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28620" windowHeight="124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43" i="1" l="1"/>
  <c r="G8" i="1" l="1"/>
  <c r="G9" i="1"/>
  <c r="G11" i="1"/>
  <c r="F8" i="1"/>
  <c r="F9" i="1"/>
  <c r="F11" i="1"/>
  <c r="F10" i="1"/>
  <c r="F47" i="1"/>
  <c r="F50" i="1"/>
  <c r="F49" i="1" s="1"/>
  <c r="F26" i="1"/>
  <c r="F12" i="1"/>
  <c r="G12" i="1"/>
  <c r="H12" i="1"/>
  <c r="H51" i="1"/>
  <c r="G51" i="1"/>
  <c r="H47" i="1"/>
  <c r="G47" i="1"/>
  <c r="H35" i="1"/>
  <c r="G35" i="1"/>
  <c r="H26" i="1"/>
  <c r="G26" i="1"/>
  <c r="H11" i="1" l="1"/>
  <c r="H10" i="1" s="1"/>
  <c r="H9" i="1" s="1"/>
  <c r="H8" i="1" s="1"/>
  <c r="G10" i="1"/>
</calcChain>
</file>

<file path=xl/sharedStrings.xml><?xml version="1.0" encoding="utf-8"?>
<sst xmlns="http://schemas.openxmlformats.org/spreadsheetml/2006/main" count="216" uniqueCount="77">
  <si>
    <t>(тыс. рублей)</t>
  </si>
  <si>
    <t>Наименование показателя</t>
  </si>
  <si>
    <t>Код раздела, подраздела, целевой статьи, вида расходов классификации расходов федерального бюджета</t>
  </si>
  <si>
    <t xml:space="preserve">Утверждено Федеральным  законом "О федеральном бюджете на 2017  год"           
(с изменениями)           </t>
  </si>
  <si>
    <t>Сводная бюджетная роспись на  2017  год           (с учетом изменений)</t>
  </si>
  <si>
    <t>Кассовое
 исполнение</t>
  </si>
  <si>
    <t>Рз</t>
  </si>
  <si>
    <t>ПР</t>
  </si>
  <si>
    <t>ЦСР</t>
  </si>
  <si>
    <t>ВР</t>
  </si>
  <si>
    <t>Федеральное казначейство</t>
  </si>
  <si>
    <t>Государственная программа "Управление государственными финансам и регулирование финансовых рынков"</t>
  </si>
  <si>
    <t>01</t>
  </si>
  <si>
    <t>06</t>
  </si>
  <si>
    <t>39 0 00 00000</t>
  </si>
  <si>
    <t>Подпрограмма "Нормативно-методическое обеспечение и организация бюджетного процесса"</t>
  </si>
  <si>
    <t xml:space="preserve">01 </t>
  </si>
  <si>
    <t>39 2 00 00000</t>
  </si>
  <si>
    <t>Основное мероприятие "Кассовое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отчетности"</t>
  </si>
  <si>
    <t>39 2 04 00000</t>
  </si>
  <si>
    <t>Финансовое обеспечение выполнения функций федеральных государственных органов, оказания услуг и выполнения работ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</si>
  <si>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39 2 04 90000</t>
  </si>
  <si>
    <t>100</t>
  </si>
  <si>
    <t>Фонд оплаты труда государственных (муниципальных) органов</t>
  </si>
  <si>
    <t>39 2 04 90011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</si>
  <si>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</si>
  <si>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</si>
  <si>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39 2 04 90012</t>
  </si>
  <si>
    <t>39 2 04 90019</t>
  </si>
  <si>
    <t>Фонд оплаты труда учреждений</t>
  </si>
  <si>
    <t>39 2 04 90059</t>
  </si>
  <si>
    <t>Иные выплаты персоналу учреждений, за исключением фонда оплаты труда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</si>
  <si>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</si>
  <si>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39 2 04 93969</t>
  </si>
  <si>
    <t>39 2 04 93987</t>
  </si>
  <si>
    <t>Финансовое обеспечение выполнения функций федеральных государственных органов, оказания услуг и выполнения работ (Закупка товаров, работ и услуг для обеспечения государственных (муниципальных) нужд)</t>
  </si>
  <si>
    <t>200</t>
  </si>
  <si>
    <t>Закупка товаров, работ, услуг в сфере информационно-коммуникационных технологий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</si>
  <si>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</si>
  <si>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</si>
  <si>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Финансовое обеспечение выполнения функций федеральных государственных органов, оказания услуг и выполнения работ (Иные бюджетные ассигнования)</t>
  </si>
  <si>
    <t>800</t>
  </si>
  <si>
    <t>Исполнение судебных актов Российской Федерации и мировых соглашений по возмещению причиненного вреда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</si>
  <si>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</si>
  <si>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</si>
  <si>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</si>
  <si>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Подпрограмма "Создание и развитие государственной интегрированной информационной системы управления общественными финансами "Электронный бюджет"</t>
  </si>
  <si>
    <t>39 7 00 00000</t>
  </si>
  <si>
    <t>Основное мероприятие "Создание централизованных технологий хранения и обработки информации в сфере управления общественными финансами"</t>
  </si>
  <si>
    <t>39 7 02 90000</t>
  </si>
  <si>
    <t>39 7 02 90019</t>
  </si>
  <si>
    <t>Реализация функций иных федеральных органов государственной власти</t>
  </si>
  <si>
    <t>99 0 00 00000</t>
  </si>
  <si>
    <t>Иные непрограммные мероприятия</t>
  </si>
  <si>
    <t>99 7 00 90000</t>
  </si>
  <si>
    <t>99 7 00 92041</t>
  </si>
  <si>
    <t>242</t>
  </si>
  <si>
    <t>244</t>
  </si>
  <si>
    <t xml:space="preserve"> </t>
  </si>
  <si>
    <t>Сведения о бюджетных ассигнованиях и кассовых выплатах по расходам федерального бюджета по главе 100 "Федеральное казначейство" по состоянию на 01.07.2017</t>
  </si>
  <si>
    <t xml:space="preserve">Профессиональная подготовка, переподготовка и повышение квалификации </t>
  </si>
  <si>
    <t>07</t>
  </si>
  <si>
    <t>05</t>
  </si>
  <si>
    <t>39 2 04 92040</t>
  </si>
  <si>
    <t>Государственный заказ на профессиональную переподготовку и повышение квалификации государственных служащих</t>
  </si>
  <si>
    <t>Финансовое обеспечение выполнения функций федеральных государственных органов, оказания услуг и выполнения работ (Социальное обеспечение и иные выплаты населению)</t>
  </si>
  <si>
    <t>Государственная программа Российской Федерации "Обеспечение доступным и комфортным жильем и коммунальными услугами граждан Российской Федерации"</t>
  </si>
  <si>
    <t>03</t>
  </si>
  <si>
    <t>05 4 00 00000</t>
  </si>
  <si>
    <t>Федеральная целевая программа "Жилище" на 2015-2020 годы</t>
  </si>
  <si>
    <t>Подпрограмма "Обеспечение жильем отдельных категорий граждан" федеральной целевой программы "Жилище" на 2015-2020 годы</t>
  </si>
  <si>
    <t>Мероприятия по обеспечению жильем федеральных государственных гражданских служащих (Социальное обеспечение и иные выплаты населению)</t>
  </si>
  <si>
    <t>05 4 05 00000</t>
  </si>
  <si>
    <t>05 4 05 35890</t>
  </si>
  <si>
    <t>300</t>
  </si>
  <si>
    <t>Пособия, компенсации и иные социальные выплаты гражданам, кроме публичных нормативных обязательств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</si>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</sst>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_р_."/>
    <numFmt numFmtId="166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8"/>
      <name val="Times New Roman Cyr"/>
      <family val="1"/>
      <charset val="204"/>
    </font>
    <font>
      <sz val="7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 Cyr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104">
    <xf numFmtId="0" fontId="0" fillId="0" borderId="0" xfId="0"/>
    <xf numFmtId="0" fontId="3" fillId="0" borderId="1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164" fontId="8" fillId="2" borderId="10" xfId="0" applyNumberFormat="1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center" vertical="center"/>
    </xf>
    <xf numFmtId="164" fontId="8" fillId="3" borderId="10" xfId="0" applyNumberFormat="1" applyFont="1" applyFill="1" applyBorder="1" applyAlignment="1">
      <alignment horizontal="right" vertical="center" wrapText="1"/>
    </xf>
    <xf numFmtId="0" fontId="9" fillId="4" borderId="10" xfId="0" applyFont="1" applyFill="1" applyBorder="1" applyAlignment="1">
      <alignment horizontal="left" vertical="center" wrapText="1"/>
    </xf>
    <xf numFmtId="49" fontId="8" fillId="4" borderId="10" xfId="0" applyNumberFormat="1" applyFont="1" applyFill="1" applyBorder="1" applyAlignment="1">
      <alignment horizontal="center" vertical="center"/>
    </xf>
    <xf numFmtId="49" fontId="6" fillId="4" borderId="10" xfId="0" applyNumberFormat="1" applyFont="1" applyFill="1" applyBorder="1" applyAlignment="1">
      <alignment horizontal="center" vertical="center"/>
    </xf>
    <xf numFmtId="164" fontId="8" fillId="4" borderId="10" xfId="0" applyNumberFormat="1" applyFont="1" applyFill="1" applyBorder="1" applyAlignment="1">
      <alignment horizontal="right" vertical="center" wrapText="1"/>
    </xf>
    <xf numFmtId="0" fontId="9" fillId="5" borderId="10" xfId="0" applyFont="1" applyFill="1" applyBorder="1" applyAlignment="1">
      <alignment horizontal="left" vertical="center" wrapText="1"/>
    </xf>
    <xf numFmtId="49" fontId="8" fillId="5" borderId="11" xfId="0" applyNumberFormat="1" applyFont="1" applyFill="1" applyBorder="1" applyAlignment="1">
      <alignment horizontal="center" vertical="center"/>
    </xf>
    <xf numFmtId="49" fontId="8" fillId="5" borderId="10" xfId="0" applyNumberFormat="1" applyFont="1" applyFill="1" applyBorder="1" applyAlignment="1">
      <alignment horizontal="center" vertical="center"/>
    </xf>
    <xf numFmtId="164" fontId="8" fillId="5" borderId="10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vertical="center" wrapText="1"/>
    </xf>
    <xf numFmtId="49" fontId="8" fillId="0" borderId="11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justify" vertical="center" wrapText="1"/>
    </xf>
    <xf numFmtId="49" fontId="3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/>
    </xf>
    <xf numFmtId="0" fontId="9" fillId="4" borderId="11" xfId="0" applyFont="1" applyFill="1" applyBorder="1" applyAlignment="1">
      <alignment horizontal="justify" vertical="center" wrapText="1"/>
    </xf>
    <xf numFmtId="49" fontId="4" fillId="4" borderId="11" xfId="0" applyNumberFormat="1" applyFont="1" applyFill="1" applyBorder="1" applyAlignment="1">
      <alignment horizontal="center" vertical="center"/>
    </xf>
    <xf numFmtId="49" fontId="14" fillId="4" borderId="11" xfId="0" applyNumberFormat="1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164" fontId="4" fillId="4" borderId="11" xfId="0" applyNumberFormat="1" applyFont="1" applyFill="1" applyBorder="1" applyAlignment="1">
      <alignment horizontal="right" vertical="center"/>
    </xf>
    <xf numFmtId="0" fontId="9" fillId="5" borderId="11" xfId="0" applyFont="1" applyFill="1" applyBorder="1" applyAlignment="1">
      <alignment horizontal="justify" vertical="center" wrapText="1"/>
    </xf>
    <xf numFmtId="164" fontId="4" fillId="5" borderId="11" xfId="0" applyNumberFormat="1" applyFont="1" applyFill="1" applyBorder="1" applyAlignment="1">
      <alignment horizontal="right" vertical="center"/>
    </xf>
    <xf numFmtId="164" fontId="8" fillId="5" borderId="11" xfId="0" applyNumberFormat="1" applyFont="1" applyFill="1" applyBorder="1" applyAlignment="1">
      <alignment vertical="center"/>
    </xf>
    <xf numFmtId="164" fontId="15" fillId="5" borderId="11" xfId="0" applyNumberFormat="1" applyFont="1" applyFill="1" applyBorder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justify" vertical="center" wrapText="1"/>
    </xf>
    <xf numFmtId="49" fontId="4" fillId="3" borderId="11" xfId="0" applyNumberFormat="1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164" fontId="8" fillId="3" borderId="11" xfId="0" applyNumberFormat="1" applyFont="1" applyFill="1" applyBorder="1" applyAlignment="1">
      <alignment horizontal="right" vertical="center"/>
    </xf>
    <xf numFmtId="164" fontId="15" fillId="3" borderId="11" xfId="0" applyNumberFormat="1" applyFont="1" applyFill="1" applyBorder="1" applyAlignment="1">
      <alignment vertical="center"/>
    </xf>
    <xf numFmtId="49" fontId="8" fillId="5" borderId="11" xfId="0" applyNumberFormat="1" applyFont="1" applyFill="1" applyBorder="1" applyAlignment="1">
      <alignment horizontal="center"/>
    </xf>
    <xf numFmtId="164" fontId="15" fillId="5" borderId="11" xfId="0" applyNumberFormat="1" applyFont="1" applyFill="1" applyBorder="1"/>
    <xf numFmtId="0" fontId="9" fillId="0" borderId="11" xfId="0" applyFont="1" applyBorder="1" applyAlignment="1">
      <alignment horizontal="justify" vertical="center" wrapText="1"/>
    </xf>
    <xf numFmtId="164" fontId="4" fillId="0" borderId="11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0" borderId="0" xfId="0" applyFont="1"/>
    <xf numFmtId="49" fontId="0" fillId="0" borderId="0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164" fontId="8" fillId="6" borderId="11" xfId="0" applyNumberFormat="1" applyFont="1" applyFill="1" applyBorder="1" applyAlignment="1">
      <alignment horizontal="right" vertical="center"/>
    </xf>
    <xf numFmtId="49" fontId="4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1" xfId="0" applyNumberFormat="1" applyFont="1" applyBorder="1" applyAlignment="1">
      <alignment horizontal="center" vertical="center" wrapText="1"/>
    </xf>
    <xf numFmtId="164" fontId="15" fillId="0" borderId="11" xfId="0" applyNumberFormat="1" applyFont="1" applyBorder="1" applyAlignment="1">
      <alignment vertical="center"/>
    </xf>
    <xf numFmtId="0" fontId="9" fillId="5" borderId="11" xfId="0" applyFont="1" applyFill="1" applyBorder="1" applyAlignment="1">
      <alignment horizontal="left" vertical="center" wrapText="1"/>
    </xf>
    <xf numFmtId="49" fontId="4" fillId="5" borderId="11" xfId="0" applyNumberFormat="1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11" xfId="0" applyNumberFormat="1" applyFont="1" applyFill="1" applyBorder="1" applyAlignment="1">
      <alignment horizontal="center" vertical="center" wrapText="1"/>
    </xf>
    <xf numFmtId="164" fontId="14" fillId="5" borderId="11" xfId="0" applyNumberFormat="1" applyFont="1" applyFill="1" applyBorder="1" applyAlignment="1">
      <alignment horizontal="righ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165" fontId="8" fillId="3" borderId="11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5" borderId="11" xfId="0" applyNumberFormat="1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49" fontId="13" fillId="6" borderId="11" xfId="0" applyNumberFormat="1" applyFont="1" applyFill="1" applyBorder="1" applyAlignment="1">
      <alignment horizontal="center" vertical="center" wrapText="1"/>
    </xf>
    <xf numFmtId="49" fontId="13" fillId="5" borderId="11" xfId="0" applyNumberFormat="1" applyFont="1" applyFill="1" applyBorder="1" applyAlignment="1">
      <alignment horizontal="center" vertical="center" wrapText="1"/>
    </xf>
    <xf numFmtId="164" fontId="8" fillId="3" borderId="11" xfId="0" applyNumberFormat="1" applyFont="1" applyFill="1" applyBorder="1" applyAlignment="1">
      <alignment horizontal="right" vertical="center" wrapText="1"/>
    </xf>
    <xf numFmtId="164" fontId="11" fillId="6" borderId="11" xfId="0" applyNumberFormat="1" applyFont="1" applyFill="1" applyBorder="1" applyAlignment="1">
      <alignment horizontal="right" vertical="center" wrapText="1"/>
    </xf>
    <xf numFmtId="164" fontId="14" fillId="6" borderId="11" xfId="0" applyNumberFormat="1" applyFont="1" applyFill="1" applyBorder="1" applyAlignment="1">
      <alignment horizontal="right" vertical="center" wrapText="1"/>
    </xf>
    <xf numFmtId="164" fontId="13" fillId="6" borderId="11" xfId="0" applyNumberFormat="1" applyFont="1" applyFill="1" applyBorder="1" applyAlignment="1">
      <alignment horizontal="right" vertical="center"/>
    </xf>
    <xf numFmtId="164" fontId="17" fillId="6" borderId="11" xfId="1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/>
    </xf>
    <xf numFmtId="166" fontId="8" fillId="4" borderId="11" xfId="0" applyNumberFormat="1" applyFont="1" applyFill="1" applyBorder="1" applyAlignment="1">
      <alignment horizontal="right" vertical="center" wrapText="1"/>
    </xf>
    <xf numFmtId="166" fontId="8" fillId="5" borderId="11" xfId="0" applyNumberFormat="1" applyFont="1" applyFill="1" applyBorder="1" applyAlignment="1">
      <alignment horizontal="right" vertical="center" wrapText="1"/>
    </xf>
    <xf numFmtId="166" fontId="8" fillId="6" borderId="11" xfId="0" applyNumberFormat="1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0"/>
  <sheetViews>
    <sheetView tabSelected="1" workbookViewId="0">
      <selection activeCell="N54" sqref="N54"/>
    </sheetView>
  </sheetViews>
  <sheetFormatPr defaultRowHeight="15" x14ac:dyDescent="0.25"/>
  <cols>
    <col min="1" max="1" width="27.85546875" style="3" customWidth="1"/>
    <col min="2" max="3" width="4.140625" style="3" customWidth="1"/>
    <col min="4" max="4" width="12.7109375" style="3" customWidth="1"/>
    <col min="5" max="5" width="3.85546875" style="55" customWidth="1"/>
    <col min="6" max="6" width="16.5703125" style="3" customWidth="1"/>
    <col min="7" max="7" width="14.28515625" style="3" customWidth="1"/>
    <col min="8" max="8" width="14.140625" style="3" customWidth="1"/>
  </cols>
  <sheetData>
    <row r="2" spans="1:11" x14ac:dyDescent="0.25">
      <c r="A2" s="52"/>
      <c r="B2" s="52"/>
      <c r="C2" s="52"/>
      <c r="D2" s="52"/>
      <c r="E2" s="52"/>
      <c r="F2" s="52"/>
      <c r="G2" s="52"/>
      <c r="H2" s="52"/>
    </row>
    <row r="3" spans="1:11" ht="33.75" customHeight="1" x14ac:dyDescent="0.25">
      <c r="A3" s="82" t="s">
        <v>59</v>
      </c>
      <c r="B3" s="82"/>
      <c r="C3" s="82"/>
      <c r="D3" s="82"/>
      <c r="E3" s="82"/>
      <c r="F3" s="82"/>
      <c r="G3" s="82"/>
      <c r="H3" s="82"/>
    </row>
    <row r="4" spans="1:11" x14ac:dyDescent="0.25">
      <c r="A4" s="1"/>
      <c r="B4" s="2"/>
      <c r="C4" s="2"/>
      <c r="D4" s="2"/>
      <c r="E4" s="2"/>
      <c r="F4" s="2"/>
      <c r="H4" s="2" t="s">
        <v>0</v>
      </c>
    </row>
    <row r="5" spans="1:11" x14ac:dyDescent="0.25">
      <c r="A5" s="83" t="s">
        <v>1</v>
      </c>
      <c r="B5" s="86" t="s">
        <v>2</v>
      </c>
      <c r="C5" s="87"/>
      <c r="D5" s="87"/>
      <c r="E5" s="88"/>
      <c r="F5" s="92" t="s">
        <v>3</v>
      </c>
      <c r="G5" s="95" t="s">
        <v>4</v>
      </c>
      <c r="H5" s="92" t="s">
        <v>5</v>
      </c>
    </row>
    <row r="6" spans="1:11" ht="31.5" customHeight="1" x14ac:dyDescent="0.25">
      <c r="A6" s="84"/>
      <c r="B6" s="89"/>
      <c r="C6" s="90"/>
      <c r="D6" s="90"/>
      <c r="E6" s="91"/>
      <c r="F6" s="93"/>
      <c r="G6" s="96"/>
      <c r="H6" s="98"/>
    </row>
    <row r="7" spans="1:11" x14ac:dyDescent="0.25">
      <c r="A7" s="85"/>
      <c r="B7" s="4" t="s">
        <v>6</v>
      </c>
      <c r="C7" s="4" t="s">
        <v>7</v>
      </c>
      <c r="D7" s="4" t="s">
        <v>8</v>
      </c>
      <c r="E7" s="5" t="s">
        <v>9</v>
      </c>
      <c r="F7" s="94"/>
      <c r="G7" s="97"/>
      <c r="H7" s="99"/>
    </row>
    <row r="8" spans="1:11" ht="28.5" x14ac:dyDescent="0.25">
      <c r="A8" s="6" t="s">
        <v>10</v>
      </c>
      <c r="B8" s="7"/>
      <c r="C8" s="7"/>
      <c r="D8" s="7"/>
      <c r="E8" s="8"/>
      <c r="F8" s="9">
        <f>F9+F49+F54</f>
        <v>38314197.700000003</v>
      </c>
      <c r="G8" s="9">
        <f>G9+G49+G54</f>
        <v>44960081.299999997</v>
      </c>
      <c r="H8" s="9">
        <f>H9+H49+H54</f>
        <v>16356976.1</v>
      </c>
    </row>
    <row r="9" spans="1:11" ht="42" x14ac:dyDescent="0.25">
      <c r="A9" s="10" t="s">
        <v>11</v>
      </c>
      <c r="B9" s="11" t="s">
        <v>12</v>
      </c>
      <c r="C9" s="11" t="s">
        <v>13</v>
      </c>
      <c r="D9" s="11" t="s">
        <v>14</v>
      </c>
      <c r="E9" s="11"/>
      <c r="F9" s="12">
        <f>F10+F46</f>
        <v>38241674.900000006</v>
      </c>
      <c r="G9" s="12">
        <f>G10+G46</f>
        <v>44949605.899999999</v>
      </c>
      <c r="H9" s="12">
        <f>H10+H46</f>
        <v>16354445.5</v>
      </c>
      <c r="K9" t="s">
        <v>58</v>
      </c>
    </row>
    <row r="10" spans="1:11" ht="31.5" x14ac:dyDescent="0.25">
      <c r="A10" s="13" t="s">
        <v>15</v>
      </c>
      <c r="B10" s="14" t="s">
        <v>16</v>
      </c>
      <c r="C10" s="14" t="s">
        <v>13</v>
      </c>
      <c r="D10" s="14" t="s">
        <v>17</v>
      </c>
      <c r="E10" s="15"/>
      <c r="F10" s="16">
        <f>F11</f>
        <v>37456219.700000003</v>
      </c>
      <c r="G10" s="16">
        <f>G11</f>
        <v>44164150.699999996</v>
      </c>
      <c r="H10" s="16">
        <f>H11</f>
        <v>16354445.5</v>
      </c>
    </row>
    <row r="11" spans="1:11" ht="84" x14ac:dyDescent="0.25">
      <c r="A11" s="17" t="s">
        <v>18</v>
      </c>
      <c r="B11" s="18" t="s">
        <v>12</v>
      </c>
      <c r="C11" s="18" t="s">
        <v>13</v>
      </c>
      <c r="D11" s="18" t="s">
        <v>19</v>
      </c>
      <c r="E11" s="19"/>
      <c r="F11" s="20">
        <f>F12+F26+F33+F35</f>
        <v>37456219.700000003</v>
      </c>
      <c r="G11" s="20">
        <f>G12+G26+G35+G43</f>
        <v>44164150.699999996</v>
      </c>
      <c r="H11" s="20">
        <f>H12+H26+H35+H43</f>
        <v>16354445.5</v>
      </c>
    </row>
    <row r="12" spans="1:11" s="53" customFormat="1" ht="136.5" x14ac:dyDescent="0.25">
      <c r="A12" s="21" t="s">
        <v>20</v>
      </c>
      <c r="B12" s="22" t="s">
        <v>12</v>
      </c>
      <c r="C12" s="22" t="s">
        <v>13</v>
      </c>
      <c r="D12" s="22" t="s">
        <v>21</v>
      </c>
      <c r="E12" s="22" t="s">
        <v>22</v>
      </c>
      <c r="F12" s="23">
        <f>21137524.7+131173.5</f>
        <v>21268698.199999999</v>
      </c>
      <c r="G12" s="23">
        <f>SUM(G13:G25)</f>
        <v>26849368.299999997</v>
      </c>
      <c r="H12" s="23">
        <f>SUM(H13:H25)</f>
        <v>11072458.899999999</v>
      </c>
    </row>
    <row r="13" spans="1:11" s="53" customFormat="1" ht="22.5" x14ac:dyDescent="0.25">
      <c r="A13" s="24" t="s">
        <v>23</v>
      </c>
      <c r="B13" s="25" t="s">
        <v>12</v>
      </c>
      <c r="C13" s="25" t="s">
        <v>13</v>
      </c>
      <c r="D13" s="26" t="s">
        <v>24</v>
      </c>
      <c r="E13" s="27">
        <v>121</v>
      </c>
      <c r="F13" s="28"/>
      <c r="G13" s="78">
        <v>1258117.5</v>
      </c>
      <c r="H13" s="29">
        <v>355353.3</v>
      </c>
    </row>
    <row r="14" spans="1:11" s="53" customFormat="1" ht="67.5" x14ac:dyDescent="0.25">
      <c r="A14" s="24" t="s">
        <v>26</v>
      </c>
      <c r="B14" s="25" t="s">
        <v>12</v>
      </c>
      <c r="C14" s="25" t="s">
        <v>13</v>
      </c>
      <c r="D14" s="26" t="s">
        <v>24</v>
      </c>
      <c r="E14" s="27">
        <v>129</v>
      </c>
      <c r="F14" s="28"/>
      <c r="G14" s="78">
        <v>312142.40000000002</v>
      </c>
      <c r="H14" s="29">
        <v>100306.8</v>
      </c>
    </row>
    <row r="15" spans="1:11" s="53" customFormat="1" ht="22.5" x14ac:dyDescent="0.25">
      <c r="A15" s="24" t="s">
        <v>23</v>
      </c>
      <c r="B15" s="25" t="s">
        <v>12</v>
      </c>
      <c r="C15" s="25" t="s">
        <v>13</v>
      </c>
      <c r="D15" s="26" t="s">
        <v>27</v>
      </c>
      <c r="E15" s="27">
        <v>121</v>
      </c>
      <c r="F15" s="28"/>
      <c r="G15" s="78">
        <v>16797576.199999999</v>
      </c>
      <c r="H15" s="29">
        <v>7239368.2999999998</v>
      </c>
    </row>
    <row r="16" spans="1:11" s="53" customFormat="1" ht="67.5" x14ac:dyDescent="0.25">
      <c r="A16" s="24" t="s">
        <v>26</v>
      </c>
      <c r="B16" s="25" t="s">
        <v>12</v>
      </c>
      <c r="C16" s="25" t="s">
        <v>13</v>
      </c>
      <c r="D16" s="26" t="s">
        <v>27</v>
      </c>
      <c r="E16" s="27">
        <v>129</v>
      </c>
      <c r="F16" s="28"/>
      <c r="G16" s="78">
        <v>4952957.5999999996</v>
      </c>
      <c r="H16" s="29">
        <v>2154769.2999999998</v>
      </c>
    </row>
    <row r="17" spans="1:8" s="53" customFormat="1" ht="45" x14ac:dyDescent="0.25">
      <c r="A17" s="24" t="s">
        <v>25</v>
      </c>
      <c r="B17" s="25" t="s">
        <v>12</v>
      </c>
      <c r="C17" s="25" t="s">
        <v>13</v>
      </c>
      <c r="D17" s="26" t="s">
        <v>28</v>
      </c>
      <c r="E17" s="27">
        <v>122</v>
      </c>
      <c r="F17" s="28"/>
      <c r="G17" s="78">
        <v>234365.1</v>
      </c>
      <c r="H17" s="29">
        <v>184344.9</v>
      </c>
    </row>
    <row r="18" spans="1:8" s="53" customFormat="1" x14ac:dyDescent="0.25">
      <c r="A18" s="24" t="s">
        <v>29</v>
      </c>
      <c r="B18" s="25" t="s">
        <v>12</v>
      </c>
      <c r="C18" s="25" t="s">
        <v>13</v>
      </c>
      <c r="D18" s="26" t="s">
        <v>30</v>
      </c>
      <c r="E18" s="27">
        <v>111</v>
      </c>
      <c r="F18" s="28"/>
      <c r="G18" s="78">
        <v>2522400.7000000002</v>
      </c>
      <c r="H18" s="29">
        <v>787336</v>
      </c>
    </row>
    <row r="19" spans="1:8" s="53" customFormat="1" ht="33.75" x14ac:dyDescent="0.25">
      <c r="A19" s="24" t="s">
        <v>31</v>
      </c>
      <c r="B19" s="25" t="s">
        <v>12</v>
      </c>
      <c r="C19" s="25" t="s">
        <v>13</v>
      </c>
      <c r="D19" s="26" t="s">
        <v>30</v>
      </c>
      <c r="E19" s="27">
        <v>112</v>
      </c>
      <c r="F19" s="28"/>
      <c r="G19" s="78">
        <v>5065.1000000000004</v>
      </c>
      <c r="H19" s="29">
        <v>3369</v>
      </c>
    </row>
    <row r="20" spans="1:8" s="53" customFormat="1" ht="56.25" x14ac:dyDescent="0.25">
      <c r="A20" s="24" t="s">
        <v>32</v>
      </c>
      <c r="B20" s="25" t="s">
        <v>12</v>
      </c>
      <c r="C20" s="25" t="s">
        <v>13</v>
      </c>
      <c r="D20" s="26" t="s">
        <v>30</v>
      </c>
      <c r="E20" s="27">
        <v>119</v>
      </c>
      <c r="F20" s="28"/>
      <c r="G20" s="78">
        <v>661199.4</v>
      </c>
      <c r="H20" s="29">
        <v>198895.5</v>
      </c>
    </row>
    <row r="21" spans="1:8" s="53" customFormat="1" ht="33.75" x14ac:dyDescent="0.25">
      <c r="A21" s="24" t="s">
        <v>31</v>
      </c>
      <c r="B21" s="25" t="s">
        <v>12</v>
      </c>
      <c r="C21" s="25" t="s">
        <v>13</v>
      </c>
      <c r="D21" s="26" t="s">
        <v>33</v>
      </c>
      <c r="E21" s="27">
        <v>112</v>
      </c>
      <c r="F21" s="28"/>
      <c r="G21" s="78">
        <v>25</v>
      </c>
      <c r="H21" s="29">
        <v>6</v>
      </c>
    </row>
    <row r="22" spans="1:8" s="53" customFormat="1" ht="45" x14ac:dyDescent="0.25">
      <c r="A22" s="24" t="s">
        <v>25</v>
      </c>
      <c r="B22" s="25" t="s">
        <v>12</v>
      </c>
      <c r="C22" s="25" t="s">
        <v>13</v>
      </c>
      <c r="D22" s="26" t="s">
        <v>33</v>
      </c>
      <c r="E22" s="27">
        <v>122</v>
      </c>
      <c r="F22" s="28"/>
      <c r="G22" s="78">
        <v>2116.5</v>
      </c>
      <c r="H22" s="29">
        <v>914.2</v>
      </c>
    </row>
    <row r="23" spans="1:8" s="53" customFormat="1" ht="33.75" x14ac:dyDescent="0.25">
      <c r="A23" s="24" t="s">
        <v>31</v>
      </c>
      <c r="B23" s="25" t="s">
        <v>12</v>
      </c>
      <c r="C23" s="25" t="s">
        <v>13</v>
      </c>
      <c r="D23" s="26" t="s">
        <v>34</v>
      </c>
      <c r="E23" s="27">
        <v>112</v>
      </c>
      <c r="F23" s="28"/>
      <c r="G23" s="78">
        <v>10081.299999999999</v>
      </c>
      <c r="H23" s="29">
        <v>2413.9</v>
      </c>
    </row>
    <row r="24" spans="1:8" s="53" customFormat="1" ht="45" x14ac:dyDescent="0.25">
      <c r="A24" s="24" t="s">
        <v>25</v>
      </c>
      <c r="B24" s="25" t="s">
        <v>12</v>
      </c>
      <c r="C24" s="25" t="s">
        <v>13</v>
      </c>
      <c r="D24" s="26" t="s">
        <v>34</v>
      </c>
      <c r="E24" s="27">
        <v>122</v>
      </c>
      <c r="F24" s="28"/>
      <c r="G24" s="78">
        <v>92720.5</v>
      </c>
      <c r="H24" s="29">
        <v>45358</v>
      </c>
    </row>
    <row r="25" spans="1:8" s="53" customFormat="1" ht="67.5" x14ac:dyDescent="0.25">
      <c r="A25" s="24" t="s">
        <v>26</v>
      </c>
      <c r="B25" s="25" t="s">
        <v>12</v>
      </c>
      <c r="C25" s="25" t="s">
        <v>13</v>
      </c>
      <c r="D25" s="26" t="s">
        <v>34</v>
      </c>
      <c r="E25" s="27">
        <v>129</v>
      </c>
      <c r="F25" s="28"/>
      <c r="G25" s="78">
        <v>601</v>
      </c>
      <c r="H25" s="29">
        <v>23.7</v>
      </c>
    </row>
    <row r="26" spans="1:8" s="53" customFormat="1" ht="84" x14ac:dyDescent="0.25">
      <c r="A26" s="30" t="s">
        <v>35</v>
      </c>
      <c r="B26" s="22" t="s">
        <v>12</v>
      </c>
      <c r="C26" s="22" t="s">
        <v>13</v>
      </c>
      <c r="D26" s="22" t="s">
        <v>21</v>
      </c>
      <c r="E26" s="22" t="s">
        <v>36</v>
      </c>
      <c r="F26" s="23">
        <f>15621855.9-9060.4</f>
        <v>15612795.5</v>
      </c>
      <c r="G26" s="23">
        <f>SUM(G27:G32)</f>
        <v>16719925.4</v>
      </c>
      <c r="H26" s="23">
        <f>SUM(H27:H32)</f>
        <v>5047508.4000000013</v>
      </c>
    </row>
    <row r="27" spans="1:8" s="53" customFormat="1" ht="33.75" x14ac:dyDescent="0.25">
      <c r="A27" s="31" t="s">
        <v>37</v>
      </c>
      <c r="B27" s="25" t="s">
        <v>12</v>
      </c>
      <c r="C27" s="25" t="s">
        <v>13</v>
      </c>
      <c r="D27" s="26" t="s">
        <v>28</v>
      </c>
      <c r="E27" s="27">
        <v>242</v>
      </c>
      <c r="F27" s="28"/>
      <c r="G27" s="78">
        <v>11572143.4</v>
      </c>
      <c r="H27" s="29">
        <v>2906183.7</v>
      </c>
    </row>
    <row r="28" spans="1:8" s="53" customFormat="1" ht="45" x14ac:dyDescent="0.25">
      <c r="A28" s="31" t="s">
        <v>38</v>
      </c>
      <c r="B28" s="25" t="s">
        <v>12</v>
      </c>
      <c r="C28" s="25" t="s">
        <v>13</v>
      </c>
      <c r="D28" s="26" t="s">
        <v>28</v>
      </c>
      <c r="E28" s="27">
        <v>243</v>
      </c>
      <c r="F28" s="28"/>
      <c r="G28" s="78">
        <v>2276502.2999999998</v>
      </c>
      <c r="H28" s="29">
        <v>1166329.7</v>
      </c>
    </row>
    <row r="29" spans="1:8" s="53" customFormat="1" ht="45" x14ac:dyDescent="0.25">
      <c r="A29" s="31" t="s">
        <v>39</v>
      </c>
      <c r="B29" s="25" t="s">
        <v>12</v>
      </c>
      <c r="C29" s="25" t="s">
        <v>13</v>
      </c>
      <c r="D29" s="26" t="s">
        <v>28</v>
      </c>
      <c r="E29" s="27">
        <v>244</v>
      </c>
      <c r="F29" s="28"/>
      <c r="G29" s="78">
        <v>2658325</v>
      </c>
      <c r="H29" s="29">
        <v>896055.4</v>
      </c>
    </row>
    <row r="30" spans="1:8" s="53" customFormat="1" ht="33.75" x14ac:dyDescent="0.25">
      <c r="A30" s="31" t="s">
        <v>37</v>
      </c>
      <c r="B30" s="25" t="s">
        <v>12</v>
      </c>
      <c r="C30" s="25" t="s">
        <v>13</v>
      </c>
      <c r="D30" s="26" t="s">
        <v>30</v>
      </c>
      <c r="E30" s="27">
        <v>242</v>
      </c>
      <c r="F30" s="28"/>
      <c r="G30" s="78">
        <v>27740.6</v>
      </c>
      <c r="H30" s="29">
        <v>5517.9</v>
      </c>
    </row>
    <row r="31" spans="1:8" s="53" customFormat="1" ht="45" x14ac:dyDescent="0.25">
      <c r="A31" s="31" t="s">
        <v>38</v>
      </c>
      <c r="B31" s="25" t="s">
        <v>12</v>
      </c>
      <c r="C31" s="25" t="s">
        <v>13</v>
      </c>
      <c r="D31" s="26" t="s">
        <v>30</v>
      </c>
      <c r="E31" s="27">
        <v>243</v>
      </c>
      <c r="F31" s="28"/>
      <c r="G31" s="78">
        <v>866.8</v>
      </c>
      <c r="H31" s="29">
        <v>473.7</v>
      </c>
    </row>
    <row r="32" spans="1:8" s="53" customFormat="1" ht="41.25" customHeight="1" x14ac:dyDescent="0.25">
      <c r="A32" s="31" t="s">
        <v>39</v>
      </c>
      <c r="B32" s="25" t="s">
        <v>12</v>
      </c>
      <c r="C32" s="25" t="s">
        <v>13</v>
      </c>
      <c r="D32" s="26" t="s">
        <v>30</v>
      </c>
      <c r="E32" s="27">
        <v>244</v>
      </c>
      <c r="F32" s="28"/>
      <c r="G32" s="78">
        <v>184347.3</v>
      </c>
      <c r="H32" s="29">
        <v>72948</v>
      </c>
    </row>
    <row r="33" spans="1:9" s="53" customFormat="1" ht="66" customHeight="1" x14ac:dyDescent="0.25">
      <c r="A33" s="30" t="s">
        <v>65</v>
      </c>
      <c r="B33" s="57" t="s">
        <v>12</v>
      </c>
      <c r="C33" s="57" t="s">
        <v>13</v>
      </c>
      <c r="D33" s="58" t="s">
        <v>21</v>
      </c>
      <c r="E33" s="59">
        <v>300</v>
      </c>
      <c r="F33" s="51">
        <v>2170.8000000000002</v>
      </c>
      <c r="G33" s="79">
        <v>0</v>
      </c>
      <c r="H33" s="60">
        <v>0</v>
      </c>
    </row>
    <row r="34" spans="1:9" s="53" customFormat="1" ht="39" customHeight="1" x14ac:dyDescent="0.25">
      <c r="A34" s="31" t="s">
        <v>75</v>
      </c>
      <c r="B34" s="25" t="s">
        <v>12</v>
      </c>
      <c r="C34" s="25" t="s">
        <v>13</v>
      </c>
      <c r="D34" s="26" t="s">
        <v>28</v>
      </c>
      <c r="E34" s="27">
        <v>321</v>
      </c>
      <c r="F34" s="28"/>
      <c r="G34" s="78"/>
      <c r="H34" s="29">
        <v>0</v>
      </c>
    </row>
    <row r="35" spans="1:9" s="53" customFormat="1" ht="63" x14ac:dyDescent="0.25">
      <c r="A35" s="30" t="s">
        <v>40</v>
      </c>
      <c r="B35" s="22" t="s">
        <v>12</v>
      </c>
      <c r="C35" s="22" t="s">
        <v>13</v>
      </c>
      <c r="D35" s="22" t="s">
        <v>21</v>
      </c>
      <c r="E35" s="22" t="s">
        <v>41</v>
      </c>
      <c r="F35" s="23">
        <v>572555.19999999995</v>
      </c>
      <c r="G35" s="23">
        <f>SUM(G36:G42)</f>
        <v>574828.89999999991</v>
      </c>
      <c r="H35" s="23">
        <f>SUM(H36:H42)</f>
        <v>234478.19999999998</v>
      </c>
    </row>
    <row r="36" spans="1:9" s="53" customFormat="1" ht="45" x14ac:dyDescent="0.25">
      <c r="A36" s="31" t="s">
        <v>42</v>
      </c>
      <c r="B36" s="25" t="s">
        <v>12</v>
      </c>
      <c r="C36" s="25" t="s">
        <v>13</v>
      </c>
      <c r="D36" s="26" t="s">
        <v>28</v>
      </c>
      <c r="E36" s="27">
        <v>831</v>
      </c>
      <c r="F36" s="28"/>
      <c r="G36" s="80">
        <v>2414.6999999999998</v>
      </c>
      <c r="H36" s="29">
        <v>2345.8000000000002</v>
      </c>
    </row>
    <row r="37" spans="1:9" s="53" customFormat="1" ht="22.5" x14ac:dyDescent="0.25">
      <c r="A37" s="31" t="s">
        <v>43</v>
      </c>
      <c r="B37" s="25" t="s">
        <v>12</v>
      </c>
      <c r="C37" s="25" t="s">
        <v>13</v>
      </c>
      <c r="D37" s="26" t="s">
        <v>28</v>
      </c>
      <c r="E37" s="27">
        <v>851</v>
      </c>
      <c r="F37" s="28"/>
      <c r="G37" s="80">
        <v>554480.19999999995</v>
      </c>
      <c r="H37" s="29">
        <v>226856.2</v>
      </c>
    </row>
    <row r="38" spans="1:9" s="53" customFormat="1" x14ac:dyDescent="0.25">
      <c r="A38" s="31" t="s">
        <v>44</v>
      </c>
      <c r="B38" s="25" t="s">
        <v>12</v>
      </c>
      <c r="C38" s="25" t="s">
        <v>13</v>
      </c>
      <c r="D38" s="26" t="s">
        <v>28</v>
      </c>
      <c r="E38" s="27">
        <v>852</v>
      </c>
      <c r="F38" s="28"/>
      <c r="G38" s="80">
        <v>6532.4</v>
      </c>
      <c r="H38" s="29">
        <v>1829.4</v>
      </c>
    </row>
    <row r="39" spans="1:9" s="53" customFormat="1" x14ac:dyDescent="0.25">
      <c r="A39" s="31" t="s">
        <v>45</v>
      </c>
      <c r="B39" s="25" t="s">
        <v>12</v>
      </c>
      <c r="C39" s="25" t="s">
        <v>13</v>
      </c>
      <c r="D39" s="26" t="s">
        <v>28</v>
      </c>
      <c r="E39" s="27">
        <v>853</v>
      </c>
      <c r="F39" s="28"/>
      <c r="G39" s="78">
        <v>8571.1</v>
      </c>
      <c r="H39" s="29">
        <v>1641</v>
      </c>
    </row>
    <row r="40" spans="1:9" s="53" customFormat="1" ht="22.5" x14ac:dyDescent="0.25">
      <c r="A40" s="31" t="s">
        <v>43</v>
      </c>
      <c r="B40" s="25" t="s">
        <v>12</v>
      </c>
      <c r="C40" s="25" t="s">
        <v>13</v>
      </c>
      <c r="D40" s="26" t="s">
        <v>30</v>
      </c>
      <c r="E40" s="27">
        <v>851</v>
      </c>
      <c r="F40" s="28"/>
      <c r="G40" s="78">
        <v>2108.6</v>
      </c>
      <c r="H40" s="29">
        <v>1548.8</v>
      </c>
    </row>
    <row r="41" spans="1:9" s="53" customFormat="1" x14ac:dyDescent="0.25">
      <c r="A41" s="31" t="s">
        <v>44</v>
      </c>
      <c r="B41" s="25" t="s">
        <v>12</v>
      </c>
      <c r="C41" s="25" t="s">
        <v>13</v>
      </c>
      <c r="D41" s="26" t="s">
        <v>30</v>
      </c>
      <c r="E41" s="27">
        <v>852</v>
      </c>
      <c r="F41" s="28"/>
      <c r="G41" s="78">
        <v>711.9</v>
      </c>
      <c r="H41" s="29">
        <v>257</v>
      </c>
    </row>
    <row r="42" spans="1:9" s="53" customFormat="1" x14ac:dyDescent="0.25">
      <c r="A42" s="31" t="s">
        <v>45</v>
      </c>
      <c r="B42" s="25" t="s">
        <v>12</v>
      </c>
      <c r="C42" s="25" t="s">
        <v>13</v>
      </c>
      <c r="D42" s="26" t="s">
        <v>30</v>
      </c>
      <c r="E42" s="27">
        <v>853</v>
      </c>
      <c r="F42" s="28"/>
      <c r="G42" s="78">
        <v>10</v>
      </c>
      <c r="H42" s="29">
        <v>0</v>
      </c>
    </row>
    <row r="43" spans="1:9" s="53" customFormat="1" ht="31.5" x14ac:dyDescent="0.25">
      <c r="A43" s="61" t="s">
        <v>60</v>
      </c>
      <c r="B43" s="62" t="s">
        <v>61</v>
      </c>
      <c r="C43" s="62" t="s">
        <v>62</v>
      </c>
      <c r="D43" s="63" t="s">
        <v>63</v>
      </c>
      <c r="E43" s="64">
        <v>200</v>
      </c>
      <c r="F43" s="39"/>
      <c r="G43" s="65">
        <v>20028.099999999999</v>
      </c>
      <c r="H43" s="65">
        <f>H44</f>
        <v>0</v>
      </c>
    </row>
    <row r="44" spans="1:9" s="53" customFormat="1" ht="45" x14ac:dyDescent="0.25">
      <c r="A44" s="31" t="s">
        <v>64</v>
      </c>
      <c r="B44" s="25" t="s">
        <v>61</v>
      </c>
      <c r="C44" s="25" t="s">
        <v>62</v>
      </c>
      <c r="D44" s="26" t="s">
        <v>63</v>
      </c>
      <c r="E44" s="27">
        <v>240</v>
      </c>
      <c r="F44" s="28"/>
      <c r="G44" s="78">
        <v>20028.099999999999</v>
      </c>
      <c r="H44" s="29">
        <v>0</v>
      </c>
    </row>
    <row r="45" spans="1:9" s="53" customFormat="1" ht="40.5" customHeight="1" x14ac:dyDescent="0.25">
      <c r="A45" s="31" t="s">
        <v>39</v>
      </c>
      <c r="B45" s="25" t="s">
        <v>61</v>
      </c>
      <c r="C45" s="25" t="s">
        <v>62</v>
      </c>
      <c r="D45" s="26" t="s">
        <v>63</v>
      </c>
      <c r="E45" s="27">
        <v>244</v>
      </c>
      <c r="F45" s="28"/>
      <c r="G45" s="78">
        <v>20028.099999999999</v>
      </c>
      <c r="H45" s="29">
        <v>0</v>
      </c>
    </row>
    <row r="46" spans="1:9" s="53" customFormat="1" ht="63" x14ac:dyDescent="0.25">
      <c r="A46" s="33" t="s">
        <v>46</v>
      </c>
      <c r="B46" s="34" t="s">
        <v>12</v>
      </c>
      <c r="C46" s="34" t="s">
        <v>13</v>
      </c>
      <c r="D46" s="35" t="s">
        <v>47</v>
      </c>
      <c r="E46" s="36"/>
      <c r="F46" s="37">
        <v>785455.2</v>
      </c>
      <c r="G46" s="37">
        <v>785455.2</v>
      </c>
      <c r="H46" s="37">
        <v>0</v>
      </c>
    </row>
    <row r="47" spans="1:9" s="53" customFormat="1" ht="52.5" x14ac:dyDescent="0.25">
      <c r="A47" s="38" t="s">
        <v>48</v>
      </c>
      <c r="B47" s="18" t="s">
        <v>12</v>
      </c>
      <c r="C47" s="18" t="s">
        <v>13</v>
      </c>
      <c r="D47" s="18" t="s">
        <v>49</v>
      </c>
      <c r="E47" s="18" t="s">
        <v>36</v>
      </c>
      <c r="F47" s="39">
        <f>785455.2</f>
        <v>785455.2</v>
      </c>
      <c r="G47" s="40">
        <f>SUM(G48)</f>
        <v>785455.2</v>
      </c>
      <c r="H47" s="40">
        <f>SUM(H48)</f>
        <v>0</v>
      </c>
    </row>
    <row r="48" spans="1:9" s="53" customFormat="1" ht="78.75" x14ac:dyDescent="0.25">
      <c r="A48" s="24" t="s">
        <v>35</v>
      </c>
      <c r="B48" s="25" t="s">
        <v>12</v>
      </c>
      <c r="C48" s="25" t="s">
        <v>13</v>
      </c>
      <c r="D48" s="26" t="s">
        <v>50</v>
      </c>
      <c r="E48" s="26">
        <v>242</v>
      </c>
      <c r="F48" s="42"/>
      <c r="G48" s="81">
        <v>785455.2</v>
      </c>
      <c r="H48" s="29">
        <v>0</v>
      </c>
      <c r="I48" s="53" t="s">
        <v>76</v>
      </c>
    </row>
    <row r="49" spans="1:8" s="53" customFormat="1" ht="31.5" x14ac:dyDescent="0.25">
      <c r="A49" s="43" t="s">
        <v>51</v>
      </c>
      <c r="B49" s="44" t="s">
        <v>12</v>
      </c>
      <c r="C49" s="44" t="s">
        <v>13</v>
      </c>
      <c r="D49" s="45" t="s">
        <v>52</v>
      </c>
      <c r="E49" s="45"/>
      <c r="F49" s="46">
        <f>F50</f>
        <v>19503.900000000001</v>
      </c>
      <c r="G49" s="46">
        <v>10475.4</v>
      </c>
      <c r="H49" s="47">
        <v>2530.6</v>
      </c>
    </row>
    <row r="50" spans="1:8" s="53" customFormat="1" ht="21" x14ac:dyDescent="0.25">
      <c r="A50" s="38" t="s">
        <v>53</v>
      </c>
      <c r="B50" s="48" t="s">
        <v>12</v>
      </c>
      <c r="C50" s="48" t="s">
        <v>13</v>
      </c>
      <c r="D50" s="48" t="s">
        <v>54</v>
      </c>
      <c r="E50" s="18" t="s">
        <v>36</v>
      </c>
      <c r="F50" s="49">
        <f>10443.5+9060.4</f>
        <v>19503.900000000001</v>
      </c>
      <c r="G50" s="49">
        <v>10475.4</v>
      </c>
      <c r="H50" s="41">
        <v>2530.6</v>
      </c>
    </row>
    <row r="51" spans="1:8" s="53" customFormat="1" ht="84" x14ac:dyDescent="0.25">
      <c r="A51" s="50" t="s">
        <v>35</v>
      </c>
      <c r="B51" s="22" t="s">
        <v>12</v>
      </c>
      <c r="C51" s="22" t="s">
        <v>13</v>
      </c>
      <c r="D51" s="22" t="s">
        <v>55</v>
      </c>
      <c r="E51" s="22" t="s">
        <v>36</v>
      </c>
      <c r="F51" s="51"/>
      <c r="G51" s="56">
        <f>SUM(G52:G53)</f>
        <v>10475.4</v>
      </c>
      <c r="H51" s="56">
        <f>SUM(H52:H53)</f>
        <v>4750.2999999999993</v>
      </c>
    </row>
    <row r="52" spans="1:8" s="53" customFormat="1" ht="33.75" x14ac:dyDescent="0.25">
      <c r="A52" s="31" t="s">
        <v>37</v>
      </c>
      <c r="B52" s="32" t="s">
        <v>12</v>
      </c>
      <c r="C52" s="32" t="s">
        <v>13</v>
      </c>
      <c r="D52" s="32" t="s">
        <v>55</v>
      </c>
      <c r="E52" s="32" t="s">
        <v>56</v>
      </c>
      <c r="F52" s="28"/>
      <c r="G52" s="80">
        <v>975.4</v>
      </c>
      <c r="H52" s="29">
        <v>31.9</v>
      </c>
    </row>
    <row r="53" spans="1:8" s="53" customFormat="1" ht="45" x14ac:dyDescent="0.25">
      <c r="A53" s="31" t="s">
        <v>39</v>
      </c>
      <c r="B53" s="32" t="s">
        <v>12</v>
      </c>
      <c r="C53" s="32" t="s">
        <v>13</v>
      </c>
      <c r="D53" s="32" t="s">
        <v>55</v>
      </c>
      <c r="E53" s="32" t="s">
        <v>57</v>
      </c>
      <c r="F53" s="28"/>
      <c r="G53" s="80">
        <v>9500</v>
      </c>
      <c r="H53" s="29">
        <v>4718.3999999999996</v>
      </c>
    </row>
    <row r="54" spans="1:8" ht="63" x14ac:dyDescent="0.25">
      <c r="A54" s="43" t="s">
        <v>66</v>
      </c>
      <c r="B54" s="68">
        <v>10</v>
      </c>
      <c r="C54" s="69" t="s">
        <v>67</v>
      </c>
      <c r="D54" s="68" t="s">
        <v>68</v>
      </c>
      <c r="E54" s="68"/>
      <c r="F54" s="77">
        <v>53018.9</v>
      </c>
      <c r="G54" s="77">
        <v>0</v>
      </c>
      <c r="H54" s="77">
        <v>0</v>
      </c>
    </row>
    <row r="55" spans="1:8" ht="22.5" x14ac:dyDescent="0.25">
      <c r="A55" s="66" t="s">
        <v>69</v>
      </c>
      <c r="B55" s="70">
        <v>10</v>
      </c>
      <c r="C55" s="70" t="s">
        <v>67</v>
      </c>
      <c r="D55" s="70" t="s">
        <v>68</v>
      </c>
      <c r="E55" s="70"/>
      <c r="F55" s="72"/>
      <c r="G55" s="72"/>
      <c r="H55" s="101">
        <v>0</v>
      </c>
    </row>
    <row r="56" spans="1:8" ht="45" x14ac:dyDescent="0.25">
      <c r="A56" s="67" t="s">
        <v>70</v>
      </c>
      <c r="B56" s="71">
        <v>10</v>
      </c>
      <c r="C56" s="71" t="s">
        <v>67</v>
      </c>
      <c r="D56" s="71" t="s">
        <v>72</v>
      </c>
      <c r="E56" s="76" t="s">
        <v>74</v>
      </c>
      <c r="F56" s="73"/>
      <c r="G56" s="73"/>
      <c r="H56" s="102">
        <v>0</v>
      </c>
    </row>
    <row r="57" spans="1:8" ht="56.25" x14ac:dyDescent="0.25">
      <c r="A57" s="31" t="s">
        <v>71</v>
      </c>
      <c r="B57" s="75">
        <v>10</v>
      </c>
      <c r="C57" s="75" t="s">
        <v>67</v>
      </c>
      <c r="D57" s="75" t="s">
        <v>73</v>
      </c>
      <c r="E57" s="75" t="s">
        <v>74</v>
      </c>
      <c r="F57" s="74"/>
      <c r="G57" s="74"/>
      <c r="H57" s="103">
        <v>0</v>
      </c>
    </row>
    <row r="58" spans="1:8" x14ac:dyDescent="0.25">
      <c r="A58" s="52"/>
      <c r="B58" s="52"/>
      <c r="C58" s="52"/>
      <c r="D58" s="52"/>
      <c r="E58" s="54"/>
      <c r="F58" s="52"/>
      <c r="G58" s="52"/>
      <c r="H58" s="100"/>
    </row>
    <row r="59" spans="1:8" x14ac:dyDescent="0.25">
      <c r="A59" s="52"/>
      <c r="B59" s="52"/>
      <c r="C59" s="52"/>
      <c r="D59" s="52"/>
      <c r="E59" s="54"/>
      <c r="F59" s="52"/>
      <c r="G59" s="52"/>
      <c r="H59" s="52"/>
    </row>
    <row r="60" spans="1:8" x14ac:dyDescent="0.25">
      <c r="A60" s="52"/>
      <c r="B60" s="52"/>
      <c r="C60" s="52"/>
      <c r="D60" s="52"/>
      <c r="E60" s="54"/>
      <c r="F60" s="52"/>
      <c r="G60" s="52"/>
      <c r="H60" s="52"/>
    </row>
  </sheetData>
  <mergeCells count="6">
    <mergeCell ref="A3:H3"/>
    <mergeCell ref="A5:A7"/>
    <mergeCell ref="B5:E6"/>
    <mergeCell ref="F5:F7"/>
    <mergeCell ref="G5:G7"/>
    <mergeCell ref="H5:H7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ФК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Соломяная Юлия Викторовна</dc:creator>
  <cp:lastModifiedBy>Назарова Екатерина Анатолиевна</cp:lastModifiedBy>
  <cp:lastPrinted>2017-07-21T14:18:20Z</cp:lastPrinted>
  <dcterms:created xsi:type="dcterms:W3CDTF">2017-05-05T11:59:29Z</dcterms:created>
  <dcterms:modified xsi:type="dcterms:W3CDTF">2017-07-21T14:24:34Z</dcterms:modified>
</cp:coreProperties>
</file>