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3831\Desktop\Рабочие материалы\"/>
    </mc:Choice>
  </mc:AlternateContent>
  <bookViews>
    <workbookView xWindow="0" yWindow="0" windowWidth="28800" windowHeight="11535" tabRatio="660" activeTab="6"/>
  </bookViews>
  <sheets>
    <sheet name="Титул" sheetId="1" r:id="rId1"/>
    <sheet name="Условные обозначения" sheetId="2" r:id="rId2"/>
    <sheet name="Таблица размерности +" sheetId="3" r:id="rId3"/>
    <sheet name="Таблица соответствия НСИ+" sheetId="4" r:id="rId4"/>
    <sheet name="Таблица допустимости +" sheetId="5" r:id="rId5"/>
    <sheet name="ВДК +" sheetId="6" r:id="rId6"/>
    <sheet name="МДК +" sheetId="7" r:id="rId7"/>
  </sheets>
  <definedNames>
    <definedName name="_xlnm._FilterDatabase" localSheetId="5" hidden="1">'ВДК +'!$B$4:$AF$562</definedName>
    <definedName name="_xlnm._FilterDatabase" localSheetId="6" hidden="1">'МДК +'!$B$4:$AI$449</definedName>
    <definedName name="_xlnm._FilterDatabase" localSheetId="4" hidden="1">'Таблица допустимости +'!$B$4:$AC$326</definedName>
    <definedName name="_xlnm._FilterDatabase" localSheetId="2" hidden="1">'Таблица размерности +'!$B$4:$AC$161</definedName>
    <definedName name="_xlnm._FilterDatabase" localSheetId="3" hidden="1">'Таблица соответствия НСИ+'!$B$4:$AC$295</definedName>
    <definedName name="OLE_LINK4" localSheetId="1">'Условные обозначения'!$C$7</definedName>
    <definedName name="_xlnm.Print_Area" localSheetId="0">Титул!$A$1:$L$39</definedName>
  </definedNames>
  <calcPr calcId="152511"/>
</workbook>
</file>

<file path=xl/calcChain.xml><?xml version="1.0" encoding="utf-8"?>
<calcChain xmlns="http://schemas.openxmlformats.org/spreadsheetml/2006/main">
  <c r="B134" i="4" l="1"/>
  <c r="B135" i="4"/>
  <c r="B137" i="4"/>
  <c r="AD133" i="4"/>
  <c r="AE133" i="4"/>
  <c r="AD134" i="4"/>
  <c r="AE134" i="4"/>
  <c r="AD135" i="4"/>
  <c r="AE135" i="4"/>
  <c r="AD136" i="4"/>
  <c r="AE136" i="4"/>
  <c r="AD137" i="4"/>
  <c r="AE137" i="4"/>
  <c r="AX206" i="6" l="1"/>
  <c r="AW206" i="6"/>
  <c r="AV206" i="6"/>
  <c r="AU206" i="6"/>
  <c r="AT206" i="6"/>
  <c r="AS206" i="6"/>
  <c r="AR206" i="6"/>
  <c r="AQ206" i="6"/>
  <c r="AP206" i="6"/>
  <c r="AO206" i="6"/>
  <c r="AN206" i="6"/>
  <c r="AM206" i="6"/>
  <c r="AL206" i="6"/>
  <c r="AK206" i="6"/>
  <c r="AJ206" i="6"/>
  <c r="AI206" i="6"/>
  <c r="AH206" i="6"/>
  <c r="AG206" i="6"/>
  <c r="B206" i="6"/>
  <c r="AX187" i="6"/>
  <c r="AW187" i="6"/>
  <c r="AV187" i="6"/>
  <c r="AU187" i="6"/>
  <c r="AT187" i="6"/>
  <c r="AS187" i="6"/>
  <c r="AR187" i="6"/>
  <c r="AQ187" i="6"/>
  <c r="AP187" i="6"/>
  <c r="AO187" i="6"/>
  <c r="AN187" i="6"/>
  <c r="AM187" i="6"/>
  <c r="AL187" i="6"/>
  <c r="AK187" i="6"/>
  <c r="AJ187" i="6"/>
  <c r="AI187" i="6"/>
  <c r="AH187" i="6"/>
  <c r="AG187" i="6"/>
  <c r="B187" i="6"/>
  <c r="B68" i="6"/>
  <c r="AG68" i="6"/>
  <c r="AH68" i="6"/>
  <c r="AI68" i="6"/>
  <c r="AJ68" i="6"/>
  <c r="AK68" i="6"/>
  <c r="AL68" i="6"/>
  <c r="AM68" i="6"/>
  <c r="AN68" i="6"/>
  <c r="AO68" i="6"/>
  <c r="AP68" i="6"/>
  <c r="AQ68" i="6"/>
  <c r="AR68" i="6"/>
  <c r="AS68" i="6"/>
  <c r="AT68" i="6"/>
  <c r="AU68" i="6"/>
  <c r="AV68" i="6"/>
  <c r="AW68" i="6"/>
  <c r="AX68" i="6"/>
  <c r="Z68" i="6" l="1"/>
  <c r="Z206" i="6"/>
  <c r="Z187" i="6"/>
  <c r="AF35" i="3"/>
  <c r="AE35" i="3"/>
  <c r="AD35" i="3"/>
  <c r="AF34" i="3"/>
  <c r="AE34" i="3"/>
  <c r="AD34" i="3"/>
  <c r="AF33" i="3"/>
  <c r="AE33" i="3"/>
  <c r="AD33" i="3"/>
  <c r="AF32" i="3"/>
  <c r="AE32" i="3"/>
  <c r="AD32" i="3"/>
  <c r="AF31" i="3"/>
  <c r="AE31" i="3"/>
  <c r="AD31" i="3"/>
  <c r="AF30" i="3"/>
  <c r="AE30" i="3"/>
  <c r="AD30" i="3"/>
  <c r="AF29" i="3"/>
  <c r="AE29" i="3"/>
  <c r="AD29" i="3"/>
  <c r="AF28" i="3"/>
  <c r="AE28" i="3"/>
  <c r="AD28" i="3"/>
  <c r="AW40" i="7" l="1"/>
  <c r="AT40" i="7"/>
  <c r="BB40" i="7"/>
  <c r="U35" i="3" l="1"/>
  <c r="U34" i="3"/>
  <c r="U33" i="3"/>
  <c r="U32" i="3"/>
  <c r="U31" i="3"/>
  <c r="U30" i="3"/>
  <c r="U29" i="3"/>
  <c r="U28" i="3"/>
  <c r="U37" i="3" l="1"/>
  <c r="BB33" i="7" l="1"/>
  <c r="BA33" i="7"/>
  <c r="AZ33" i="7"/>
  <c r="AY33" i="7"/>
  <c r="AX33" i="7"/>
  <c r="AW33" i="7"/>
  <c r="AV33" i="7"/>
  <c r="AU33" i="7"/>
  <c r="AT33" i="7"/>
  <c r="AS33" i="7"/>
  <c r="AR33" i="7"/>
  <c r="AQ33" i="7"/>
  <c r="AP33" i="7"/>
  <c r="AO33" i="7"/>
  <c r="AN33" i="7"/>
  <c r="AM33" i="7"/>
  <c r="AL33" i="7"/>
  <c r="AK33" i="7"/>
  <c r="AJ33" i="7"/>
  <c r="B33" i="7"/>
  <c r="AC33" i="7" l="1"/>
  <c r="BB447" i="7" l="1"/>
  <c r="BA447" i="7"/>
  <c r="AZ447" i="7"/>
  <c r="AY447" i="7"/>
  <c r="AX447" i="7"/>
  <c r="AW447" i="7"/>
  <c r="AV447" i="7"/>
  <c r="AU447" i="7"/>
  <c r="AT447" i="7"/>
  <c r="AS447" i="7"/>
  <c r="AR447" i="7"/>
  <c r="AQ447" i="7"/>
  <c r="AP447" i="7"/>
  <c r="AO447" i="7"/>
  <c r="AN447" i="7"/>
  <c r="AM447" i="7"/>
  <c r="AL447" i="7"/>
  <c r="AK447" i="7"/>
  <c r="AJ447" i="7"/>
  <c r="B447" i="7"/>
  <c r="BB449" i="7"/>
  <c r="BA449" i="7"/>
  <c r="AZ449" i="7"/>
  <c r="AY449" i="7"/>
  <c r="AX449" i="7"/>
  <c r="AW449" i="7"/>
  <c r="AV449" i="7"/>
  <c r="AU449" i="7"/>
  <c r="AT449" i="7"/>
  <c r="AS449" i="7"/>
  <c r="AR449" i="7"/>
  <c r="AQ449" i="7"/>
  <c r="AP449" i="7"/>
  <c r="AO449" i="7"/>
  <c r="AN449" i="7"/>
  <c r="AM449" i="7"/>
  <c r="AL449" i="7"/>
  <c r="AK449" i="7"/>
  <c r="AJ449" i="7"/>
  <c r="B449" i="7"/>
  <c r="BB448" i="7"/>
  <c r="BA448" i="7"/>
  <c r="AZ448" i="7"/>
  <c r="AY448" i="7"/>
  <c r="AX448" i="7"/>
  <c r="AW448" i="7"/>
  <c r="AV448" i="7"/>
  <c r="AU448" i="7"/>
  <c r="AT448" i="7"/>
  <c r="AS448" i="7"/>
  <c r="AR448" i="7"/>
  <c r="AQ448" i="7"/>
  <c r="AP448" i="7"/>
  <c r="AO448" i="7"/>
  <c r="AN448" i="7"/>
  <c r="AM448" i="7"/>
  <c r="AL448" i="7"/>
  <c r="AK448" i="7"/>
  <c r="AJ448" i="7"/>
  <c r="B448" i="7"/>
  <c r="B446" i="7"/>
  <c r="BB446" i="7"/>
  <c r="BA446" i="7"/>
  <c r="AZ446" i="7"/>
  <c r="AY446" i="7"/>
  <c r="AX446" i="7"/>
  <c r="AW446" i="7"/>
  <c r="AV446" i="7"/>
  <c r="AU446" i="7"/>
  <c r="AT446" i="7"/>
  <c r="AS446" i="7"/>
  <c r="AR446" i="7"/>
  <c r="AQ446" i="7"/>
  <c r="AP446" i="7"/>
  <c r="AO446" i="7"/>
  <c r="AN446" i="7"/>
  <c r="AM446" i="7"/>
  <c r="AL446" i="7"/>
  <c r="AK446" i="7"/>
  <c r="AJ446" i="7"/>
  <c r="AL445" i="7"/>
  <c r="AK445" i="7"/>
  <c r="AJ445" i="7"/>
  <c r="AX579" i="6"/>
  <c r="AW579" i="6"/>
  <c r="AV579" i="6"/>
  <c r="AU579" i="6"/>
  <c r="AT579" i="6"/>
  <c r="AS579" i="6"/>
  <c r="AR579" i="6"/>
  <c r="AQ579" i="6"/>
  <c r="AP579" i="6"/>
  <c r="AO579" i="6"/>
  <c r="AN579" i="6"/>
  <c r="AM579" i="6"/>
  <c r="AL579" i="6"/>
  <c r="AK579" i="6"/>
  <c r="AJ579" i="6"/>
  <c r="AI579" i="6"/>
  <c r="AH579" i="6"/>
  <c r="AG579" i="6"/>
  <c r="B579" i="6"/>
  <c r="AX578" i="6"/>
  <c r="AW578" i="6"/>
  <c r="AV578" i="6"/>
  <c r="AU578" i="6"/>
  <c r="AT578" i="6"/>
  <c r="AS578" i="6"/>
  <c r="AR578" i="6"/>
  <c r="AQ578" i="6"/>
  <c r="AP578" i="6"/>
  <c r="AO578" i="6"/>
  <c r="AN578" i="6"/>
  <c r="AM578" i="6"/>
  <c r="AL578" i="6"/>
  <c r="AK578" i="6"/>
  <c r="AJ578" i="6"/>
  <c r="AI578" i="6"/>
  <c r="AH578" i="6"/>
  <c r="AG578" i="6"/>
  <c r="B578" i="6"/>
  <c r="AF335" i="5"/>
  <c r="AE335" i="5"/>
  <c r="AD335" i="5"/>
  <c r="B335" i="5"/>
  <c r="AF334" i="5"/>
  <c r="AE334" i="5"/>
  <c r="AD334" i="5"/>
  <c r="B334" i="5"/>
  <c r="AF333" i="5"/>
  <c r="AE333" i="5"/>
  <c r="AD333" i="5"/>
  <c r="B333" i="5"/>
  <c r="AF332" i="5"/>
  <c r="AE332" i="5"/>
  <c r="AD332" i="5"/>
  <c r="B332" i="5"/>
  <c r="AF331" i="5"/>
  <c r="AE331" i="5"/>
  <c r="AD331" i="5"/>
  <c r="B331" i="5"/>
  <c r="AF330" i="5"/>
  <c r="AE330" i="5"/>
  <c r="AD330" i="5"/>
  <c r="B330" i="5"/>
  <c r="AF329" i="5"/>
  <c r="AE329" i="5"/>
  <c r="AD329" i="5"/>
  <c r="B329" i="5"/>
  <c r="B328" i="5"/>
  <c r="AF328" i="5"/>
  <c r="AE328" i="5"/>
  <c r="AD328" i="5"/>
  <c r="AF327" i="5"/>
  <c r="AE327" i="5"/>
  <c r="AD327" i="5"/>
  <c r="AF300" i="4"/>
  <c r="AE300" i="4"/>
  <c r="AD300" i="4"/>
  <c r="B300" i="4"/>
  <c r="AF299" i="4"/>
  <c r="AE299" i="4"/>
  <c r="AD299" i="4"/>
  <c r="B299" i="4"/>
  <c r="AF298" i="4"/>
  <c r="AE298" i="4"/>
  <c r="AD298" i="4"/>
  <c r="B298" i="4"/>
  <c r="B297" i="4"/>
  <c r="B295" i="4"/>
  <c r="B294" i="4"/>
  <c r="B293" i="4"/>
  <c r="B292" i="4"/>
  <c r="B291" i="4"/>
  <c r="B290" i="4"/>
  <c r="B289" i="4"/>
  <c r="B288" i="4"/>
  <c r="AF297" i="4"/>
  <c r="AE297" i="4"/>
  <c r="AD297" i="4"/>
  <c r="AF296" i="4"/>
  <c r="AE296" i="4"/>
  <c r="AD296" i="4"/>
  <c r="AF203" i="3"/>
  <c r="AE203" i="3"/>
  <c r="AD203" i="3"/>
  <c r="U203" i="3"/>
  <c r="B203" i="3"/>
  <c r="B202" i="3"/>
  <c r="AF202" i="3"/>
  <c r="AE202" i="3"/>
  <c r="AD202" i="3"/>
  <c r="U202" i="3"/>
  <c r="AF201" i="3"/>
  <c r="AE201" i="3"/>
  <c r="AD201" i="3"/>
  <c r="B255" i="7"/>
  <c r="B254" i="7"/>
  <c r="B253" i="7"/>
  <c r="B252" i="7"/>
  <c r="B251" i="7"/>
  <c r="B250" i="7"/>
  <c r="B249" i="7"/>
  <c r="B248" i="7"/>
  <c r="B247" i="7"/>
  <c r="B246" i="7"/>
  <c r="B245" i="7"/>
  <c r="B244" i="7"/>
  <c r="B243" i="7"/>
  <c r="B242" i="7"/>
  <c r="B241" i="7"/>
  <c r="B240" i="7"/>
  <c r="B239" i="7"/>
  <c r="B238" i="7"/>
  <c r="B237" i="7"/>
  <c r="B236" i="7"/>
  <c r="B235" i="7"/>
  <c r="B234" i="7"/>
  <c r="B233" i="7"/>
  <c r="B232" i="7"/>
  <c r="B231" i="7"/>
  <c r="B230" i="7"/>
  <c r="B229" i="7"/>
  <c r="B228" i="7"/>
  <c r="B227" i="7"/>
  <c r="B226" i="7"/>
  <c r="B225" i="7"/>
  <c r="B224" i="7"/>
  <c r="B223" i="7"/>
  <c r="B222" i="7"/>
  <c r="B221" i="7"/>
  <c r="B220" i="7"/>
  <c r="B219" i="7"/>
  <c r="B218" i="7"/>
  <c r="B217" i="7"/>
  <c r="B216" i="7"/>
  <c r="B215" i="7"/>
  <c r="B214" i="7"/>
  <c r="B213" i="7"/>
  <c r="B212" i="7"/>
  <c r="B211" i="7"/>
  <c r="B210" i="7"/>
  <c r="B209" i="7"/>
  <c r="B208" i="7"/>
  <c r="B207" i="7"/>
  <c r="B206" i="7"/>
  <c r="B205" i="7"/>
  <c r="B204" i="7"/>
  <c r="B203" i="7"/>
  <c r="B202" i="7"/>
  <c r="B201" i="7"/>
  <c r="B200" i="7"/>
  <c r="B199" i="7"/>
  <c r="B198" i="7"/>
  <c r="B197" i="7"/>
  <c r="B196" i="7"/>
  <c r="B195" i="7"/>
  <c r="B194" i="7"/>
  <c r="B193" i="7"/>
  <c r="B192" i="7"/>
  <c r="B191" i="7"/>
  <c r="B190" i="7"/>
  <c r="B189" i="7"/>
  <c r="B188" i="7"/>
  <c r="B187" i="7"/>
  <c r="B186" i="7"/>
  <c r="B185" i="7"/>
  <c r="B184" i="7"/>
  <c r="B183" i="7"/>
  <c r="B182" i="7"/>
  <c r="B181" i="7"/>
  <c r="B180" i="7"/>
  <c r="B179" i="7"/>
  <c r="B178" i="7"/>
  <c r="B177" i="7"/>
  <c r="B176" i="7"/>
  <c r="B175" i="7"/>
  <c r="B174" i="7"/>
  <c r="B173" i="7"/>
  <c r="B172" i="7"/>
  <c r="B171" i="7"/>
  <c r="B170" i="7"/>
  <c r="B169" i="7"/>
  <c r="B168" i="7"/>
  <c r="B167" i="7"/>
  <c r="B166" i="7"/>
  <c r="B165" i="7"/>
  <c r="B164" i="7"/>
  <c r="B163" i="7"/>
  <c r="B162" i="7"/>
  <c r="B161" i="7"/>
  <c r="B160" i="7"/>
  <c r="B159" i="7"/>
  <c r="B158" i="7"/>
  <c r="B157" i="7"/>
  <c r="B156" i="7"/>
  <c r="B155" i="7"/>
  <c r="B154" i="7"/>
  <c r="B153" i="7"/>
  <c r="B152" i="7"/>
  <c r="B151" i="7"/>
  <c r="B150" i="7"/>
  <c r="B149" i="7"/>
  <c r="B148" i="7"/>
  <c r="B147" i="7"/>
  <c r="B146" i="7"/>
  <c r="B145" i="7"/>
  <c r="B144" i="7"/>
  <c r="B143" i="7"/>
  <c r="B142" i="7"/>
  <c r="B141" i="7"/>
  <c r="B140" i="7"/>
  <c r="B139" i="7"/>
  <c r="B138" i="7"/>
  <c r="B137" i="7"/>
  <c r="B136" i="7"/>
  <c r="B135" i="7"/>
  <c r="B134" i="7"/>
  <c r="B133" i="7"/>
  <c r="B132" i="7"/>
  <c r="B131" i="7"/>
  <c r="B130" i="7"/>
  <c r="B129" i="7"/>
  <c r="B128" i="7"/>
  <c r="B127" i="7"/>
  <c r="B126" i="7"/>
  <c r="B125" i="7"/>
  <c r="B124" i="7"/>
  <c r="B123" i="7"/>
  <c r="B122" i="7"/>
  <c r="B121" i="7"/>
  <c r="B120" i="7"/>
  <c r="B119" i="7"/>
  <c r="B118" i="7"/>
  <c r="B117" i="7"/>
  <c r="B420" i="7"/>
  <c r="B419" i="7"/>
  <c r="B418" i="7"/>
  <c r="B417" i="7"/>
  <c r="B416" i="7"/>
  <c r="B415" i="7"/>
  <c r="B414" i="7"/>
  <c r="B413" i="7"/>
  <c r="B412" i="7"/>
  <c r="B423" i="7"/>
  <c r="Z578" i="6" l="1"/>
  <c r="AC447" i="7"/>
  <c r="AC449" i="7"/>
  <c r="AC448" i="7"/>
  <c r="AC446" i="7"/>
  <c r="Z579" i="6"/>
  <c r="BB427" i="7"/>
  <c r="BA427" i="7"/>
  <c r="AZ427" i="7"/>
  <c r="AY427" i="7"/>
  <c r="AX427" i="7"/>
  <c r="AW427" i="7"/>
  <c r="AV427" i="7"/>
  <c r="AU427" i="7"/>
  <c r="AT427" i="7"/>
  <c r="AS427" i="7"/>
  <c r="AR427" i="7"/>
  <c r="AQ427" i="7"/>
  <c r="AP427" i="7"/>
  <c r="AO427" i="7"/>
  <c r="AN427" i="7"/>
  <c r="AM427" i="7"/>
  <c r="AL427" i="7"/>
  <c r="AK427" i="7"/>
  <c r="AJ427" i="7"/>
  <c r="BB424" i="7"/>
  <c r="BA424" i="7"/>
  <c r="AZ424" i="7"/>
  <c r="AY424" i="7"/>
  <c r="AX424" i="7"/>
  <c r="AW424" i="7"/>
  <c r="AV424" i="7"/>
  <c r="AU424" i="7"/>
  <c r="AT424" i="7"/>
  <c r="AS424" i="7"/>
  <c r="AR424" i="7"/>
  <c r="AQ424" i="7"/>
  <c r="AP424" i="7"/>
  <c r="AO424" i="7"/>
  <c r="AN424" i="7"/>
  <c r="AM424" i="7"/>
  <c r="AL424" i="7"/>
  <c r="AK424" i="7"/>
  <c r="AJ424" i="7"/>
  <c r="BB426" i="7"/>
  <c r="BA426" i="7"/>
  <c r="AZ426" i="7"/>
  <c r="AY426" i="7"/>
  <c r="AX426" i="7"/>
  <c r="AW426" i="7"/>
  <c r="AV426" i="7"/>
  <c r="AU426" i="7"/>
  <c r="AT426" i="7"/>
  <c r="AS426" i="7"/>
  <c r="AR426" i="7"/>
  <c r="AQ426" i="7"/>
  <c r="AP426" i="7"/>
  <c r="AO426" i="7"/>
  <c r="AN426" i="7"/>
  <c r="AM426" i="7"/>
  <c r="AL426" i="7"/>
  <c r="AK426" i="7"/>
  <c r="AJ426" i="7"/>
  <c r="BB423" i="7"/>
  <c r="BA423" i="7"/>
  <c r="AZ423" i="7"/>
  <c r="AY423" i="7"/>
  <c r="AX423" i="7"/>
  <c r="AW423" i="7"/>
  <c r="AV423" i="7"/>
  <c r="AU423" i="7"/>
  <c r="AT423" i="7"/>
  <c r="AS423" i="7"/>
  <c r="AR423" i="7"/>
  <c r="AQ423" i="7"/>
  <c r="AP423" i="7"/>
  <c r="AO423" i="7"/>
  <c r="AN423" i="7"/>
  <c r="AM423" i="7"/>
  <c r="AL423" i="7"/>
  <c r="AK423" i="7"/>
  <c r="AJ423" i="7"/>
  <c r="BB425" i="7"/>
  <c r="BA425" i="7"/>
  <c r="AZ425" i="7"/>
  <c r="AY425" i="7"/>
  <c r="AX425" i="7"/>
  <c r="AW425" i="7"/>
  <c r="AV425" i="7"/>
  <c r="AU425" i="7"/>
  <c r="AT425" i="7"/>
  <c r="AS425" i="7"/>
  <c r="AR425" i="7"/>
  <c r="AQ425" i="7"/>
  <c r="AP425" i="7"/>
  <c r="AO425" i="7"/>
  <c r="AN425" i="7"/>
  <c r="AM425" i="7"/>
  <c r="AL425" i="7"/>
  <c r="AK425" i="7"/>
  <c r="AJ425" i="7"/>
  <c r="BB420" i="7"/>
  <c r="BA420" i="7"/>
  <c r="AZ420" i="7"/>
  <c r="AY420" i="7"/>
  <c r="AX420" i="7"/>
  <c r="AW420" i="7"/>
  <c r="AV420" i="7"/>
  <c r="AU420" i="7"/>
  <c r="AT420" i="7"/>
  <c r="AS420" i="7"/>
  <c r="AR420" i="7"/>
  <c r="AQ420" i="7"/>
  <c r="AP420" i="7"/>
  <c r="AO420" i="7"/>
  <c r="AN420" i="7"/>
  <c r="AM420" i="7"/>
  <c r="AL420" i="7"/>
  <c r="AK420" i="7"/>
  <c r="AJ420" i="7"/>
  <c r="BB415" i="7"/>
  <c r="BA415" i="7"/>
  <c r="AZ415" i="7"/>
  <c r="AY415" i="7"/>
  <c r="AX415" i="7"/>
  <c r="AW415" i="7"/>
  <c r="AV415" i="7"/>
  <c r="AU415" i="7"/>
  <c r="AT415" i="7"/>
  <c r="AS415" i="7"/>
  <c r="AR415" i="7"/>
  <c r="AQ415" i="7"/>
  <c r="AP415" i="7"/>
  <c r="AO415" i="7"/>
  <c r="AN415" i="7"/>
  <c r="AM415" i="7"/>
  <c r="AL415" i="7"/>
  <c r="AK415" i="7"/>
  <c r="AJ415" i="7"/>
  <c r="BB419" i="7"/>
  <c r="BA419" i="7"/>
  <c r="AZ419" i="7"/>
  <c r="AY419" i="7"/>
  <c r="AX419" i="7"/>
  <c r="AW419" i="7"/>
  <c r="AV419" i="7"/>
  <c r="AU419" i="7"/>
  <c r="AT419" i="7"/>
  <c r="AS419" i="7"/>
  <c r="AR419" i="7"/>
  <c r="AQ419" i="7"/>
  <c r="AP419" i="7"/>
  <c r="AO419" i="7"/>
  <c r="AN419" i="7"/>
  <c r="AM419" i="7"/>
  <c r="AL419" i="7"/>
  <c r="AK419" i="7"/>
  <c r="AJ419" i="7"/>
  <c r="BB414" i="7"/>
  <c r="BA414" i="7"/>
  <c r="AZ414" i="7"/>
  <c r="AY414" i="7"/>
  <c r="AX414" i="7"/>
  <c r="AW414" i="7"/>
  <c r="AV414" i="7"/>
  <c r="AU414" i="7"/>
  <c r="AT414" i="7"/>
  <c r="AS414" i="7"/>
  <c r="AR414" i="7"/>
  <c r="AQ414" i="7"/>
  <c r="AP414" i="7"/>
  <c r="AO414" i="7"/>
  <c r="AN414" i="7"/>
  <c r="AM414" i="7"/>
  <c r="AL414" i="7"/>
  <c r="AK414" i="7"/>
  <c r="AJ414" i="7"/>
  <c r="BB418" i="7"/>
  <c r="BA418" i="7"/>
  <c r="AZ418" i="7"/>
  <c r="AY418" i="7"/>
  <c r="AX418" i="7"/>
  <c r="AW418" i="7"/>
  <c r="AV418" i="7"/>
  <c r="AU418" i="7"/>
  <c r="AT418" i="7"/>
  <c r="AS418" i="7"/>
  <c r="AR418" i="7"/>
  <c r="AQ418" i="7"/>
  <c r="AP418" i="7"/>
  <c r="AO418" i="7"/>
  <c r="AN418" i="7"/>
  <c r="AM418" i="7"/>
  <c r="AL418" i="7"/>
  <c r="AK418" i="7"/>
  <c r="AJ418" i="7"/>
  <c r="BB413" i="7"/>
  <c r="BA413" i="7"/>
  <c r="AZ413" i="7"/>
  <c r="AY413" i="7"/>
  <c r="AX413" i="7"/>
  <c r="AW413" i="7"/>
  <c r="AV413" i="7"/>
  <c r="AU413" i="7"/>
  <c r="AT413" i="7"/>
  <c r="AS413" i="7"/>
  <c r="AR413" i="7"/>
  <c r="AQ413" i="7"/>
  <c r="AP413" i="7"/>
  <c r="AO413" i="7"/>
  <c r="AN413" i="7"/>
  <c r="AM413" i="7"/>
  <c r="AL413" i="7"/>
  <c r="AK413" i="7"/>
  <c r="AJ413" i="7"/>
  <c r="BB417" i="7"/>
  <c r="BA417" i="7"/>
  <c r="AZ417" i="7"/>
  <c r="AY417" i="7"/>
  <c r="AX417" i="7"/>
  <c r="AW417" i="7"/>
  <c r="AV417" i="7"/>
  <c r="AU417" i="7"/>
  <c r="AT417" i="7"/>
  <c r="AS417" i="7"/>
  <c r="AR417" i="7"/>
  <c r="AQ417" i="7"/>
  <c r="AP417" i="7"/>
  <c r="AO417" i="7"/>
  <c r="AN417" i="7"/>
  <c r="AM417" i="7"/>
  <c r="AL417" i="7"/>
  <c r="AK417" i="7"/>
  <c r="AJ417" i="7"/>
  <c r="BB412" i="7"/>
  <c r="BA412" i="7"/>
  <c r="AZ412" i="7"/>
  <c r="AY412" i="7"/>
  <c r="AX412" i="7"/>
  <c r="AW412" i="7"/>
  <c r="AV412" i="7"/>
  <c r="AU412" i="7"/>
  <c r="AT412" i="7"/>
  <c r="AS412" i="7"/>
  <c r="AR412" i="7"/>
  <c r="AQ412" i="7"/>
  <c r="AP412" i="7"/>
  <c r="AO412" i="7"/>
  <c r="AN412" i="7"/>
  <c r="AM412" i="7"/>
  <c r="AL412" i="7"/>
  <c r="AK412" i="7"/>
  <c r="AJ412" i="7"/>
  <c r="BB416" i="7"/>
  <c r="BA416" i="7"/>
  <c r="AZ416" i="7"/>
  <c r="AY416" i="7"/>
  <c r="AX416" i="7"/>
  <c r="AW416" i="7"/>
  <c r="AV416" i="7"/>
  <c r="AU416" i="7"/>
  <c r="AT416" i="7"/>
  <c r="AS416" i="7"/>
  <c r="AR416" i="7"/>
  <c r="AQ416" i="7"/>
  <c r="AP416" i="7"/>
  <c r="AO416" i="7"/>
  <c r="AN416" i="7"/>
  <c r="AM416" i="7"/>
  <c r="AL416" i="7"/>
  <c r="AK416" i="7"/>
  <c r="AJ416" i="7"/>
  <c r="B422" i="7"/>
  <c r="B411" i="7"/>
  <c r="BB422" i="7"/>
  <c r="BA422" i="7"/>
  <c r="AZ422" i="7"/>
  <c r="AY422" i="7"/>
  <c r="AX422" i="7"/>
  <c r="AW422" i="7"/>
  <c r="AV422" i="7"/>
  <c r="AU422" i="7"/>
  <c r="AT422" i="7"/>
  <c r="AS422" i="7"/>
  <c r="AR422" i="7"/>
  <c r="AQ422" i="7"/>
  <c r="AP422" i="7"/>
  <c r="AO422" i="7"/>
  <c r="AN422" i="7"/>
  <c r="AM422" i="7"/>
  <c r="AL422" i="7"/>
  <c r="AK422" i="7"/>
  <c r="AJ422" i="7"/>
  <c r="AL421" i="7"/>
  <c r="AK421" i="7"/>
  <c r="AJ421" i="7"/>
  <c r="BB411" i="7"/>
  <c r="BA411" i="7"/>
  <c r="AZ411" i="7"/>
  <c r="AY411" i="7"/>
  <c r="AX411" i="7"/>
  <c r="AW411" i="7"/>
  <c r="AV411" i="7"/>
  <c r="AU411" i="7"/>
  <c r="AT411" i="7"/>
  <c r="AS411" i="7"/>
  <c r="AR411" i="7"/>
  <c r="AQ411" i="7"/>
  <c r="AP411" i="7"/>
  <c r="AO411" i="7"/>
  <c r="AN411" i="7"/>
  <c r="AM411" i="7"/>
  <c r="AL411" i="7"/>
  <c r="AK411" i="7"/>
  <c r="AJ411" i="7"/>
  <c r="AL410" i="7"/>
  <c r="AK410" i="7"/>
  <c r="AJ410" i="7"/>
  <c r="B304" i="7"/>
  <c r="B303" i="7"/>
  <c r="B302" i="7"/>
  <c r="B301" i="7"/>
  <c r="B300" i="7"/>
  <c r="B323" i="7"/>
  <c r="B322" i="7"/>
  <c r="B321" i="7"/>
  <c r="B320" i="7"/>
  <c r="B319" i="7"/>
  <c r="B63" i="7"/>
  <c r="B62" i="7"/>
  <c r="B61" i="7"/>
  <c r="B60" i="7"/>
  <c r="AC416" i="7" l="1"/>
  <c r="AC417" i="7"/>
  <c r="AC419" i="7"/>
  <c r="AC420" i="7"/>
  <c r="AC412" i="7"/>
  <c r="AC415" i="7"/>
  <c r="AC413" i="7"/>
  <c r="AC418" i="7"/>
  <c r="AC414" i="7"/>
  <c r="AC411" i="7"/>
  <c r="B58" i="7"/>
  <c r="B57" i="7"/>
  <c r="BB328" i="7" l="1"/>
  <c r="BA328" i="7"/>
  <c r="AZ328" i="7"/>
  <c r="AY328" i="7"/>
  <c r="AX328" i="7"/>
  <c r="AW328" i="7"/>
  <c r="AV328" i="7"/>
  <c r="AU328" i="7"/>
  <c r="AT328" i="7"/>
  <c r="AS328" i="7"/>
  <c r="AR328" i="7"/>
  <c r="AQ328" i="7"/>
  <c r="AP328" i="7"/>
  <c r="AO328" i="7"/>
  <c r="AN328" i="7"/>
  <c r="AM328" i="7"/>
  <c r="AL328" i="7"/>
  <c r="AK328" i="7"/>
  <c r="AJ328" i="7"/>
  <c r="B328" i="7"/>
  <c r="BB327" i="7"/>
  <c r="BA327" i="7"/>
  <c r="AZ327" i="7"/>
  <c r="AY327" i="7"/>
  <c r="AX327" i="7"/>
  <c r="AW327" i="7"/>
  <c r="AV327" i="7"/>
  <c r="AU327" i="7"/>
  <c r="AT327" i="7"/>
  <c r="AS327" i="7"/>
  <c r="AR327" i="7"/>
  <c r="AQ327" i="7"/>
  <c r="AP327" i="7"/>
  <c r="AO327" i="7"/>
  <c r="AN327" i="7"/>
  <c r="AM327" i="7"/>
  <c r="AL327" i="7"/>
  <c r="AK327" i="7"/>
  <c r="AJ327" i="7"/>
  <c r="B327" i="7"/>
  <c r="AX577" i="6"/>
  <c r="AW577" i="6"/>
  <c r="AV577" i="6"/>
  <c r="AU577" i="6"/>
  <c r="AT577" i="6"/>
  <c r="AS577" i="6"/>
  <c r="AR577" i="6"/>
  <c r="AQ577" i="6"/>
  <c r="AP577" i="6"/>
  <c r="AO577" i="6"/>
  <c r="AN577" i="6"/>
  <c r="AM577" i="6"/>
  <c r="AL577" i="6"/>
  <c r="AK577" i="6"/>
  <c r="AJ577" i="6"/>
  <c r="AI577" i="6"/>
  <c r="AH577" i="6"/>
  <c r="AG577" i="6"/>
  <c r="B577" i="6"/>
  <c r="AX576" i="6"/>
  <c r="AW576" i="6"/>
  <c r="AV576" i="6"/>
  <c r="AU576" i="6"/>
  <c r="AT576" i="6"/>
  <c r="AS576" i="6"/>
  <c r="AR576" i="6"/>
  <c r="AQ576" i="6"/>
  <c r="AP576" i="6"/>
  <c r="AO576" i="6"/>
  <c r="AN576" i="6"/>
  <c r="AM576" i="6"/>
  <c r="AL576" i="6"/>
  <c r="AK576" i="6"/>
  <c r="AJ576" i="6"/>
  <c r="AI576" i="6"/>
  <c r="AH576" i="6"/>
  <c r="AG576" i="6"/>
  <c r="B576" i="6"/>
  <c r="AX575" i="6"/>
  <c r="AW575" i="6"/>
  <c r="AV575" i="6"/>
  <c r="AU575" i="6"/>
  <c r="AT575" i="6"/>
  <c r="AS575" i="6"/>
  <c r="AR575" i="6"/>
  <c r="AQ575" i="6"/>
  <c r="AP575" i="6"/>
  <c r="AO575" i="6"/>
  <c r="AN575" i="6"/>
  <c r="AM575" i="6"/>
  <c r="AL575" i="6"/>
  <c r="AK575" i="6"/>
  <c r="AJ575" i="6"/>
  <c r="AI575" i="6"/>
  <c r="AH575" i="6"/>
  <c r="AG575" i="6"/>
  <c r="B575" i="6"/>
  <c r="AX574" i="6"/>
  <c r="AW574" i="6"/>
  <c r="AV574" i="6"/>
  <c r="AU574" i="6"/>
  <c r="AT574" i="6"/>
  <c r="AS574" i="6"/>
  <c r="AR574" i="6"/>
  <c r="AQ574" i="6"/>
  <c r="AP574" i="6"/>
  <c r="AO574" i="6"/>
  <c r="AN574" i="6"/>
  <c r="AM574" i="6"/>
  <c r="AL574" i="6"/>
  <c r="AK574" i="6"/>
  <c r="AJ574" i="6"/>
  <c r="AI574" i="6"/>
  <c r="AH574" i="6"/>
  <c r="AG574" i="6"/>
  <c r="B574" i="6"/>
  <c r="AX573" i="6"/>
  <c r="AW573" i="6"/>
  <c r="AV573" i="6"/>
  <c r="AU573" i="6"/>
  <c r="AT573" i="6"/>
  <c r="AS573" i="6"/>
  <c r="AR573" i="6"/>
  <c r="AQ573" i="6"/>
  <c r="AP573" i="6"/>
  <c r="AO573" i="6"/>
  <c r="AN573" i="6"/>
  <c r="AM573" i="6"/>
  <c r="AL573" i="6"/>
  <c r="AK573" i="6"/>
  <c r="AJ573" i="6"/>
  <c r="AI573" i="6"/>
  <c r="AH573" i="6"/>
  <c r="AG573" i="6"/>
  <c r="B573" i="6"/>
  <c r="AX572" i="6"/>
  <c r="AW572" i="6"/>
  <c r="AV572" i="6"/>
  <c r="AU572" i="6"/>
  <c r="AT572" i="6"/>
  <c r="AS572" i="6"/>
  <c r="AR572" i="6"/>
  <c r="AQ572" i="6"/>
  <c r="AP572" i="6"/>
  <c r="AO572" i="6"/>
  <c r="AN572" i="6"/>
  <c r="AM572" i="6"/>
  <c r="AL572" i="6"/>
  <c r="AK572" i="6"/>
  <c r="AJ572" i="6"/>
  <c r="AI572" i="6"/>
  <c r="AH572" i="6"/>
  <c r="AG572" i="6"/>
  <c r="B572" i="6"/>
  <c r="AX571" i="6"/>
  <c r="AW571" i="6"/>
  <c r="AV571" i="6"/>
  <c r="AU571" i="6"/>
  <c r="AT571" i="6"/>
  <c r="AS571" i="6"/>
  <c r="AR571" i="6"/>
  <c r="AQ571" i="6"/>
  <c r="AP571" i="6"/>
  <c r="AO571" i="6"/>
  <c r="AN571" i="6"/>
  <c r="AM571" i="6"/>
  <c r="AL571" i="6"/>
  <c r="AK571" i="6"/>
  <c r="AJ571" i="6"/>
  <c r="AI571" i="6"/>
  <c r="AH571" i="6"/>
  <c r="AG571" i="6"/>
  <c r="B571" i="6"/>
  <c r="AX570" i="6"/>
  <c r="AW570" i="6"/>
  <c r="AV570" i="6"/>
  <c r="AU570" i="6"/>
  <c r="AT570" i="6"/>
  <c r="AS570" i="6"/>
  <c r="AR570" i="6"/>
  <c r="AQ570" i="6"/>
  <c r="AP570" i="6"/>
  <c r="AO570" i="6"/>
  <c r="AN570" i="6"/>
  <c r="AM570" i="6"/>
  <c r="AL570" i="6"/>
  <c r="AK570" i="6"/>
  <c r="AJ570" i="6"/>
  <c r="AI570" i="6"/>
  <c r="AH570" i="6"/>
  <c r="AG570" i="6"/>
  <c r="B570" i="6"/>
  <c r="AX569" i="6"/>
  <c r="AW569" i="6"/>
  <c r="AV569" i="6"/>
  <c r="AU569" i="6"/>
  <c r="AT569" i="6"/>
  <c r="AS569" i="6"/>
  <c r="AR569" i="6"/>
  <c r="AQ569" i="6"/>
  <c r="AP569" i="6"/>
  <c r="AO569" i="6"/>
  <c r="AN569" i="6"/>
  <c r="AM569" i="6"/>
  <c r="AL569" i="6"/>
  <c r="AK569" i="6"/>
  <c r="AJ569" i="6"/>
  <c r="AI569" i="6"/>
  <c r="AH569" i="6"/>
  <c r="AG569" i="6"/>
  <c r="B569" i="6"/>
  <c r="AX568" i="6"/>
  <c r="AW568" i="6"/>
  <c r="AV568" i="6"/>
  <c r="AU568" i="6"/>
  <c r="AT568" i="6"/>
  <c r="AS568" i="6"/>
  <c r="AR568" i="6"/>
  <c r="AQ568" i="6"/>
  <c r="AP568" i="6"/>
  <c r="AO568" i="6"/>
  <c r="AN568" i="6"/>
  <c r="AM568" i="6"/>
  <c r="AL568" i="6"/>
  <c r="AK568" i="6"/>
  <c r="AJ568" i="6"/>
  <c r="AI568" i="6"/>
  <c r="AH568" i="6"/>
  <c r="AG568" i="6"/>
  <c r="B568" i="6"/>
  <c r="AX567" i="6"/>
  <c r="AW567" i="6"/>
  <c r="AV567" i="6"/>
  <c r="AU567" i="6"/>
  <c r="AT567" i="6"/>
  <c r="AS567" i="6"/>
  <c r="AR567" i="6"/>
  <c r="AQ567" i="6"/>
  <c r="AP567" i="6"/>
  <c r="AO567" i="6"/>
  <c r="AN567" i="6"/>
  <c r="AM567" i="6"/>
  <c r="AL567" i="6"/>
  <c r="AK567" i="6"/>
  <c r="AJ567" i="6"/>
  <c r="AI567" i="6"/>
  <c r="AH567" i="6"/>
  <c r="AG567" i="6"/>
  <c r="B567" i="6"/>
  <c r="AX566" i="6"/>
  <c r="AW566" i="6"/>
  <c r="AV566" i="6"/>
  <c r="AU566" i="6"/>
  <c r="AT566" i="6"/>
  <c r="AS566" i="6"/>
  <c r="AR566" i="6"/>
  <c r="AQ566" i="6"/>
  <c r="AP566" i="6"/>
  <c r="AO566" i="6"/>
  <c r="AN566" i="6"/>
  <c r="AM566" i="6"/>
  <c r="AL566" i="6"/>
  <c r="AK566" i="6"/>
  <c r="AJ566" i="6"/>
  <c r="AI566" i="6"/>
  <c r="AH566" i="6"/>
  <c r="AG566" i="6"/>
  <c r="B566" i="6"/>
  <c r="AX565" i="6"/>
  <c r="AW565" i="6"/>
  <c r="AV565" i="6"/>
  <c r="AU565" i="6"/>
  <c r="AT565" i="6"/>
  <c r="AS565" i="6"/>
  <c r="AR565" i="6"/>
  <c r="AQ565" i="6"/>
  <c r="AP565" i="6"/>
  <c r="AO565" i="6"/>
  <c r="AN565" i="6"/>
  <c r="AM565" i="6"/>
  <c r="AL565" i="6"/>
  <c r="AK565" i="6"/>
  <c r="AJ565" i="6"/>
  <c r="AI565" i="6"/>
  <c r="AH565" i="6"/>
  <c r="AG565" i="6"/>
  <c r="B565" i="6"/>
  <c r="B564" i="6"/>
  <c r="AX564" i="6"/>
  <c r="AW564" i="6"/>
  <c r="AV564" i="6"/>
  <c r="AU564" i="6"/>
  <c r="AT564" i="6"/>
  <c r="AS564" i="6"/>
  <c r="AR564" i="6"/>
  <c r="AQ564" i="6"/>
  <c r="AP564" i="6"/>
  <c r="AO564" i="6"/>
  <c r="AN564" i="6"/>
  <c r="AM564" i="6"/>
  <c r="AL564" i="6"/>
  <c r="AK564" i="6"/>
  <c r="AJ564" i="6"/>
  <c r="AI564" i="6"/>
  <c r="AH564" i="6"/>
  <c r="AG564" i="6"/>
  <c r="AI563" i="6"/>
  <c r="AH563" i="6"/>
  <c r="AG563" i="6"/>
  <c r="AC328" i="7" l="1"/>
  <c r="AC327" i="7"/>
  <c r="Z577" i="6"/>
  <c r="Z576" i="6"/>
  <c r="Z575" i="6"/>
  <c r="Z574" i="6"/>
  <c r="Z573" i="6"/>
  <c r="Z572" i="6"/>
  <c r="Z571" i="6"/>
  <c r="Z569" i="6"/>
  <c r="Z570" i="6"/>
  <c r="Z567" i="6"/>
  <c r="Z568" i="6"/>
  <c r="Z565" i="6"/>
  <c r="Z566" i="6"/>
  <c r="Z564" i="6"/>
  <c r="B438" i="7" l="1"/>
  <c r="B437" i="7"/>
  <c r="BB405" i="7"/>
  <c r="BA405" i="7"/>
  <c r="AZ405" i="7"/>
  <c r="AY405" i="7"/>
  <c r="AX405" i="7"/>
  <c r="AW405" i="7"/>
  <c r="AV405" i="7"/>
  <c r="AU405" i="7"/>
  <c r="AT405" i="7"/>
  <c r="AS405" i="7"/>
  <c r="AR405" i="7"/>
  <c r="AQ405" i="7"/>
  <c r="AP405" i="7"/>
  <c r="AO405" i="7"/>
  <c r="AN405" i="7"/>
  <c r="AM405" i="7"/>
  <c r="AL405" i="7"/>
  <c r="AK405" i="7"/>
  <c r="AJ405" i="7"/>
  <c r="B405" i="7"/>
  <c r="B380" i="7"/>
  <c r="B358" i="7"/>
  <c r="B357" i="7"/>
  <c r="BB344" i="7"/>
  <c r="BA344" i="7"/>
  <c r="AZ344" i="7"/>
  <c r="AY344" i="7"/>
  <c r="AX344" i="7"/>
  <c r="AW344" i="7"/>
  <c r="AV344" i="7"/>
  <c r="AU344" i="7"/>
  <c r="AT344" i="7"/>
  <c r="AS344" i="7"/>
  <c r="AR344" i="7"/>
  <c r="AQ344" i="7"/>
  <c r="AP344" i="7"/>
  <c r="AO344" i="7"/>
  <c r="AN344" i="7"/>
  <c r="AM344" i="7"/>
  <c r="AL344" i="7"/>
  <c r="AK344" i="7"/>
  <c r="AJ344" i="7"/>
  <c r="B344" i="7"/>
  <c r="B444" i="7"/>
  <c r="B443" i="7"/>
  <c r="B442" i="7"/>
  <c r="B407" i="7"/>
  <c r="B406" i="7"/>
  <c r="B404" i="7"/>
  <c r="B403" i="7"/>
  <c r="B402" i="7"/>
  <c r="B401" i="7"/>
  <c r="B400" i="7"/>
  <c r="B399" i="7"/>
  <c r="B398" i="7"/>
  <c r="B395" i="7"/>
  <c r="B394" i="7"/>
  <c r="B392" i="7"/>
  <c r="B391" i="7"/>
  <c r="B390" i="7"/>
  <c r="B389" i="7"/>
  <c r="B388" i="7"/>
  <c r="B387" i="7"/>
  <c r="B386" i="7"/>
  <c r="B385" i="7"/>
  <c r="B384" i="7"/>
  <c r="B383" i="7"/>
  <c r="B382" i="7"/>
  <c r="B381" i="7"/>
  <c r="B379" i="7"/>
  <c r="B378" i="7"/>
  <c r="B377" i="7"/>
  <c r="B376" i="7"/>
  <c r="B375" i="7"/>
  <c r="B374" i="7"/>
  <c r="B373" i="7"/>
  <c r="B372" i="7"/>
  <c r="B371" i="7"/>
  <c r="B370" i="7"/>
  <c r="B369" i="7"/>
  <c r="B368" i="7"/>
  <c r="B367" i="7"/>
  <c r="B366" i="7"/>
  <c r="B365" i="7"/>
  <c r="B364" i="7"/>
  <c r="B363" i="7"/>
  <c r="B362" i="7"/>
  <c r="B361" i="7"/>
  <c r="B360" i="7"/>
  <c r="B359" i="7"/>
  <c r="B356" i="7"/>
  <c r="B355" i="7"/>
  <c r="B354" i="7"/>
  <c r="B353" i="7"/>
  <c r="B352" i="7"/>
  <c r="B351" i="7"/>
  <c r="B350" i="7"/>
  <c r="B349" i="7"/>
  <c r="B348" i="7"/>
  <c r="B347" i="7"/>
  <c r="B346" i="7"/>
  <c r="B345" i="7"/>
  <c r="B343" i="7"/>
  <c r="AC405" i="7" l="1"/>
  <c r="AC344" i="7"/>
  <c r="B346" i="6"/>
  <c r="B562" i="6"/>
  <c r="B560" i="6"/>
  <c r="B559" i="6"/>
  <c r="B558" i="6"/>
  <c r="B557" i="6"/>
  <c r="B556" i="6"/>
  <c r="B555" i="6"/>
  <c r="B554" i="6"/>
  <c r="B553" i="6"/>
  <c r="B552" i="6"/>
  <c r="B551" i="6"/>
  <c r="B550" i="6"/>
  <c r="AJ371" i="6"/>
  <c r="AJ351" i="6"/>
  <c r="B548" i="6"/>
  <c r="B547" i="6"/>
  <c r="B546" i="6"/>
  <c r="B545" i="6"/>
  <c r="B544" i="6"/>
  <c r="B543" i="6"/>
  <c r="B542" i="6"/>
  <c r="B541" i="6"/>
  <c r="B540" i="6"/>
  <c r="B539" i="6"/>
  <c r="B538" i="6"/>
  <c r="B537" i="6"/>
  <c r="B536" i="6"/>
  <c r="B535" i="6"/>
  <c r="B534" i="6"/>
  <c r="B533" i="6"/>
  <c r="B532" i="6"/>
  <c r="B531" i="6"/>
  <c r="B530" i="6"/>
  <c r="B529" i="6"/>
  <c r="B528" i="6"/>
  <c r="B527" i="6"/>
  <c r="B526" i="6"/>
  <c r="B525" i="6"/>
  <c r="B524" i="6"/>
  <c r="B523" i="6"/>
  <c r="B522" i="6"/>
  <c r="B521" i="6"/>
  <c r="B520" i="6"/>
  <c r="B519" i="6"/>
  <c r="B518" i="6"/>
  <c r="B517" i="6"/>
  <c r="B516" i="6"/>
  <c r="B515" i="6"/>
  <c r="B514" i="6"/>
  <c r="B513" i="6"/>
  <c r="B512" i="6"/>
  <c r="B511" i="6"/>
  <c r="B510" i="6"/>
  <c r="B509" i="6"/>
  <c r="B508" i="6"/>
  <c r="B507" i="6"/>
  <c r="B506" i="6"/>
  <c r="B505" i="6"/>
  <c r="B504" i="6"/>
  <c r="B503" i="6"/>
  <c r="B502" i="6"/>
  <c r="B501" i="6"/>
  <c r="B500" i="6"/>
  <c r="B496" i="6"/>
  <c r="B495" i="6"/>
  <c r="B494" i="6"/>
  <c r="B493" i="6"/>
  <c r="B492" i="6"/>
  <c r="B491" i="6"/>
  <c r="B490" i="6"/>
  <c r="B489" i="6"/>
  <c r="B488" i="6"/>
  <c r="AX467" i="6"/>
  <c r="AW467" i="6"/>
  <c r="AV467" i="6"/>
  <c r="AU467" i="6"/>
  <c r="AT467" i="6"/>
  <c r="AS467" i="6"/>
  <c r="AR467" i="6"/>
  <c r="AQ467" i="6"/>
  <c r="AP467" i="6"/>
  <c r="AO467" i="6"/>
  <c r="AN467" i="6"/>
  <c r="AM467" i="6"/>
  <c r="AL467" i="6"/>
  <c r="AK467" i="6"/>
  <c r="AJ467" i="6"/>
  <c r="AI467" i="6"/>
  <c r="AH467" i="6"/>
  <c r="AG467" i="6"/>
  <c r="B467" i="6"/>
  <c r="AX465" i="6"/>
  <c r="AW465" i="6"/>
  <c r="AV465" i="6"/>
  <c r="AU465" i="6"/>
  <c r="AT465" i="6"/>
  <c r="AS465" i="6"/>
  <c r="AR465" i="6"/>
  <c r="AQ465" i="6"/>
  <c r="AP465" i="6"/>
  <c r="AO465" i="6"/>
  <c r="AN465" i="6"/>
  <c r="AM465" i="6"/>
  <c r="AL465" i="6"/>
  <c r="AK465" i="6"/>
  <c r="AJ465" i="6"/>
  <c r="AI465" i="6"/>
  <c r="AH465" i="6"/>
  <c r="AG465" i="6"/>
  <c r="B465" i="6"/>
  <c r="AX462" i="6"/>
  <c r="AW462" i="6"/>
  <c r="AV462" i="6"/>
  <c r="AU462" i="6"/>
  <c r="AT462" i="6"/>
  <c r="AS462" i="6"/>
  <c r="AR462" i="6"/>
  <c r="AQ462" i="6"/>
  <c r="AP462" i="6"/>
  <c r="AO462" i="6"/>
  <c r="AN462" i="6"/>
  <c r="AM462" i="6"/>
  <c r="AL462" i="6"/>
  <c r="AK462" i="6"/>
  <c r="AJ462" i="6"/>
  <c r="AI462" i="6"/>
  <c r="AH462" i="6"/>
  <c r="AG462" i="6"/>
  <c r="B462" i="6"/>
  <c r="AX460" i="6"/>
  <c r="AW460" i="6"/>
  <c r="AV460" i="6"/>
  <c r="AU460" i="6"/>
  <c r="AT460" i="6"/>
  <c r="AS460" i="6"/>
  <c r="AR460" i="6"/>
  <c r="AQ460" i="6"/>
  <c r="AP460" i="6"/>
  <c r="AO460" i="6"/>
  <c r="AN460" i="6"/>
  <c r="AM460" i="6"/>
  <c r="AL460" i="6"/>
  <c r="AK460" i="6"/>
  <c r="AJ460" i="6"/>
  <c r="AI460" i="6"/>
  <c r="AH460" i="6"/>
  <c r="AG460" i="6"/>
  <c r="B460" i="6"/>
  <c r="AX458" i="6"/>
  <c r="AW458" i="6"/>
  <c r="AV458" i="6"/>
  <c r="AU458" i="6"/>
  <c r="AT458" i="6"/>
  <c r="AS458" i="6"/>
  <c r="AR458" i="6"/>
  <c r="AQ458" i="6"/>
  <c r="AP458" i="6"/>
  <c r="AO458" i="6"/>
  <c r="AN458" i="6"/>
  <c r="AM458" i="6"/>
  <c r="AL458" i="6"/>
  <c r="AK458" i="6"/>
  <c r="AJ458" i="6"/>
  <c r="AI458" i="6"/>
  <c r="AH458" i="6"/>
  <c r="AG458" i="6"/>
  <c r="B458" i="6"/>
  <c r="AX456" i="6"/>
  <c r="AW456" i="6"/>
  <c r="AV456" i="6"/>
  <c r="AU456" i="6"/>
  <c r="AT456" i="6"/>
  <c r="AS456" i="6"/>
  <c r="AR456" i="6"/>
  <c r="AQ456" i="6"/>
  <c r="AP456" i="6"/>
  <c r="AO456" i="6"/>
  <c r="AN456" i="6"/>
  <c r="AM456" i="6"/>
  <c r="AL456" i="6"/>
  <c r="AK456" i="6"/>
  <c r="AJ456" i="6"/>
  <c r="AI456" i="6"/>
  <c r="AH456" i="6"/>
  <c r="AG456" i="6"/>
  <c r="B456" i="6"/>
  <c r="AX453" i="6"/>
  <c r="AW453" i="6"/>
  <c r="AV453" i="6"/>
  <c r="AU453" i="6"/>
  <c r="AT453" i="6"/>
  <c r="AS453" i="6"/>
  <c r="AR453" i="6"/>
  <c r="AQ453" i="6"/>
  <c r="AP453" i="6"/>
  <c r="AO453" i="6"/>
  <c r="AN453" i="6"/>
  <c r="AM453" i="6"/>
  <c r="AL453" i="6"/>
  <c r="AK453" i="6"/>
  <c r="AJ453" i="6"/>
  <c r="AI453" i="6"/>
  <c r="AH453" i="6"/>
  <c r="AG453" i="6"/>
  <c r="B453" i="6"/>
  <c r="AX442" i="6"/>
  <c r="AW442" i="6"/>
  <c r="AV442" i="6"/>
  <c r="AU442" i="6"/>
  <c r="AT442" i="6"/>
  <c r="AS442" i="6"/>
  <c r="AR442" i="6"/>
  <c r="AQ442" i="6"/>
  <c r="AP442" i="6"/>
  <c r="AO442" i="6"/>
  <c r="AN442" i="6"/>
  <c r="AM442" i="6"/>
  <c r="AL442" i="6"/>
  <c r="AK442" i="6"/>
  <c r="AJ442" i="6"/>
  <c r="AI442" i="6"/>
  <c r="AH442" i="6"/>
  <c r="AG442" i="6"/>
  <c r="B442" i="6"/>
  <c r="AX441" i="6"/>
  <c r="AW441" i="6"/>
  <c r="AV441" i="6"/>
  <c r="AU441" i="6"/>
  <c r="AT441" i="6"/>
  <c r="AS441" i="6"/>
  <c r="AR441" i="6"/>
  <c r="AQ441" i="6"/>
  <c r="AP441" i="6"/>
  <c r="AO441" i="6"/>
  <c r="AN441" i="6"/>
  <c r="AM441" i="6"/>
  <c r="AL441" i="6"/>
  <c r="AK441" i="6"/>
  <c r="AJ441" i="6"/>
  <c r="AI441" i="6"/>
  <c r="AH441" i="6"/>
  <c r="AG441" i="6"/>
  <c r="B441" i="6"/>
  <c r="AX440" i="6"/>
  <c r="AW440" i="6"/>
  <c r="AV440" i="6"/>
  <c r="AU440" i="6"/>
  <c r="AT440" i="6"/>
  <c r="AS440" i="6"/>
  <c r="AR440" i="6"/>
  <c r="AQ440" i="6"/>
  <c r="AP440" i="6"/>
  <c r="AO440" i="6"/>
  <c r="AN440" i="6"/>
  <c r="AM440" i="6"/>
  <c r="AL440" i="6"/>
  <c r="AK440" i="6"/>
  <c r="AJ440" i="6"/>
  <c r="AI440" i="6"/>
  <c r="AH440" i="6"/>
  <c r="AG440" i="6"/>
  <c r="B440" i="6"/>
  <c r="AX439" i="6"/>
  <c r="AW439" i="6"/>
  <c r="AV439" i="6"/>
  <c r="AU439" i="6"/>
  <c r="AT439" i="6"/>
  <c r="AS439" i="6"/>
  <c r="AR439" i="6"/>
  <c r="AQ439" i="6"/>
  <c r="AP439" i="6"/>
  <c r="AO439" i="6"/>
  <c r="AN439" i="6"/>
  <c r="AM439" i="6"/>
  <c r="AL439" i="6"/>
  <c r="AK439" i="6"/>
  <c r="AJ439" i="6"/>
  <c r="AI439" i="6"/>
  <c r="AH439" i="6"/>
  <c r="AG439" i="6"/>
  <c r="B439" i="6"/>
  <c r="AX438" i="6"/>
  <c r="AW438" i="6"/>
  <c r="AV438" i="6"/>
  <c r="AU438" i="6"/>
  <c r="AT438" i="6"/>
  <c r="AS438" i="6"/>
  <c r="AR438" i="6"/>
  <c r="AQ438" i="6"/>
  <c r="AP438" i="6"/>
  <c r="AO438" i="6"/>
  <c r="AN438" i="6"/>
  <c r="AM438" i="6"/>
  <c r="AL438" i="6"/>
  <c r="AK438" i="6"/>
  <c r="AJ438" i="6"/>
  <c r="AI438" i="6"/>
  <c r="AH438" i="6"/>
  <c r="AG438" i="6"/>
  <c r="B438" i="6"/>
  <c r="AX436" i="6"/>
  <c r="AW436" i="6"/>
  <c r="AV436" i="6"/>
  <c r="AU436" i="6"/>
  <c r="AT436" i="6"/>
  <c r="AS436" i="6"/>
  <c r="AR436" i="6"/>
  <c r="AQ436" i="6"/>
  <c r="AP436" i="6"/>
  <c r="AO436" i="6"/>
  <c r="AN436" i="6"/>
  <c r="AM436" i="6"/>
  <c r="AL436" i="6"/>
  <c r="AK436" i="6"/>
  <c r="AJ436" i="6"/>
  <c r="AI436" i="6"/>
  <c r="AH436" i="6"/>
  <c r="AG436" i="6"/>
  <c r="B436" i="6"/>
  <c r="AX423" i="6"/>
  <c r="AW423" i="6"/>
  <c r="AV423" i="6"/>
  <c r="AU423" i="6"/>
  <c r="AT423" i="6"/>
  <c r="AS423" i="6"/>
  <c r="AR423" i="6"/>
  <c r="AQ423" i="6"/>
  <c r="AP423" i="6"/>
  <c r="AO423" i="6"/>
  <c r="AN423" i="6"/>
  <c r="AM423" i="6"/>
  <c r="AL423" i="6"/>
  <c r="AK423" i="6"/>
  <c r="AJ423" i="6"/>
  <c r="AI423" i="6"/>
  <c r="AH423" i="6"/>
  <c r="AG423" i="6"/>
  <c r="B423" i="6"/>
  <c r="B470" i="6"/>
  <c r="B469" i="6"/>
  <c r="B468" i="6"/>
  <c r="B466" i="6"/>
  <c r="B464" i="6"/>
  <c r="B463" i="6"/>
  <c r="B461" i="6"/>
  <c r="B459" i="6"/>
  <c r="B457" i="6"/>
  <c r="B455" i="6"/>
  <c r="B454" i="6"/>
  <c r="B452" i="6"/>
  <c r="B451" i="6"/>
  <c r="B450" i="6"/>
  <c r="B449" i="6"/>
  <c r="B448" i="6"/>
  <c r="B447" i="6"/>
  <c r="B446" i="6"/>
  <c r="B445" i="6"/>
  <c r="B444" i="6"/>
  <c r="B443" i="6"/>
  <c r="B437" i="6"/>
  <c r="B435" i="6"/>
  <c r="B434" i="6"/>
  <c r="B433" i="6"/>
  <c r="B432" i="6"/>
  <c r="B431" i="6"/>
  <c r="B430" i="6"/>
  <c r="B429" i="6"/>
  <c r="B428" i="6"/>
  <c r="B427" i="6"/>
  <c r="B426" i="6"/>
  <c r="B425" i="6"/>
  <c r="B424" i="6"/>
  <c r="B422" i="6"/>
  <c r="B421" i="6"/>
  <c r="B420" i="6"/>
  <c r="AX479" i="6"/>
  <c r="AW479" i="6"/>
  <c r="AV479" i="6"/>
  <c r="AU479" i="6"/>
  <c r="AT479" i="6"/>
  <c r="AS479" i="6"/>
  <c r="AR479" i="6"/>
  <c r="AQ479" i="6"/>
  <c r="AP479" i="6"/>
  <c r="AO479" i="6"/>
  <c r="AN479" i="6"/>
  <c r="AM479" i="6"/>
  <c r="AL479" i="6"/>
  <c r="AK479" i="6"/>
  <c r="AJ479" i="6"/>
  <c r="AI479" i="6"/>
  <c r="AH479" i="6"/>
  <c r="AG479" i="6"/>
  <c r="B479" i="6"/>
  <c r="AX478" i="6"/>
  <c r="AW478" i="6"/>
  <c r="AV478" i="6"/>
  <c r="AU478" i="6"/>
  <c r="AT478" i="6"/>
  <c r="AS478" i="6"/>
  <c r="AR478" i="6"/>
  <c r="AQ478" i="6"/>
  <c r="AP478" i="6"/>
  <c r="AO478" i="6"/>
  <c r="AN478" i="6"/>
  <c r="AM478" i="6"/>
  <c r="AL478" i="6"/>
  <c r="AK478" i="6"/>
  <c r="AJ478" i="6"/>
  <c r="AI478" i="6"/>
  <c r="AH478" i="6"/>
  <c r="AG478" i="6"/>
  <c r="B478" i="6"/>
  <c r="AX476" i="6"/>
  <c r="AW476" i="6"/>
  <c r="AV476" i="6"/>
  <c r="AU476" i="6"/>
  <c r="AT476" i="6"/>
  <c r="AS476" i="6"/>
  <c r="AR476" i="6"/>
  <c r="AQ476" i="6"/>
  <c r="AP476" i="6"/>
  <c r="AO476" i="6"/>
  <c r="AN476" i="6"/>
  <c r="AM476" i="6"/>
  <c r="AL476" i="6"/>
  <c r="AK476" i="6"/>
  <c r="AJ476" i="6"/>
  <c r="AI476" i="6"/>
  <c r="AH476" i="6"/>
  <c r="AG476" i="6"/>
  <c r="B476" i="6"/>
  <c r="AX475" i="6"/>
  <c r="AW475" i="6"/>
  <c r="AV475" i="6"/>
  <c r="AU475" i="6"/>
  <c r="AT475" i="6"/>
  <c r="AS475" i="6"/>
  <c r="AR475" i="6"/>
  <c r="AQ475" i="6"/>
  <c r="AP475" i="6"/>
  <c r="AO475" i="6"/>
  <c r="AN475" i="6"/>
  <c r="AM475" i="6"/>
  <c r="AL475" i="6"/>
  <c r="AK475" i="6"/>
  <c r="AJ475" i="6"/>
  <c r="AI475" i="6"/>
  <c r="AH475" i="6"/>
  <c r="AG475" i="6"/>
  <c r="B475" i="6"/>
  <c r="AX480" i="6"/>
  <c r="AW480" i="6"/>
  <c r="AV480" i="6"/>
  <c r="AU480" i="6"/>
  <c r="AT480" i="6"/>
  <c r="AS480" i="6"/>
  <c r="AR480" i="6"/>
  <c r="AQ480" i="6"/>
  <c r="AP480" i="6"/>
  <c r="AO480" i="6"/>
  <c r="AN480" i="6"/>
  <c r="AM480" i="6"/>
  <c r="AL480" i="6"/>
  <c r="AK480" i="6"/>
  <c r="AJ480" i="6"/>
  <c r="AI480" i="6"/>
  <c r="AH480" i="6"/>
  <c r="AG480" i="6"/>
  <c r="B480" i="6"/>
  <c r="AX477" i="6"/>
  <c r="AW477" i="6"/>
  <c r="AV477" i="6"/>
  <c r="AU477" i="6"/>
  <c r="AT477" i="6"/>
  <c r="AS477" i="6"/>
  <c r="AR477" i="6"/>
  <c r="AQ477" i="6"/>
  <c r="AP477" i="6"/>
  <c r="AO477" i="6"/>
  <c r="AN477" i="6"/>
  <c r="AM477" i="6"/>
  <c r="AL477" i="6"/>
  <c r="AK477" i="6"/>
  <c r="AJ477" i="6"/>
  <c r="AI477" i="6"/>
  <c r="AH477" i="6"/>
  <c r="AG477" i="6"/>
  <c r="B477" i="6"/>
  <c r="AX474" i="6"/>
  <c r="AW474" i="6"/>
  <c r="AV474" i="6"/>
  <c r="AU474" i="6"/>
  <c r="AT474" i="6"/>
  <c r="AS474" i="6"/>
  <c r="AR474" i="6"/>
  <c r="AQ474" i="6"/>
  <c r="AP474" i="6"/>
  <c r="AO474" i="6"/>
  <c r="AN474" i="6"/>
  <c r="AM474" i="6"/>
  <c r="AL474" i="6"/>
  <c r="AK474" i="6"/>
  <c r="AJ474" i="6"/>
  <c r="AI474" i="6"/>
  <c r="AH474" i="6"/>
  <c r="AG474" i="6"/>
  <c r="B474" i="6"/>
  <c r="AX473" i="6"/>
  <c r="AW473" i="6"/>
  <c r="AV473" i="6"/>
  <c r="AU473" i="6"/>
  <c r="AT473" i="6"/>
  <c r="AS473" i="6"/>
  <c r="AR473" i="6"/>
  <c r="AQ473" i="6"/>
  <c r="AP473" i="6"/>
  <c r="AO473" i="6"/>
  <c r="AN473" i="6"/>
  <c r="AM473" i="6"/>
  <c r="AL473" i="6"/>
  <c r="AK473" i="6"/>
  <c r="AJ473" i="6"/>
  <c r="AI473" i="6"/>
  <c r="AH473" i="6"/>
  <c r="AG473" i="6"/>
  <c r="B473" i="6"/>
  <c r="B483" i="6"/>
  <c r="B482" i="6"/>
  <c r="B481" i="6"/>
  <c r="B472" i="6"/>
  <c r="B486" i="6"/>
  <c r="B485" i="6"/>
  <c r="B418" i="6"/>
  <c r="B417" i="6"/>
  <c r="B416" i="6"/>
  <c r="B415" i="6"/>
  <c r="B414" i="6"/>
  <c r="B413" i="6"/>
  <c r="B412" i="6"/>
  <c r="B411" i="6"/>
  <c r="B410" i="6"/>
  <c r="B409" i="6"/>
  <c r="B408" i="6"/>
  <c r="B407" i="6"/>
  <c r="B406" i="6"/>
  <c r="B405" i="6"/>
  <c r="B404" i="6"/>
  <c r="B403" i="6"/>
  <c r="B402" i="6"/>
  <c r="B401" i="6"/>
  <c r="B400" i="6"/>
  <c r="B399" i="6"/>
  <c r="B398" i="6"/>
  <c r="B397" i="6"/>
  <c r="B396" i="6"/>
  <c r="AX406" i="6"/>
  <c r="AW406" i="6"/>
  <c r="AV406" i="6"/>
  <c r="AU406" i="6"/>
  <c r="AT406" i="6"/>
  <c r="AS406" i="6"/>
  <c r="AR406" i="6"/>
  <c r="AQ406" i="6"/>
  <c r="AP406" i="6"/>
  <c r="AO406" i="6"/>
  <c r="AN406" i="6"/>
  <c r="AM406" i="6"/>
  <c r="AL406" i="6"/>
  <c r="AK406" i="6"/>
  <c r="AJ406" i="6"/>
  <c r="AI406" i="6"/>
  <c r="AH406" i="6"/>
  <c r="AG406" i="6"/>
  <c r="AX367" i="6"/>
  <c r="AW367" i="6"/>
  <c r="AV367" i="6"/>
  <c r="AU367" i="6"/>
  <c r="AT367" i="6"/>
  <c r="AS367" i="6"/>
  <c r="AR367" i="6"/>
  <c r="AQ367" i="6"/>
  <c r="AP367" i="6"/>
  <c r="AO367" i="6"/>
  <c r="AN367" i="6"/>
  <c r="AM367" i="6"/>
  <c r="AL367" i="6"/>
  <c r="AK367" i="6"/>
  <c r="AJ367" i="6"/>
  <c r="AI367" i="6"/>
  <c r="AH367" i="6"/>
  <c r="AG367" i="6"/>
  <c r="B367" i="6"/>
  <c r="AX388" i="6"/>
  <c r="AW388" i="6"/>
  <c r="AV388" i="6"/>
  <c r="AU388" i="6"/>
  <c r="AT388" i="6"/>
  <c r="AS388" i="6"/>
  <c r="AR388" i="6"/>
  <c r="AQ388" i="6"/>
  <c r="AP388" i="6"/>
  <c r="AO388" i="6"/>
  <c r="AN388" i="6"/>
  <c r="AM388" i="6"/>
  <c r="AL388" i="6"/>
  <c r="AK388" i="6"/>
  <c r="AJ388" i="6"/>
  <c r="AI388" i="6"/>
  <c r="AH388" i="6"/>
  <c r="AG388" i="6"/>
  <c r="B388" i="6"/>
  <c r="AX392" i="6"/>
  <c r="AW392" i="6"/>
  <c r="AV392" i="6"/>
  <c r="AU392" i="6"/>
  <c r="AT392" i="6"/>
  <c r="AS392" i="6"/>
  <c r="AR392" i="6"/>
  <c r="AQ392" i="6"/>
  <c r="AP392" i="6"/>
  <c r="AO392" i="6"/>
  <c r="AN392" i="6"/>
  <c r="AM392" i="6"/>
  <c r="AL392" i="6"/>
  <c r="AK392" i="6"/>
  <c r="AJ392" i="6"/>
  <c r="AI392" i="6"/>
  <c r="AH392" i="6"/>
  <c r="AG392" i="6"/>
  <c r="B392" i="6"/>
  <c r="AX348" i="6"/>
  <c r="AW348" i="6"/>
  <c r="AV348" i="6"/>
  <c r="AU348" i="6"/>
  <c r="AT348" i="6"/>
  <c r="AS348" i="6"/>
  <c r="AR348" i="6"/>
  <c r="AQ348" i="6"/>
  <c r="AP348" i="6"/>
  <c r="AO348" i="6"/>
  <c r="AN348" i="6"/>
  <c r="AM348" i="6"/>
  <c r="AL348" i="6"/>
  <c r="AK348" i="6"/>
  <c r="AJ348" i="6"/>
  <c r="AI348" i="6"/>
  <c r="AH348" i="6"/>
  <c r="AG348" i="6"/>
  <c r="B348" i="6"/>
  <c r="Z467" i="6" l="1"/>
  <c r="Z465" i="6"/>
  <c r="Z462" i="6"/>
  <c r="Z460" i="6"/>
  <c r="Z458" i="6"/>
  <c r="Z456" i="6"/>
  <c r="Z453" i="6"/>
  <c r="Z440" i="6"/>
  <c r="Z442" i="6"/>
  <c r="Z441" i="6"/>
  <c r="Z439" i="6"/>
  <c r="Z438" i="6"/>
  <c r="Z436" i="6"/>
  <c r="Z423" i="6"/>
  <c r="Z479" i="6"/>
  <c r="Z478" i="6"/>
  <c r="Z475" i="6"/>
  <c r="Z476" i="6"/>
  <c r="Z480" i="6"/>
  <c r="Z477" i="6"/>
  <c r="Z473" i="6"/>
  <c r="Z474" i="6"/>
  <c r="Z406" i="6"/>
  <c r="Z367" i="6"/>
  <c r="Z388" i="6"/>
  <c r="Z392" i="6"/>
  <c r="Z348" i="6"/>
  <c r="BB444" i="7"/>
  <c r="BA444" i="7"/>
  <c r="AZ444" i="7"/>
  <c r="AY444" i="7"/>
  <c r="AX444" i="7"/>
  <c r="AW444" i="7"/>
  <c r="AV444" i="7"/>
  <c r="AU444" i="7"/>
  <c r="AT444" i="7"/>
  <c r="AS444" i="7"/>
  <c r="AR444" i="7"/>
  <c r="AQ444" i="7"/>
  <c r="AP444" i="7"/>
  <c r="AO444" i="7"/>
  <c r="AN444" i="7"/>
  <c r="AM444" i="7"/>
  <c r="AL444" i="7"/>
  <c r="AK444" i="7"/>
  <c r="AJ444" i="7"/>
  <c r="BB443" i="7"/>
  <c r="BA443" i="7"/>
  <c r="AZ443" i="7"/>
  <c r="AY443" i="7"/>
  <c r="AX443" i="7"/>
  <c r="AW443" i="7"/>
  <c r="AV443" i="7"/>
  <c r="AU443" i="7"/>
  <c r="AT443" i="7"/>
  <c r="AS443" i="7"/>
  <c r="AR443" i="7"/>
  <c r="AQ443" i="7"/>
  <c r="AP443" i="7"/>
  <c r="AO443" i="7"/>
  <c r="AN443" i="7"/>
  <c r="AM443" i="7"/>
  <c r="AL443" i="7"/>
  <c r="AK443" i="7"/>
  <c r="AJ443" i="7"/>
  <c r="BB442" i="7"/>
  <c r="BA442" i="7"/>
  <c r="AZ442" i="7"/>
  <c r="AY442" i="7"/>
  <c r="AX442" i="7"/>
  <c r="AW442" i="7"/>
  <c r="AV442" i="7"/>
  <c r="AU442" i="7"/>
  <c r="AT442" i="7"/>
  <c r="AS442" i="7"/>
  <c r="AR442" i="7"/>
  <c r="AQ442" i="7"/>
  <c r="AP442" i="7"/>
  <c r="AO442" i="7"/>
  <c r="AN442" i="7"/>
  <c r="AM442" i="7"/>
  <c r="AL442" i="7"/>
  <c r="AK442" i="7"/>
  <c r="AJ442" i="7"/>
  <c r="AL441" i="7"/>
  <c r="AK441" i="7"/>
  <c r="AJ441" i="7"/>
  <c r="BB440" i="7"/>
  <c r="BA440" i="7"/>
  <c r="AZ440" i="7"/>
  <c r="AY440" i="7"/>
  <c r="AX440" i="7"/>
  <c r="AW440" i="7"/>
  <c r="AV440" i="7"/>
  <c r="AU440" i="7"/>
  <c r="AT440" i="7"/>
  <c r="AS440" i="7"/>
  <c r="AR440" i="7"/>
  <c r="AQ440" i="7"/>
  <c r="AP440" i="7"/>
  <c r="AO440" i="7"/>
  <c r="AN440" i="7"/>
  <c r="AM440" i="7"/>
  <c r="AL440" i="7"/>
  <c r="AK440" i="7"/>
  <c r="AJ440" i="7"/>
  <c r="B440" i="7"/>
  <c r="AL439" i="7"/>
  <c r="AK439" i="7"/>
  <c r="AJ439" i="7"/>
  <c r="BB438" i="7"/>
  <c r="BA438" i="7"/>
  <c r="AZ438" i="7"/>
  <c r="AY438" i="7"/>
  <c r="AX438" i="7"/>
  <c r="AW438" i="7"/>
  <c r="AV438" i="7"/>
  <c r="AU438" i="7"/>
  <c r="AT438" i="7"/>
  <c r="AS438" i="7"/>
  <c r="AR438" i="7"/>
  <c r="AQ438" i="7"/>
  <c r="AP438" i="7"/>
  <c r="AO438" i="7"/>
  <c r="AN438" i="7"/>
  <c r="AM438" i="7"/>
  <c r="AL438" i="7"/>
  <c r="AK438" i="7"/>
  <c r="AJ438" i="7"/>
  <c r="BB437" i="7"/>
  <c r="BA437" i="7"/>
  <c r="AZ437" i="7"/>
  <c r="AY437" i="7"/>
  <c r="AX437" i="7"/>
  <c r="AW437" i="7"/>
  <c r="AV437" i="7"/>
  <c r="AU437" i="7"/>
  <c r="AT437" i="7"/>
  <c r="AS437" i="7"/>
  <c r="AR437" i="7"/>
  <c r="AQ437" i="7"/>
  <c r="AP437" i="7"/>
  <c r="AO437" i="7"/>
  <c r="AN437" i="7"/>
  <c r="AM437" i="7"/>
  <c r="AL437" i="7"/>
  <c r="AK437" i="7"/>
  <c r="AJ437" i="7"/>
  <c r="AL436" i="7"/>
  <c r="AK436" i="7"/>
  <c r="AJ436" i="7"/>
  <c r="BB408" i="7"/>
  <c r="BA408" i="7"/>
  <c r="AZ408" i="7"/>
  <c r="AY408" i="7"/>
  <c r="AX408" i="7"/>
  <c r="AW408" i="7"/>
  <c r="AV408" i="7"/>
  <c r="AU408" i="7"/>
  <c r="AT408" i="7"/>
  <c r="AS408" i="7"/>
  <c r="AR408" i="7"/>
  <c r="AQ408" i="7"/>
  <c r="AP408" i="7"/>
  <c r="AO408" i="7"/>
  <c r="AN408" i="7"/>
  <c r="AM408" i="7"/>
  <c r="AL408" i="7"/>
  <c r="AK408" i="7"/>
  <c r="AJ408" i="7"/>
  <c r="BB407" i="7"/>
  <c r="BA407" i="7"/>
  <c r="AZ407" i="7"/>
  <c r="AY407" i="7"/>
  <c r="AX407" i="7"/>
  <c r="AW407" i="7"/>
  <c r="AV407" i="7"/>
  <c r="AU407" i="7"/>
  <c r="AT407" i="7"/>
  <c r="AS407" i="7"/>
  <c r="AR407" i="7"/>
  <c r="AQ407" i="7"/>
  <c r="AP407" i="7"/>
  <c r="AO407" i="7"/>
  <c r="AN407" i="7"/>
  <c r="AM407" i="7"/>
  <c r="AL407" i="7"/>
  <c r="AK407" i="7"/>
  <c r="AJ407" i="7"/>
  <c r="BB406" i="7"/>
  <c r="BA406" i="7"/>
  <c r="AZ406" i="7"/>
  <c r="AY406" i="7"/>
  <c r="AX406" i="7"/>
  <c r="AW406" i="7"/>
  <c r="AV406" i="7"/>
  <c r="AU406" i="7"/>
  <c r="AT406" i="7"/>
  <c r="AS406" i="7"/>
  <c r="AR406" i="7"/>
  <c r="AQ406" i="7"/>
  <c r="AP406" i="7"/>
  <c r="AO406" i="7"/>
  <c r="AN406" i="7"/>
  <c r="AM406" i="7"/>
  <c r="AL406" i="7"/>
  <c r="AK406" i="7"/>
  <c r="AJ406" i="7"/>
  <c r="BB404" i="7"/>
  <c r="BA404" i="7"/>
  <c r="AZ404" i="7"/>
  <c r="AY404" i="7"/>
  <c r="AX404" i="7"/>
  <c r="AW404" i="7"/>
  <c r="AV404" i="7"/>
  <c r="AU404" i="7"/>
  <c r="AT404" i="7"/>
  <c r="AS404" i="7"/>
  <c r="AR404" i="7"/>
  <c r="AQ404" i="7"/>
  <c r="AP404" i="7"/>
  <c r="AO404" i="7"/>
  <c r="AN404" i="7"/>
  <c r="AM404" i="7"/>
  <c r="AL404" i="7"/>
  <c r="AK404" i="7"/>
  <c r="AJ404" i="7"/>
  <c r="BB403" i="7"/>
  <c r="BA403" i="7"/>
  <c r="AZ403" i="7"/>
  <c r="AY403" i="7"/>
  <c r="AX403" i="7"/>
  <c r="AW403" i="7"/>
  <c r="AV403" i="7"/>
  <c r="AU403" i="7"/>
  <c r="AT403" i="7"/>
  <c r="AS403" i="7"/>
  <c r="AR403" i="7"/>
  <c r="AQ403" i="7"/>
  <c r="AP403" i="7"/>
  <c r="AO403" i="7"/>
  <c r="AN403" i="7"/>
  <c r="AM403" i="7"/>
  <c r="AL403" i="7"/>
  <c r="AK403" i="7"/>
  <c r="AJ403" i="7"/>
  <c r="BB402" i="7"/>
  <c r="BA402" i="7"/>
  <c r="AZ402" i="7"/>
  <c r="AY402" i="7"/>
  <c r="AX402" i="7"/>
  <c r="AW402" i="7"/>
  <c r="AV402" i="7"/>
  <c r="AU402" i="7"/>
  <c r="AT402" i="7"/>
  <c r="AS402" i="7"/>
  <c r="AR402" i="7"/>
  <c r="AQ402" i="7"/>
  <c r="AP402" i="7"/>
  <c r="AO402" i="7"/>
  <c r="AN402" i="7"/>
  <c r="AM402" i="7"/>
  <c r="AL402" i="7"/>
  <c r="AK402" i="7"/>
  <c r="AJ402" i="7"/>
  <c r="BB401" i="7"/>
  <c r="BA401" i="7"/>
  <c r="AZ401" i="7"/>
  <c r="AY401" i="7"/>
  <c r="AX401" i="7"/>
  <c r="AW401" i="7"/>
  <c r="AV401" i="7"/>
  <c r="AU401" i="7"/>
  <c r="AT401" i="7"/>
  <c r="AS401" i="7"/>
  <c r="AR401" i="7"/>
  <c r="AQ401" i="7"/>
  <c r="AP401" i="7"/>
  <c r="AO401" i="7"/>
  <c r="AN401" i="7"/>
  <c r="AM401" i="7"/>
  <c r="AL401" i="7"/>
  <c r="AK401" i="7"/>
  <c r="AJ401" i="7"/>
  <c r="BB400" i="7"/>
  <c r="BA400" i="7"/>
  <c r="AZ400" i="7"/>
  <c r="AY400" i="7"/>
  <c r="AX400" i="7"/>
  <c r="AW400" i="7"/>
  <c r="AV400" i="7"/>
  <c r="AU400" i="7"/>
  <c r="AT400" i="7"/>
  <c r="AS400" i="7"/>
  <c r="AR400" i="7"/>
  <c r="AQ400" i="7"/>
  <c r="AP400" i="7"/>
  <c r="AO400" i="7"/>
  <c r="AN400" i="7"/>
  <c r="AM400" i="7"/>
  <c r="AL400" i="7"/>
  <c r="AK400" i="7"/>
  <c r="AJ400" i="7"/>
  <c r="BB399" i="7"/>
  <c r="BA399" i="7"/>
  <c r="AZ399" i="7"/>
  <c r="AY399" i="7"/>
  <c r="AX399" i="7"/>
  <c r="AW399" i="7"/>
  <c r="AV399" i="7"/>
  <c r="AU399" i="7"/>
  <c r="AT399" i="7"/>
  <c r="AS399" i="7"/>
  <c r="AR399" i="7"/>
  <c r="AQ399" i="7"/>
  <c r="AP399" i="7"/>
  <c r="AO399" i="7"/>
  <c r="AN399" i="7"/>
  <c r="AM399" i="7"/>
  <c r="AL399" i="7"/>
  <c r="AK399" i="7"/>
  <c r="AJ399" i="7"/>
  <c r="BB398" i="7"/>
  <c r="BA398" i="7"/>
  <c r="AZ398" i="7"/>
  <c r="AY398" i="7"/>
  <c r="AX398" i="7"/>
  <c r="AW398" i="7"/>
  <c r="AV398" i="7"/>
  <c r="AU398" i="7"/>
  <c r="AT398" i="7"/>
  <c r="AS398" i="7"/>
  <c r="AR398" i="7"/>
  <c r="AQ398" i="7"/>
  <c r="AP398" i="7"/>
  <c r="AO398" i="7"/>
  <c r="AN398" i="7"/>
  <c r="AM398" i="7"/>
  <c r="AL398" i="7"/>
  <c r="AK398" i="7"/>
  <c r="AJ398" i="7"/>
  <c r="BB395" i="7"/>
  <c r="BA395" i="7"/>
  <c r="AZ395" i="7"/>
  <c r="AY395" i="7"/>
  <c r="AX395" i="7"/>
  <c r="AW395" i="7"/>
  <c r="AV395" i="7"/>
  <c r="AU395" i="7"/>
  <c r="AT395" i="7"/>
  <c r="AS395" i="7"/>
  <c r="AR395" i="7"/>
  <c r="AQ395" i="7"/>
  <c r="AP395" i="7"/>
  <c r="AO395" i="7"/>
  <c r="AN395" i="7"/>
  <c r="AM395" i="7"/>
  <c r="AL395" i="7"/>
  <c r="AK395" i="7"/>
  <c r="AJ395" i="7"/>
  <c r="BB394" i="7"/>
  <c r="BA394" i="7"/>
  <c r="AZ394" i="7"/>
  <c r="AY394" i="7"/>
  <c r="AX394" i="7"/>
  <c r="AW394" i="7"/>
  <c r="AV394" i="7"/>
  <c r="AU394" i="7"/>
  <c r="AT394" i="7"/>
  <c r="AS394" i="7"/>
  <c r="AR394" i="7"/>
  <c r="AQ394" i="7"/>
  <c r="AP394" i="7"/>
  <c r="AO394" i="7"/>
  <c r="AN394" i="7"/>
  <c r="AM394" i="7"/>
  <c r="AL394" i="7"/>
  <c r="AK394" i="7"/>
  <c r="AJ394" i="7"/>
  <c r="AL393" i="7"/>
  <c r="AK393" i="7"/>
  <c r="AJ393" i="7"/>
  <c r="BB392" i="7"/>
  <c r="BA392" i="7"/>
  <c r="AZ392" i="7"/>
  <c r="AY392" i="7"/>
  <c r="AX392" i="7"/>
  <c r="AW392" i="7"/>
  <c r="AV392" i="7"/>
  <c r="AU392" i="7"/>
  <c r="AT392" i="7"/>
  <c r="AS392" i="7"/>
  <c r="AR392" i="7"/>
  <c r="AQ392" i="7"/>
  <c r="AP392" i="7"/>
  <c r="AO392" i="7"/>
  <c r="AN392" i="7"/>
  <c r="AM392" i="7"/>
  <c r="AL392" i="7"/>
  <c r="AK392" i="7"/>
  <c r="AJ392" i="7"/>
  <c r="BB391" i="7"/>
  <c r="BA391" i="7"/>
  <c r="AZ391" i="7"/>
  <c r="AY391" i="7"/>
  <c r="AX391" i="7"/>
  <c r="AW391" i="7"/>
  <c r="AV391" i="7"/>
  <c r="AU391" i="7"/>
  <c r="AT391" i="7"/>
  <c r="AS391" i="7"/>
  <c r="AR391" i="7"/>
  <c r="AQ391" i="7"/>
  <c r="AP391" i="7"/>
  <c r="AO391" i="7"/>
  <c r="AN391" i="7"/>
  <c r="AM391" i="7"/>
  <c r="AL391" i="7"/>
  <c r="AK391" i="7"/>
  <c r="AJ391" i="7"/>
  <c r="BB390" i="7"/>
  <c r="BA390" i="7"/>
  <c r="AZ390" i="7"/>
  <c r="AY390" i="7"/>
  <c r="AX390" i="7"/>
  <c r="AW390" i="7"/>
  <c r="AV390" i="7"/>
  <c r="AU390" i="7"/>
  <c r="AT390" i="7"/>
  <c r="AS390" i="7"/>
  <c r="AR390" i="7"/>
  <c r="AQ390" i="7"/>
  <c r="AP390" i="7"/>
  <c r="AO390" i="7"/>
  <c r="AN390" i="7"/>
  <c r="AM390" i="7"/>
  <c r="AL390" i="7"/>
  <c r="AK390" i="7"/>
  <c r="AJ390" i="7"/>
  <c r="BB389" i="7"/>
  <c r="BA389" i="7"/>
  <c r="AZ389" i="7"/>
  <c r="AY389" i="7"/>
  <c r="AX389" i="7"/>
  <c r="AW389" i="7"/>
  <c r="AV389" i="7"/>
  <c r="AU389" i="7"/>
  <c r="AT389" i="7"/>
  <c r="AS389" i="7"/>
  <c r="AR389" i="7"/>
  <c r="AQ389" i="7"/>
  <c r="AP389" i="7"/>
  <c r="AO389" i="7"/>
  <c r="AN389" i="7"/>
  <c r="AM389" i="7"/>
  <c r="AL389" i="7"/>
  <c r="AK389" i="7"/>
  <c r="AJ389" i="7"/>
  <c r="BB388" i="7"/>
  <c r="BA388" i="7"/>
  <c r="AZ388" i="7"/>
  <c r="AY388" i="7"/>
  <c r="AX388" i="7"/>
  <c r="AW388" i="7"/>
  <c r="AV388" i="7"/>
  <c r="AU388" i="7"/>
  <c r="AT388" i="7"/>
  <c r="AS388" i="7"/>
  <c r="AR388" i="7"/>
  <c r="AQ388" i="7"/>
  <c r="AP388" i="7"/>
  <c r="AO388" i="7"/>
  <c r="AN388" i="7"/>
  <c r="AM388" i="7"/>
  <c r="AL388" i="7"/>
  <c r="AK388" i="7"/>
  <c r="AJ388" i="7"/>
  <c r="BB387" i="7"/>
  <c r="BA387" i="7"/>
  <c r="AZ387" i="7"/>
  <c r="AY387" i="7"/>
  <c r="AX387" i="7"/>
  <c r="AW387" i="7"/>
  <c r="AV387" i="7"/>
  <c r="AU387" i="7"/>
  <c r="AT387" i="7"/>
  <c r="AS387" i="7"/>
  <c r="AR387" i="7"/>
  <c r="AQ387" i="7"/>
  <c r="AP387" i="7"/>
  <c r="AO387" i="7"/>
  <c r="AN387" i="7"/>
  <c r="AM387" i="7"/>
  <c r="AL387" i="7"/>
  <c r="AK387" i="7"/>
  <c r="AJ387" i="7"/>
  <c r="BB386" i="7"/>
  <c r="BA386" i="7"/>
  <c r="AZ386" i="7"/>
  <c r="AY386" i="7"/>
  <c r="AX386" i="7"/>
  <c r="AW386" i="7"/>
  <c r="AV386" i="7"/>
  <c r="AU386" i="7"/>
  <c r="AT386" i="7"/>
  <c r="AS386" i="7"/>
  <c r="AR386" i="7"/>
  <c r="AQ386" i="7"/>
  <c r="AP386" i="7"/>
  <c r="AO386" i="7"/>
  <c r="AN386" i="7"/>
  <c r="AM386" i="7"/>
  <c r="AL386" i="7"/>
  <c r="AK386" i="7"/>
  <c r="AJ386" i="7"/>
  <c r="BB385" i="7"/>
  <c r="BA385" i="7"/>
  <c r="AZ385" i="7"/>
  <c r="AY385" i="7"/>
  <c r="AX385" i="7"/>
  <c r="AW385" i="7"/>
  <c r="AV385" i="7"/>
  <c r="AU385" i="7"/>
  <c r="AT385" i="7"/>
  <c r="AS385" i="7"/>
  <c r="AR385" i="7"/>
  <c r="AQ385" i="7"/>
  <c r="AP385" i="7"/>
  <c r="AO385" i="7"/>
  <c r="AN385" i="7"/>
  <c r="AM385" i="7"/>
  <c r="AL385" i="7"/>
  <c r="AK385" i="7"/>
  <c r="AJ385" i="7"/>
  <c r="BB384" i="7"/>
  <c r="BA384" i="7"/>
  <c r="AZ384" i="7"/>
  <c r="AY384" i="7"/>
  <c r="AX384" i="7"/>
  <c r="AW384" i="7"/>
  <c r="AV384" i="7"/>
  <c r="AU384" i="7"/>
  <c r="AT384" i="7"/>
  <c r="AS384" i="7"/>
  <c r="AR384" i="7"/>
  <c r="AQ384" i="7"/>
  <c r="AP384" i="7"/>
  <c r="AO384" i="7"/>
  <c r="AN384" i="7"/>
  <c r="AM384" i="7"/>
  <c r="AL384" i="7"/>
  <c r="AK384" i="7"/>
  <c r="AJ384" i="7"/>
  <c r="BB383" i="7"/>
  <c r="BA383" i="7"/>
  <c r="AZ383" i="7"/>
  <c r="AY383" i="7"/>
  <c r="AX383" i="7"/>
  <c r="AW383" i="7"/>
  <c r="AV383" i="7"/>
  <c r="AU383" i="7"/>
  <c r="AT383" i="7"/>
  <c r="AS383" i="7"/>
  <c r="AR383" i="7"/>
  <c r="AQ383" i="7"/>
  <c r="AP383" i="7"/>
  <c r="AO383" i="7"/>
  <c r="AN383" i="7"/>
  <c r="AM383" i="7"/>
  <c r="AL383" i="7"/>
  <c r="AK383" i="7"/>
  <c r="AJ383" i="7"/>
  <c r="BB382" i="7"/>
  <c r="BA382" i="7"/>
  <c r="AZ382" i="7"/>
  <c r="AY382" i="7"/>
  <c r="AX382" i="7"/>
  <c r="AW382" i="7"/>
  <c r="AV382" i="7"/>
  <c r="AU382" i="7"/>
  <c r="AT382" i="7"/>
  <c r="AS382" i="7"/>
  <c r="AR382" i="7"/>
  <c r="AQ382" i="7"/>
  <c r="AP382" i="7"/>
  <c r="AO382" i="7"/>
  <c r="AN382" i="7"/>
  <c r="AM382" i="7"/>
  <c r="AL382" i="7"/>
  <c r="AK382" i="7"/>
  <c r="AJ382" i="7"/>
  <c r="BB381" i="7"/>
  <c r="BA381" i="7"/>
  <c r="AZ381" i="7"/>
  <c r="AY381" i="7"/>
  <c r="AX381" i="7"/>
  <c r="AW381" i="7"/>
  <c r="AV381" i="7"/>
  <c r="AU381" i="7"/>
  <c r="AT381" i="7"/>
  <c r="AR381" i="7"/>
  <c r="AQ381" i="7"/>
  <c r="AP381" i="7"/>
  <c r="AO381" i="7"/>
  <c r="AN381" i="7"/>
  <c r="AM381" i="7"/>
  <c r="AL381" i="7"/>
  <c r="AK381" i="7"/>
  <c r="AJ381" i="7"/>
  <c r="BB380" i="7"/>
  <c r="BA380" i="7"/>
  <c r="AZ380" i="7"/>
  <c r="AY380" i="7"/>
  <c r="AX380" i="7"/>
  <c r="AW380" i="7"/>
  <c r="AV380" i="7"/>
  <c r="AU380" i="7"/>
  <c r="AT380" i="7"/>
  <c r="AS380" i="7"/>
  <c r="AR380" i="7"/>
  <c r="AQ380" i="7"/>
  <c r="AP380" i="7"/>
  <c r="AO380" i="7"/>
  <c r="AN380" i="7"/>
  <c r="AM380" i="7"/>
  <c r="AL380" i="7"/>
  <c r="AK380" i="7"/>
  <c r="AJ380" i="7"/>
  <c r="BB379" i="7"/>
  <c r="BA379" i="7"/>
  <c r="AZ379" i="7"/>
  <c r="AY379" i="7"/>
  <c r="AX379" i="7"/>
  <c r="AW379" i="7"/>
  <c r="AV379" i="7"/>
  <c r="AU379" i="7"/>
  <c r="AT379" i="7"/>
  <c r="AS379" i="7"/>
  <c r="AR379" i="7"/>
  <c r="AQ379" i="7"/>
  <c r="AP379" i="7"/>
  <c r="AO379" i="7"/>
  <c r="AN379" i="7"/>
  <c r="AM379" i="7"/>
  <c r="AL379" i="7"/>
  <c r="AK379" i="7"/>
  <c r="AJ379" i="7"/>
  <c r="BB378" i="7"/>
  <c r="BA378" i="7"/>
  <c r="AZ378" i="7"/>
  <c r="AY378" i="7"/>
  <c r="AX378" i="7"/>
  <c r="AW378" i="7"/>
  <c r="AV378" i="7"/>
  <c r="AU378" i="7"/>
  <c r="AT378" i="7"/>
  <c r="AS378" i="7"/>
  <c r="AR378" i="7"/>
  <c r="AQ378" i="7"/>
  <c r="AP378" i="7"/>
  <c r="AO378" i="7"/>
  <c r="AN378" i="7"/>
  <c r="AM378" i="7"/>
  <c r="AL378" i="7"/>
  <c r="AK378" i="7"/>
  <c r="AJ378" i="7"/>
  <c r="BB377" i="7"/>
  <c r="BA377" i="7"/>
  <c r="AZ377" i="7"/>
  <c r="AY377" i="7"/>
  <c r="AX377" i="7"/>
  <c r="AW377" i="7"/>
  <c r="AV377" i="7"/>
  <c r="AU377" i="7"/>
  <c r="AT377" i="7"/>
  <c r="AS377" i="7"/>
  <c r="AR377" i="7"/>
  <c r="AQ377" i="7"/>
  <c r="AP377" i="7"/>
  <c r="AO377" i="7"/>
  <c r="AN377" i="7"/>
  <c r="AM377" i="7"/>
  <c r="AL377" i="7"/>
  <c r="AK377" i="7"/>
  <c r="AJ377" i="7"/>
  <c r="BB376" i="7"/>
  <c r="BA376" i="7"/>
  <c r="AZ376" i="7"/>
  <c r="AY376" i="7"/>
  <c r="AX376" i="7"/>
  <c r="AW376" i="7"/>
  <c r="AV376" i="7"/>
  <c r="AU376" i="7"/>
  <c r="AT376" i="7"/>
  <c r="AS376" i="7"/>
  <c r="AR376" i="7"/>
  <c r="AQ376" i="7"/>
  <c r="AP376" i="7"/>
  <c r="AO376" i="7"/>
  <c r="AN376" i="7"/>
  <c r="AM376" i="7"/>
  <c r="AL376" i="7"/>
  <c r="AK376" i="7"/>
  <c r="AJ376" i="7"/>
  <c r="BB375" i="7"/>
  <c r="BA375" i="7"/>
  <c r="AZ375" i="7"/>
  <c r="AY375" i="7"/>
  <c r="AX375" i="7"/>
  <c r="AW375" i="7"/>
  <c r="AV375" i="7"/>
  <c r="AU375" i="7"/>
  <c r="AT375" i="7"/>
  <c r="AS375" i="7"/>
  <c r="AR375" i="7"/>
  <c r="AQ375" i="7"/>
  <c r="AP375" i="7"/>
  <c r="AO375" i="7"/>
  <c r="AN375" i="7"/>
  <c r="AM375" i="7"/>
  <c r="AL375" i="7"/>
  <c r="AK375" i="7"/>
  <c r="AJ375" i="7"/>
  <c r="BB374" i="7"/>
  <c r="BA374" i="7"/>
  <c r="AZ374" i="7"/>
  <c r="AY374" i="7"/>
  <c r="AX374" i="7"/>
  <c r="AW374" i="7"/>
  <c r="AV374" i="7"/>
  <c r="AU374" i="7"/>
  <c r="AT374" i="7"/>
  <c r="AS374" i="7"/>
  <c r="AR374" i="7"/>
  <c r="AQ374" i="7"/>
  <c r="AP374" i="7"/>
  <c r="AO374" i="7"/>
  <c r="AN374" i="7"/>
  <c r="AM374" i="7"/>
  <c r="AL374" i="7"/>
  <c r="AK374" i="7"/>
  <c r="AJ374" i="7"/>
  <c r="BB373" i="7"/>
  <c r="BA373" i="7"/>
  <c r="AZ373" i="7"/>
  <c r="AY373" i="7"/>
  <c r="AX373" i="7"/>
  <c r="AW373" i="7"/>
  <c r="AV373" i="7"/>
  <c r="AU373" i="7"/>
  <c r="AT373" i="7"/>
  <c r="AS373" i="7"/>
  <c r="AR373" i="7"/>
  <c r="AQ373" i="7"/>
  <c r="AP373" i="7"/>
  <c r="AO373" i="7"/>
  <c r="AN373" i="7"/>
  <c r="AM373" i="7"/>
  <c r="AL373" i="7"/>
  <c r="AK373" i="7"/>
  <c r="AJ373" i="7"/>
  <c r="BB372" i="7"/>
  <c r="BA372" i="7"/>
  <c r="AZ372" i="7"/>
  <c r="AY372" i="7"/>
  <c r="AX372" i="7"/>
  <c r="AW372" i="7"/>
  <c r="AV372" i="7"/>
  <c r="AU372" i="7"/>
  <c r="AT372" i="7"/>
  <c r="AS372" i="7"/>
  <c r="AR372" i="7"/>
  <c r="AQ372" i="7"/>
  <c r="AP372" i="7"/>
  <c r="AO372" i="7"/>
  <c r="AN372" i="7"/>
  <c r="AM372" i="7"/>
  <c r="AL372" i="7"/>
  <c r="AK372" i="7"/>
  <c r="AJ372" i="7"/>
  <c r="BB371" i="7"/>
  <c r="BA371" i="7"/>
  <c r="AZ371" i="7"/>
  <c r="AY371" i="7"/>
  <c r="AX371" i="7"/>
  <c r="AW371" i="7"/>
  <c r="AV371" i="7"/>
  <c r="AU371" i="7"/>
  <c r="AT371" i="7"/>
  <c r="AS371" i="7"/>
  <c r="AR371" i="7"/>
  <c r="AQ371" i="7"/>
  <c r="AP371" i="7"/>
  <c r="AO371" i="7"/>
  <c r="AN371" i="7"/>
  <c r="AM371" i="7"/>
  <c r="AL371" i="7"/>
  <c r="AK371" i="7"/>
  <c r="AJ371" i="7"/>
  <c r="BB370" i="7"/>
  <c r="BA370" i="7"/>
  <c r="AZ370" i="7"/>
  <c r="AY370" i="7"/>
  <c r="AX370" i="7"/>
  <c r="AW370" i="7"/>
  <c r="AV370" i="7"/>
  <c r="AU370" i="7"/>
  <c r="AT370" i="7"/>
  <c r="AS370" i="7"/>
  <c r="AR370" i="7"/>
  <c r="AQ370" i="7"/>
  <c r="AP370" i="7"/>
  <c r="AO370" i="7"/>
  <c r="AN370" i="7"/>
  <c r="AM370" i="7"/>
  <c r="AL370" i="7"/>
  <c r="AK370" i="7"/>
  <c r="AJ370" i="7"/>
  <c r="BB369" i="7"/>
  <c r="BA369" i="7"/>
  <c r="AZ369" i="7"/>
  <c r="AY369" i="7"/>
  <c r="AX369" i="7"/>
  <c r="AW369" i="7"/>
  <c r="AV369" i="7"/>
  <c r="AU369" i="7"/>
  <c r="AT369" i="7"/>
  <c r="AS369" i="7"/>
  <c r="AR369" i="7"/>
  <c r="AQ369" i="7"/>
  <c r="AP369" i="7"/>
  <c r="AO369" i="7"/>
  <c r="AN369" i="7"/>
  <c r="AM369" i="7"/>
  <c r="AL369" i="7"/>
  <c r="AK369" i="7"/>
  <c r="AJ369" i="7"/>
  <c r="BB368" i="7"/>
  <c r="BA368" i="7"/>
  <c r="AZ368" i="7"/>
  <c r="AY368" i="7"/>
  <c r="AX368" i="7"/>
  <c r="AW368" i="7"/>
  <c r="AV368" i="7"/>
  <c r="AU368" i="7"/>
  <c r="AT368" i="7"/>
  <c r="AS368" i="7"/>
  <c r="AR368" i="7"/>
  <c r="AQ368" i="7"/>
  <c r="AP368" i="7"/>
  <c r="AO368" i="7"/>
  <c r="AN368" i="7"/>
  <c r="AM368" i="7"/>
  <c r="AL368" i="7"/>
  <c r="AK368" i="7"/>
  <c r="AJ368" i="7"/>
  <c r="BB367" i="7"/>
  <c r="BA367" i="7"/>
  <c r="AZ367" i="7"/>
  <c r="AY367" i="7"/>
  <c r="AX367" i="7"/>
  <c r="AW367" i="7"/>
  <c r="AV367" i="7"/>
  <c r="AU367" i="7"/>
  <c r="AT367" i="7"/>
  <c r="AS367" i="7"/>
  <c r="AR367" i="7"/>
  <c r="AQ367" i="7"/>
  <c r="AP367" i="7"/>
  <c r="AO367" i="7"/>
  <c r="AN367" i="7"/>
  <c r="AM367" i="7"/>
  <c r="AL367" i="7"/>
  <c r="AK367" i="7"/>
  <c r="AJ367" i="7"/>
  <c r="BB366" i="7"/>
  <c r="BA366" i="7"/>
  <c r="AZ366" i="7"/>
  <c r="AY366" i="7"/>
  <c r="AX366" i="7"/>
  <c r="AW366" i="7"/>
  <c r="AV366" i="7"/>
  <c r="AU366" i="7"/>
  <c r="AT366" i="7"/>
  <c r="AS366" i="7"/>
  <c r="AR366" i="7"/>
  <c r="AQ366" i="7"/>
  <c r="AP366" i="7"/>
  <c r="AO366" i="7"/>
  <c r="AN366" i="7"/>
  <c r="AM366" i="7"/>
  <c r="AL366" i="7"/>
  <c r="AK366" i="7"/>
  <c r="AJ366" i="7"/>
  <c r="BB365" i="7"/>
  <c r="BA365" i="7"/>
  <c r="AZ365" i="7"/>
  <c r="AY365" i="7"/>
  <c r="AX365" i="7"/>
  <c r="AW365" i="7"/>
  <c r="AV365" i="7"/>
  <c r="AU365" i="7"/>
  <c r="AT365" i="7"/>
  <c r="AS365" i="7"/>
  <c r="AR365" i="7"/>
  <c r="AQ365" i="7"/>
  <c r="AP365" i="7"/>
  <c r="AO365" i="7"/>
  <c r="AN365" i="7"/>
  <c r="AM365" i="7"/>
  <c r="AL365" i="7"/>
  <c r="AK365" i="7"/>
  <c r="AJ365" i="7"/>
  <c r="BB364" i="7"/>
  <c r="BA364" i="7"/>
  <c r="AZ364" i="7"/>
  <c r="AY364" i="7"/>
  <c r="AX364" i="7"/>
  <c r="AW364" i="7"/>
  <c r="AV364" i="7"/>
  <c r="AU364" i="7"/>
  <c r="AT364" i="7"/>
  <c r="AS364" i="7"/>
  <c r="AR364" i="7"/>
  <c r="AQ364" i="7"/>
  <c r="AP364" i="7"/>
  <c r="AO364" i="7"/>
  <c r="AN364" i="7"/>
  <c r="AM364" i="7"/>
  <c r="AL364" i="7"/>
  <c r="AK364" i="7"/>
  <c r="AJ364" i="7"/>
  <c r="BB363" i="7"/>
  <c r="BA363" i="7"/>
  <c r="AZ363" i="7"/>
  <c r="AY363" i="7"/>
  <c r="AX363" i="7"/>
  <c r="AW363" i="7"/>
  <c r="AV363" i="7"/>
  <c r="AU363" i="7"/>
  <c r="AT363" i="7"/>
  <c r="AS363" i="7"/>
  <c r="AR363" i="7"/>
  <c r="AQ363" i="7"/>
  <c r="AP363" i="7"/>
  <c r="AO363" i="7"/>
  <c r="AN363" i="7"/>
  <c r="AM363" i="7"/>
  <c r="AL363" i="7"/>
  <c r="AK363" i="7"/>
  <c r="AJ363" i="7"/>
  <c r="BB362" i="7"/>
  <c r="BA362" i="7"/>
  <c r="AZ362" i="7"/>
  <c r="AY362" i="7"/>
  <c r="AX362" i="7"/>
  <c r="AW362" i="7"/>
  <c r="AV362" i="7"/>
  <c r="AU362" i="7"/>
  <c r="AT362" i="7"/>
  <c r="AS362" i="7"/>
  <c r="AR362" i="7"/>
  <c r="AQ362" i="7"/>
  <c r="AP362" i="7"/>
  <c r="AO362" i="7"/>
  <c r="AN362" i="7"/>
  <c r="AM362" i="7"/>
  <c r="AL362" i="7"/>
  <c r="AK362" i="7"/>
  <c r="AJ362" i="7"/>
  <c r="BB361" i="7"/>
  <c r="BA361" i="7"/>
  <c r="AZ361" i="7"/>
  <c r="AY361" i="7"/>
  <c r="AX361" i="7"/>
  <c r="AW361" i="7"/>
  <c r="AV361" i="7"/>
  <c r="AU361" i="7"/>
  <c r="AT361" i="7"/>
  <c r="AS361" i="7"/>
  <c r="AR361" i="7"/>
  <c r="AQ361" i="7"/>
  <c r="AP361" i="7"/>
  <c r="AO361" i="7"/>
  <c r="AN361" i="7"/>
  <c r="AM361" i="7"/>
  <c r="AL361" i="7"/>
  <c r="AK361" i="7"/>
  <c r="AJ361" i="7"/>
  <c r="BB360" i="7"/>
  <c r="BA360" i="7"/>
  <c r="AZ360" i="7"/>
  <c r="AY360" i="7"/>
  <c r="AX360" i="7"/>
  <c r="AW360" i="7"/>
  <c r="AV360" i="7"/>
  <c r="AU360" i="7"/>
  <c r="AT360" i="7"/>
  <c r="AS360" i="7"/>
  <c r="AR360" i="7"/>
  <c r="AQ360" i="7"/>
  <c r="AP360" i="7"/>
  <c r="AO360" i="7"/>
  <c r="AN360" i="7"/>
  <c r="AM360" i="7"/>
  <c r="AL360" i="7"/>
  <c r="AK360" i="7"/>
  <c r="AJ360" i="7"/>
  <c r="BB359" i="7"/>
  <c r="BA359" i="7"/>
  <c r="AZ359" i="7"/>
  <c r="AY359" i="7"/>
  <c r="AX359" i="7"/>
  <c r="AW359" i="7"/>
  <c r="AV359" i="7"/>
  <c r="AU359" i="7"/>
  <c r="AT359" i="7"/>
  <c r="AS359" i="7"/>
  <c r="AR359" i="7"/>
  <c r="AQ359" i="7"/>
  <c r="AP359" i="7"/>
  <c r="AO359" i="7"/>
  <c r="AN359" i="7"/>
  <c r="AM359" i="7"/>
  <c r="AL359" i="7"/>
  <c r="AK359" i="7"/>
  <c r="AJ359" i="7"/>
  <c r="BB358" i="7"/>
  <c r="BA358" i="7"/>
  <c r="AZ358" i="7"/>
  <c r="AY358" i="7"/>
  <c r="AX358" i="7"/>
  <c r="AW358" i="7"/>
  <c r="AV358" i="7"/>
  <c r="AU358" i="7"/>
  <c r="AT358" i="7"/>
  <c r="AS358" i="7"/>
  <c r="AR358" i="7"/>
  <c r="AQ358" i="7"/>
  <c r="AP358" i="7"/>
  <c r="AO358" i="7"/>
  <c r="AN358" i="7"/>
  <c r="AM358" i="7"/>
  <c r="AL358" i="7"/>
  <c r="AK358" i="7"/>
  <c r="AJ358" i="7"/>
  <c r="BB357" i="7"/>
  <c r="BA357" i="7"/>
  <c r="AZ357" i="7"/>
  <c r="AY357" i="7"/>
  <c r="AX357" i="7"/>
  <c r="AW357" i="7"/>
  <c r="AV357" i="7"/>
  <c r="AU357" i="7"/>
  <c r="AT357" i="7"/>
  <c r="AS357" i="7"/>
  <c r="AR357" i="7"/>
  <c r="AQ357" i="7"/>
  <c r="AP357" i="7"/>
  <c r="AO357" i="7"/>
  <c r="AN357" i="7"/>
  <c r="AM357" i="7"/>
  <c r="AL357" i="7"/>
  <c r="AK357" i="7"/>
  <c r="AJ357" i="7"/>
  <c r="BB356" i="7"/>
  <c r="BA356" i="7"/>
  <c r="AZ356" i="7"/>
  <c r="AY356" i="7"/>
  <c r="AX356" i="7"/>
  <c r="AW356" i="7"/>
  <c r="AV356" i="7"/>
  <c r="AU356" i="7"/>
  <c r="AT356" i="7"/>
  <c r="AS356" i="7"/>
  <c r="AR356" i="7"/>
  <c r="AQ356" i="7"/>
  <c r="AP356" i="7"/>
  <c r="AO356" i="7"/>
  <c r="AN356" i="7"/>
  <c r="AM356" i="7"/>
  <c r="AL356" i="7"/>
  <c r="AK356" i="7"/>
  <c r="AJ356" i="7"/>
  <c r="BB355" i="7"/>
  <c r="BA355" i="7"/>
  <c r="AZ355" i="7"/>
  <c r="AY355" i="7"/>
  <c r="AX355" i="7"/>
  <c r="AW355" i="7"/>
  <c r="AV355" i="7"/>
  <c r="AU355" i="7"/>
  <c r="AT355" i="7"/>
  <c r="AS355" i="7"/>
  <c r="AR355" i="7"/>
  <c r="AQ355" i="7"/>
  <c r="AP355" i="7"/>
  <c r="AO355" i="7"/>
  <c r="AN355" i="7"/>
  <c r="AM355" i="7"/>
  <c r="AL355" i="7"/>
  <c r="AK355" i="7"/>
  <c r="AJ355" i="7"/>
  <c r="BB354" i="7"/>
  <c r="BA354" i="7"/>
  <c r="AZ354" i="7"/>
  <c r="AY354" i="7"/>
  <c r="AX354" i="7"/>
  <c r="AW354" i="7"/>
  <c r="AV354" i="7"/>
  <c r="AU354" i="7"/>
  <c r="AT354" i="7"/>
  <c r="AS354" i="7"/>
  <c r="AR354" i="7"/>
  <c r="AQ354" i="7"/>
  <c r="AP354" i="7"/>
  <c r="AO354" i="7"/>
  <c r="AN354" i="7"/>
  <c r="AM354" i="7"/>
  <c r="AL354" i="7"/>
  <c r="AK354" i="7"/>
  <c r="AJ354" i="7"/>
  <c r="BB353" i="7"/>
  <c r="BA353" i="7"/>
  <c r="AZ353" i="7"/>
  <c r="AY353" i="7"/>
  <c r="AX353" i="7"/>
  <c r="AW353" i="7"/>
  <c r="AV353" i="7"/>
  <c r="AU353" i="7"/>
  <c r="AT353" i="7"/>
  <c r="AS353" i="7"/>
  <c r="AR353" i="7"/>
  <c r="AQ353" i="7"/>
  <c r="AP353" i="7"/>
  <c r="AO353" i="7"/>
  <c r="AN353" i="7"/>
  <c r="AM353" i="7"/>
  <c r="AL353" i="7"/>
  <c r="AK353" i="7"/>
  <c r="AJ353" i="7"/>
  <c r="BB352" i="7"/>
  <c r="BA352" i="7"/>
  <c r="AZ352" i="7"/>
  <c r="AY352" i="7"/>
  <c r="AX352" i="7"/>
  <c r="AW352" i="7"/>
  <c r="AV352" i="7"/>
  <c r="AU352" i="7"/>
  <c r="AT352" i="7"/>
  <c r="AS352" i="7"/>
  <c r="AR352" i="7"/>
  <c r="AQ352" i="7"/>
  <c r="AP352" i="7"/>
  <c r="AO352" i="7"/>
  <c r="AN352" i="7"/>
  <c r="AM352" i="7"/>
  <c r="AL352" i="7"/>
  <c r="AK352" i="7"/>
  <c r="AJ352" i="7"/>
  <c r="BB351" i="7"/>
  <c r="BA351" i="7"/>
  <c r="AZ351" i="7"/>
  <c r="AY351" i="7"/>
  <c r="AX351" i="7"/>
  <c r="AW351" i="7"/>
  <c r="AV351" i="7"/>
  <c r="AU351" i="7"/>
  <c r="AT351" i="7"/>
  <c r="AS351" i="7"/>
  <c r="AR351" i="7"/>
  <c r="AQ351" i="7"/>
  <c r="AP351" i="7"/>
  <c r="AO351" i="7"/>
  <c r="AN351" i="7"/>
  <c r="AM351" i="7"/>
  <c r="AL351" i="7"/>
  <c r="AK351" i="7"/>
  <c r="AJ351" i="7"/>
  <c r="BB350" i="7"/>
  <c r="BA350" i="7"/>
  <c r="AZ350" i="7"/>
  <c r="AY350" i="7"/>
  <c r="AX350" i="7"/>
  <c r="AW350" i="7"/>
  <c r="AV350" i="7"/>
  <c r="AU350" i="7"/>
  <c r="AT350" i="7"/>
  <c r="AS350" i="7"/>
  <c r="AR350" i="7"/>
  <c r="AQ350" i="7"/>
  <c r="AP350" i="7"/>
  <c r="AO350" i="7"/>
  <c r="AN350" i="7"/>
  <c r="AM350" i="7"/>
  <c r="AL350" i="7"/>
  <c r="AK350" i="7"/>
  <c r="AJ350" i="7"/>
  <c r="BB349" i="7"/>
  <c r="BA349" i="7"/>
  <c r="AZ349" i="7"/>
  <c r="AY349" i="7"/>
  <c r="AX349" i="7"/>
  <c r="AW349" i="7"/>
  <c r="AV349" i="7"/>
  <c r="AU349" i="7"/>
  <c r="AT349" i="7"/>
  <c r="AS349" i="7"/>
  <c r="AR349" i="7"/>
  <c r="AQ349" i="7"/>
  <c r="AP349" i="7"/>
  <c r="AO349" i="7"/>
  <c r="AN349" i="7"/>
  <c r="AM349" i="7"/>
  <c r="AL349" i="7"/>
  <c r="AK349" i="7"/>
  <c r="AJ349" i="7"/>
  <c r="BB348" i="7"/>
  <c r="BA348" i="7"/>
  <c r="AZ348" i="7"/>
  <c r="AY348" i="7"/>
  <c r="AX348" i="7"/>
  <c r="AW348" i="7"/>
  <c r="AV348" i="7"/>
  <c r="AU348" i="7"/>
  <c r="AT348" i="7"/>
  <c r="AS348" i="7"/>
  <c r="AR348" i="7"/>
  <c r="AQ348" i="7"/>
  <c r="AP348" i="7"/>
  <c r="AO348" i="7"/>
  <c r="AN348" i="7"/>
  <c r="AM348" i="7"/>
  <c r="AL348" i="7"/>
  <c r="AK348" i="7"/>
  <c r="AJ348" i="7"/>
  <c r="BB347" i="7"/>
  <c r="BA347" i="7"/>
  <c r="AZ347" i="7"/>
  <c r="AY347" i="7"/>
  <c r="AX347" i="7"/>
  <c r="AW347" i="7"/>
  <c r="AV347" i="7"/>
  <c r="AU347" i="7"/>
  <c r="AT347" i="7"/>
  <c r="AS347" i="7"/>
  <c r="AR347" i="7"/>
  <c r="AQ347" i="7"/>
  <c r="AP347" i="7"/>
  <c r="AO347" i="7"/>
  <c r="AN347" i="7"/>
  <c r="AM347" i="7"/>
  <c r="AL347" i="7"/>
  <c r="AK347" i="7"/>
  <c r="AJ347" i="7"/>
  <c r="BB346" i="7"/>
  <c r="BA346" i="7"/>
  <c r="AZ346" i="7"/>
  <c r="AY346" i="7"/>
  <c r="AX346" i="7"/>
  <c r="AW346" i="7"/>
  <c r="AV346" i="7"/>
  <c r="AU346" i="7"/>
  <c r="AT346" i="7"/>
  <c r="AS346" i="7"/>
  <c r="AR346" i="7"/>
  <c r="AQ346" i="7"/>
  <c r="AP346" i="7"/>
  <c r="AO346" i="7"/>
  <c r="AN346" i="7"/>
  <c r="AM346" i="7"/>
  <c r="AL346" i="7"/>
  <c r="AK346" i="7"/>
  <c r="AJ346" i="7"/>
  <c r="BB345" i="7"/>
  <c r="BA345" i="7"/>
  <c r="AZ345" i="7"/>
  <c r="AY345" i="7"/>
  <c r="AX345" i="7"/>
  <c r="AW345" i="7"/>
  <c r="AV345" i="7"/>
  <c r="AU345" i="7"/>
  <c r="AT345" i="7"/>
  <c r="AS345" i="7"/>
  <c r="AR345" i="7"/>
  <c r="AQ345" i="7"/>
  <c r="AP345" i="7"/>
  <c r="AO345" i="7"/>
  <c r="AN345" i="7"/>
  <c r="AM345" i="7"/>
  <c r="AL345" i="7"/>
  <c r="AK345" i="7"/>
  <c r="AJ345" i="7"/>
  <c r="BB343" i="7"/>
  <c r="BA343" i="7"/>
  <c r="AZ343" i="7"/>
  <c r="AY343" i="7"/>
  <c r="AX343" i="7"/>
  <c r="AW343" i="7"/>
  <c r="AV343" i="7"/>
  <c r="AU343" i="7"/>
  <c r="AT343" i="7"/>
  <c r="AS343" i="7"/>
  <c r="AR343" i="7"/>
  <c r="AQ343" i="7"/>
  <c r="AP343" i="7"/>
  <c r="AO343" i="7"/>
  <c r="AN343" i="7"/>
  <c r="AM343" i="7"/>
  <c r="AL343" i="7"/>
  <c r="AK343" i="7"/>
  <c r="AJ343" i="7"/>
  <c r="AL342" i="7"/>
  <c r="AK342" i="7"/>
  <c r="AJ342" i="7"/>
  <c r="BB341" i="7"/>
  <c r="BA341" i="7"/>
  <c r="AZ341" i="7"/>
  <c r="AY341" i="7"/>
  <c r="AX341" i="7"/>
  <c r="AW341" i="7"/>
  <c r="AV341" i="7"/>
  <c r="AU341" i="7"/>
  <c r="AT341" i="7"/>
  <c r="AS341" i="7"/>
  <c r="AR341" i="7"/>
  <c r="AQ341" i="7"/>
  <c r="AP341" i="7"/>
  <c r="AO341" i="7"/>
  <c r="AN341" i="7"/>
  <c r="AM341" i="7"/>
  <c r="AL341" i="7"/>
  <c r="AK341" i="7"/>
  <c r="AJ341" i="7"/>
  <c r="B341" i="7"/>
  <c r="BB340" i="7"/>
  <c r="BA340" i="7"/>
  <c r="AZ340" i="7"/>
  <c r="AY340" i="7"/>
  <c r="AX340" i="7"/>
  <c r="AW340" i="7"/>
  <c r="AV340" i="7"/>
  <c r="AU340" i="7"/>
  <c r="AT340" i="7"/>
  <c r="AS340" i="7"/>
  <c r="AR340" i="7"/>
  <c r="AQ340" i="7"/>
  <c r="AP340" i="7"/>
  <c r="AO340" i="7"/>
  <c r="AN340" i="7"/>
  <c r="AM340" i="7"/>
  <c r="AL340" i="7"/>
  <c r="AK340" i="7"/>
  <c r="AJ340" i="7"/>
  <c r="B340" i="7"/>
  <c r="AL339" i="7"/>
  <c r="AK339" i="7"/>
  <c r="AJ339" i="7"/>
  <c r="BB338" i="7"/>
  <c r="BA338" i="7"/>
  <c r="AZ338" i="7"/>
  <c r="AY338" i="7"/>
  <c r="AX338" i="7"/>
  <c r="AW338" i="7"/>
  <c r="AV338" i="7"/>
  <c r="AU338" i="7"/>
  <c r="AT338" i="7"/>
  <c r="AS338" i="7"/>
  <c r="AR338" i="7"/>
  <c r="AQ338" i="7"/>
  <c r="AP338" i="7"/>
  <c r="AO338" i="7"/>
  <c r="AN338" i="7"/>
  <c r="AM338" i="7"/>
  <c r="AL338" i="7"/>
  <c r="AK338" i="7"/>
  <c r="AJ338" i="7"/>
  <c r="B338" i="7"/>
  <c r="BB337" i="7"/>
  <c r="BA337" i="7"/>
  <c r="AZ337" i="7"/>
  <c r="AY337" i="7"/>
  <c r="AX337" i="7"/>
  <c r="AW337" i="7"/>
  <c r="AV337" i="7"/>
  <c r="AU337" i="7"/>
  <c r="AT337" i="7"/>
  <c r="AS337" i="7"/>
  <c r="AR337" i="7"/>
  <c r="AQ337" i="7"/>
  <c r="AP337" i="7"/>
  <c r="AO337" i="7"/>
  <c r="AN337" i="7"/>
  <c r="AM337" i="7"/>
  <c r="AL337" i="7"/>
  <c r="AK337" i="7"/>
  <c r="AJ337" i="7"/>
  <c r="B337" i="7"/>
  <c r="AL336" i="7"/>
  <c r="AK336" i="7"/>
  <c r="AJ336" i="7"/>
  <c r="BB335" i="7"/>
  <c r="BA335" i="7"/>
  <c r="AZ335" i="7"/>
  <c r="AY335" i="7"/>
  <c r="AX335" i="7"/>
  <c r="AW335" i="7"/>
  <c r="AV335" i="7"/>
  <c r="AU335" i="7"/>
  <c r="AT335" i="7"/>
  <c r="AS335" i="7"/>
  <c r="AR335" i="7"/>
  <c r="AQ335" i="7"/>
  <c r="AP335" i="7"/>
  <c r="AO335" i="7"/>
  <c r="AN335" i="7"/>
  <c r="AM335" i="7"/>
  <c r="AL335" i="7"/>
  <c r="AK335" i="7"/>
  <c r="AJ335" i="7"/>
  <c r="B335" i="7"/>
  <c r="BB334" i="7"/>
  <c r="BA334" i="7"/>
  <c r="AZ334" i="7"/>
  <c r="AY334" i="7"/>
  <c r="AX334" i="7"/>
  <c r="AW334" i="7"/>
  <c r="AV334" i="7"/>
  <c r="AU334" i="7"/>
  <c r="AT334" i="7"/>
  <c r="AS334" i="7"/>
  <c r="AR334" i="7"/>
  <c r="AQ334" i="7"/>
  <c r="AP334" i="7"/>
  <c r="AO334" i="7"/>
  <c r="AN334" i="7"/>
  <c r="AM334" i="7"/>
  <c r="AL334" i="7"/>
  <c r="AK334" i="7"/>
  <c r="AJ334" i="7"/>
  <c r="B334" i="7"/>
  <c r="AL333" i="7"/>
  <c r="AK333" i="7"/>
  <c r="AJ333" i="7"/>
  <c r="BB332" i="7"/>
  <c r="BA332" i="7"/>
  <c r="AZ332" i="7"/>
  <c r="AY332" i="7"/>
  <c r="AX332" i="7"/>
  <c r="AW332" i="7"/>
  <c r="AV332" i="7"/>
  <c r="AU332" i="7"/>
  <c r="AT332" i="7"/>
  <c r="AS332" i="7"/>
  <c r="AR332" i="7"/>
  <c r="AQ332" i="7"/>
  <c r="AP332" i="7"/>
  <c r="AO332" i="7"/>
  <c r="AN332" i="7"/>
  <c r="AM332" i="7"/>
  <c r="AL332" i="7"/>
  <c r="AK332" i="7"/>
  <c r="AJ332" i="7"/>
  <c r="B332" i="7"/>
  <c r="BB331" i="7"/>
  <c r="BA331" i="7"/>
  <c r="AZ331" i="7"/>
  <c r="AY331" i="7"/>
  <c r="AX331" i="7"/>
  <c r="AW331" i="7"/>
  <c r="AV331" i="7"/>
  <c r="AU331" i="7"/>
  <c r="AT331" i="7"/>
  <c r="AS331" i="7"/>
  <c r="AR331" i="7"/>
  <c r="AQ331" i="7"/>
  <c r="AP331" i="7"/>
  <c r="AO331" i="7"/>
  <c r="AN331" i="7"/>
  <c r="AM331" i="7"/>
  <c r="AL331" i="7"/>
  <c r="AK331" i="7"/>
  <c r="AJ331" i="7"/>
  <c r="B331" i="7"/>
  <c r="BB330" i="7"/>
  <c r="BA330" i="7"/>
  <c r="AZ330" i="7"/>
  <c r="AY330" i="7"/>
  <c r="AX330" i="7"/>
  <c r="AW330" i="7"/>
  <c r="AV330" i="7"/>
  <c r="AU330" i="7"/>
  <c r="AT330" i="7"/>
  <c r="AS330" i="7"/>
  <c r="AR330" i="7"/>
  <c r="AQ330" i="7"/>
  <c r="AP330" i="7"/>
  <c r="AO330" i="7"/>
  <c r="AN330" i="7"/>
  <c r="AM330" i="7"/>
  <c r="AL330" i="7"/>
  <c r="AK330" i="7"/>
  <c r="AJ330" i="7"/>
  <c r="B330" i="7"/>
  <c r="AL329" i="7"/>
  <c r="AK329" i="7"/>
  <c r="AJ329" i="7"/>
  <c r="BB326" i="7"/>
  <c r="BA326" i="7"/>
  <c r="AZ326" i="7"/>
  <c r="AY326" i="7"/>
  <c r="AX326" i="7"/>
  <c r="AW326" i="7"/>
  <c r="AV326" i="7"/>
  <c r="AU326" i="7"/>
  <c r="AT326" i="7"/>
  <c r="AS326" i="7"/>
  <c r="AR326" i="7"/>
  <c r="AQ326" i="7"/>
  <c r="AP326" i="7"/>
  <c r="AO326" i="7"/>
  <c r="AN326" i="7"/>
  <c r="AM326" i="7"/>
  <c r="AL326" i="7"/>
  <c r="AK326" i="7"/>
  <c r="AJ326" i="7"/>
  <c r="B326" i="7"/>
  <c r="BB325" i="7"/>
  <c r="BA325" i="7"/>
  <c r="AZ325" i="7"/>
  <c r="AY325" i="7"/>
  <c r="AX325" i="7"/>
  <c r="AW325" i="7"/>
  <c r="AV325" i="7"/>
  <c r="AU325" i="7"/>
  <c r="AT325" i="7"/>
  <c r="AS325" i="7"/>
  <c r="AR325" i="7"/>
  <c r="AQ325" i="7"/>
  <c r="AP325" i="7"/>
  <c r="AO325" i="7"/>
  <c r="AN325" i="7"/>
  <c r="AM325" i="7"/>
  <c r="AL325" i="7"/>
  <c r="AK325" i="7"/>
  <c r="AJ325" i="7"/>
  <c r="B325" i="7"/>
  <c r="AL324" i="7"/>
  <c r="AK324" i="7"/>
  <c r="AJ324" i="7"/>
  <c r="BB323" i="7"/>
  <c r="BA323" i="7"/>
  <c r="AZ323" i="7"/>
  <c r="AY323" i="7"/>
  <c r="AX323" i="7"/>
  <c r="AW323" i="7"/>
  <c r="AV323" i="7"/>
  <c r="AU323" i="7"/>
  <c r="AT323" i="7"/>
  <c r="AS323" i="7"/>
  <c r="AR323" i="7"/>
  <c r="AQ323" i="7"/>
  <c r="AP323" i="7"/>
  <c r="AO323" i="7"/>
  <c r="AN323" i="7"/>
  <c r="AM323" i="7"/>
  <c r="AL323" i="7"/>
  <c r="AK323" i="7"/>
  <c r="AJ323" i="7"/>
  <c r="BB322" i="7"/>
  <c r="BA322" i="7"/>
  <c r="AZ322" i="7"/>
  <c r="AY322" i="7"/>
  <c r="AX322" i="7"/>
  <c r="AW322" i="7"/>
  <c r="AV322" i="7"/>
  <c r="AU322" i="7"/>
  <c r="AT322" i="7"/>
  <c r="AS322" i="7"/>
  <c r="AR322" i="7"/>
  <c r="AQ322" i="7"/>
  <c r="AP322" i="7"/>
  <c r="AO322" i="7"/>
  <c r="AN322" i="7"/>
  <c r="AM322" i="7"/>
  <c r="AL322" i="7"/>
  <c r="AK322" i="7"/>
  <c r="AJ322" i="7"/>
  <c r="BB321" i="7"/>
  <c r="BA321" i="7"/>
  <c r="AZ321" i="7"/>
  <c r="AY321" i="7"/>
  <c r="AX321" i="7"/>
  <c r="AW321" i="7"/>
  <c r="AV321" i="7"/>
  <c r="AU321" i="7"/>
  <c r="AT321" i="7"/>
  <c r="AS321" i="7"/>
  <c r="AR321" i="7"/>
  <c r="AQ321" i="7"/>
  <c r="AP321" i="7"/>
  <c r="AO321" i="7"/>
  <c r="AN321" i="7"/>
  <c r="AM321" i="7"/>
  <c r="AL321" i="7"/>
  <c r="AK321" i="7"/>
  <c r="AJ321" i="7"/>
  <c r="BB320" i="7"/>
  <c r="BA320" i="7"/>
  <c r="AZ320" i="7"/>
  <c r="AY320" i="7"/>
  <c r="AX320" i="7"/>
  <c r="AW320" i="7"/>
  <c r="AV320" i="7"/>
  <c r="AU320" i="7"/>
  <c r="AT320" i="7"/>
  <c r="AS320" i="7"/>
  <c r="AR320" i="7"/>
  <c r="AQ320" i="7"/>
  <c r="AP320" i="7"/>
  <c r="AO320" i="7"/>
  <c r="AN320" i="7"/>
  <c r="AM320" i="7"/>
  <c r="AL320" i="7"/>
  <c r="AK320" i="7"/>
  <c r="AJ320" i="7"/>
  <c r="BB319" i="7"/>
  <c r="BA319" i="7"/>
  <c r="AZ319" i="7"/>
  <c r="AY319" i="7"/>
  <c r="AX319" i="7"/>
  <c r="AW319" i="7"/>
  <c r="AV319" i="7"/>
  <c r="AU319" i="7"/>
  <c r="AT319" i="7"/>
  <c r="AS319" i="7"/>
  <c r="AR319" i="7"/>
  <c r="AQ319" i="7"/>
  <c r="AP319" i="7"/>
  <c r="AO319" i="7"/>
  <c r="AN319" i="7"/>
  <c r="AM319" i="7"/>
  <c r="AL319" i="7"/>
  <c r="AK319" i="7"/>
  <c r="AJ319" i="7"/>
  <c r="BB318" i="7"/>
  <c r="BA318" i="7"/>
  <c r="AZ318" i="7"/>
  <c r="AY318" i="7"/>
  <c r="AX318" i="7"/>
  <c r="AW318" i="7"/>
  <c r="AV318" i="7"/>
  <c r="AU318" i="7"/>
  <c r="AT318" i="7"/>
  <c r="AS318" i="7"/>
  <c r="AR318" i="7"/>
  <c r="AQ318" i="7"/>
  <c r="AP318" i="7"/>
  <c r="AO318" i="7"/>
  <c r="AN318" i="7"/>
  <c r="AM318" i="7"/>
  <c r="AL318" i="7"/>
  <c r="AK318" i="7"/>
  <c r="AJ318" i="7"/>
  <c r="B318" i="7"/>
  <c r="AL317" i="7"/>
  <c r="AK317" i="7"/>
  <c r="AJ317" i="7"/>
  <c r="BB316" i="7"/>
  <c r="BA316" i="7"/>
  <c r="AZ316" i="7"/>
  <c r="AY316" i="7"/>
  <c r="AX316" i="7"/>
  <c r="AW316" i="7"/>
  <c r="AV316" i="7"/>
  <c r="AU316" i="7"/>
  <c r="AT316" i="7"/>
  <c r="AS316" i="7"/>
  <c r="AR316" i="7"/>
  <c r="AQ316" i="7"/>
  <c r="AP316" i="7"/>
  <c r="AO316" i="7"/>
  <c r="AN316" i="7"/>
  <c r="AM316" i="7"/>
  <c r="AL316" i="7"/>
  <c r="AK316" i="7"/>
  <c r="AJ316" i="7"/>
  <c r="B316" i="7"/>
  <c r="BB315" i="7"/>
  <c r="BA315" i="7"/>
  <c r="AZ315" i="7"/>
  <c r="AY315" i="7"/>
  <c r="AX315" i="7"/>
  <c r="AW315" i="7"/>
  <c r="AV315" i="7"/>
  <c r="AU315" i="7"/>
  <c r="AT315" i="7"/>
  <c r="AS315" i="7"/>
  <c r="AR315" i="7"/>
  <c r="AQ315" i="7"/>
  <c r="AP315" i="7"/>
  <c r="AO315" i="7"/>
  <c r="AN315" i="7"/>
  <c r="AM315" i="7"/>
  <c r="AL315" i="7"/>
  <c r="AK315" i="7"/>
  <c r="AJ315" i="7"/>
  <c r="B315" i="7"/>
  <c r="BB314" i="7"/>
  <c r="BA314" i="7"/>
  <c r="AZ314" i="7"/>
  <c r="AY314" i="7"/>
  <c r="AX314" i="7"/>
  <c r="AW314" i="7"/>
  <c r="AV314" i="7"/>
  <c r="AU314" i="7"/>
  <c r="AT314" i="7"/>
  <c r="AS314" i="7"/>
  <c r="AR314" i="7"/>
  <c r="AQ314" i="7"/>
  <c r="AP314" i="7"/>
  <c r="AO314" i="7"/>
  <c r="AN314" i="7"/>
  <c r="AM314" i="7"/>
  <c r="AL314" i="7"/>
  <c r="AK314" i="7"/>
  <c r="AJ314" i="7"/>
  <c r="B314" i="7"/>
  <c r="BB313" i="7"/>
  <c r="BA313" i="7"/>
  <c r="AZ313" i="7"/>
  <c r="AY313" i="7"/>
  <c r="AX313" i="7"/>
  <c r="AW313" i="7"/>
  <c r="AV313" i="7"/>
  <c r="AU313" i="7"/>
  <c r="AT313" i="7"/>
  <c r="AS313" i="7"/>
  <c r="AR313" i="7"/>
  <c r="AQ313" i="7"/>
  <c r="AP313" i="7"/>
  <c r="AO313" i="7"/>
  <c r="AN313" i="7"/>
  <c r="AM313" i="7"/>
  <c r="AL313" i="7"/>
  <c r="AK313" i="7"/>
  <c r="AJ313" i="7"/>
  <c r="B313" i="7"/>
  <c r="AL312" i="7"/>
  <c r="AK312" i="7"/>
  <c r="AJ312" i="7"/>
  <c r="BB307" i="7"/>
  <c r="BA307" i="7"/>
  <c r="AZ307" i="7"/>
  <c r="AY307" i="7"/>
  <c r="AX307" i="7"/>
  <c r="AW307" i="7"/>
  <c r="AV307" i="7"/>
  <c r="AU307" i="7"/>
  <c r="AT307" i="7"/>
  <c r="AS307" i="7"/>
  <c r="AR307" i="7"/>
  <c r="AQ307" i="7"/>
  <c r="AP307" i="7"/>
  <c r="AO307" i="7"/>
  <c r="AN307" i="7"/>
  <c r="AM307" i="7"/>
  <c r="AL307" i="7"/>
  <c r="AK307" i="7"/>
  <c r="AJ307" i="7"/>
  <c r="BB306" i="7"/>
  <c r="BA306" i="7"/>
  <c r="AZ306" i="7"/>
  <c r="AY306" i="7"/>
  <c r="AX306" i="7"/>
  <c r="AW306" i="7"/>
  <c r="AV306" i="7"/>
  <c r="AU306" i="7"/>
  <c r="AT306" i="7"/>
  <c r="AS306" i="7"/>
  <c r="AR306" i="7"/>
  <c r="AQ306" i="7"/>
  <c r="AP306" i="7"/>
  <c r="AO306" i="7"/>
  <c r="AN306" i="7"/>
  <c r="AM306" i="7"/>
  <c r="AL306" i="7"/>
  <c r="AK306" i="7"/>
  <c r="AJ306" i="7"/>
  <c r="BB305" i="7"/>
  <c r="BA305" i="7"/>
  <c r="AZ305" i="7"/>
  <c r="AY305" i="7"/>
  <c r="AX305" i="7"/>
  <c r="AW305" i="7"/>
  <c r="AV305" i="7"/>
  <c r="AU305" i="7"/>
  <c r="AT305" i="7"/>
  <c r="AS305" i="7"/>
  <c r="AR305" i="7"/>
  <c r="AQ305" i="7"/>
  <c r="AP305" i="7"/>
  <c r="AO305" i="7"/>
  <c r="AN305" i="7"/>
  <c r="AM305" i="7"/>
  <c r="AL305" i="7"/>
  <c r="AK305" i="7"/>
  <c r="AJ305" i="7"/>
  <c r="BB304" i="7"/>
  <c r="BA304" i="7"/>
  <c r="AZ304" i="7"/>
  <c r="AY304" i="7"/>
  <c r="AX304" i="7"/>
  <c r="AW304" i="7"/>
  <c r="AV304" i="7"/>
  <c r="AU304" i="7"/>
  <c r="AT304" i="7"/>
  <c r="AS304" i="7"/>
  <c r="AR304" i="7"/>
  <c r="AQ304" i="7"/>
  <c r="AP304" i="7"/>
  <c r="AO304" i="7"/>
  <c r="AN304" i="7"/>
  <c r="AM304" i="7"/>
  <c r="AL304" i="7"/>
  <c r="AK304" i="7"/>
  <c r="AJ304" i="7"/>
  <c r="BB303" i="7"/>
  <c r="BA303" i="7"/>
  <c r="AZ303" i="7"/>
  <c r="AY303" i="7"/>
  <c r="AX303" i="7"/>
  <c r="AW303" i="7"/>
  <c r="AV303" i="7"/>
  <c r="AU303" i="7"/>
  <c r="AT303" i="7"/>
  <c r="AS303" i="7"/>
  <c r="AR303" i="7"/>
  <c r="AQ303" i="7"/>
  <c r="AP303" i="7"/>
  <c r="AO303" i="7"/>
  <c r="AN303" i="7"/>
  <c r="AM303" i="7"/>
  <c r="AL303" i="7"/>
  <c r="AK303" i="7"/>
  <c r="AJ303" i="7"/>
  <c r="BB302" i="7"/>
  <c r="BA302" i="7"/>
  <c r="AZ302" i="7"/>
  <c r="AY302" i="7"/>
  <c r="AX302" i="7"/>
  <c r="AW302" i="7"/>
  <c r="AV302" i="7"/>
  <c r="AU302" i="7"/>
  <c r="AT302" i="7"/>
  <c r="AS302" i="7"/>
  <c r="AR302" i="7"/>
  <c r="AQ302" i="7"/>
  <c r="AP302" i="7"/>
  <c r="AO302" i="7"/>
  <c r="AN302" i="7"/>
  <c r="AM302" i="7"/>
  <c r="AL302" i="7"/>
  <c r="AK302" i="7"/>
  <c r="AJ302" i="7"/>
  <c r="BB301" i="7"/>
  <c r="BA301" i="7"/>
  <c r="AZ301" i="7"/>
  <c r="AY301" i="7"/>
  <c r="AX301" i="7"/>
  <c r="AW301" i="7"/>
  <c r="AV301" i="7"/>
  <c r="AU301" i="7"/>
  <c r="AT301" i="7"/>
  <c r="AS301" i="7"/>
  <c r="AR301" i="7"/>
  <c r="AQ301" i="7"/>
  <c r="AP301" i="7"/>
  <c r="AO301" i="7"/>
  <c r="AN301" i="7"/>
  <c r="AM301" i="7"/>
  <c r="AL301" i="7"/>
  <c r="AK301" i="7"/>
  <c r="AJ301" i="7"/>
  <c r="BB300" i="7"/>
  <c r="BA300" i="7"/>
  <c r="AZ300" i="7"/>
  <c r="AY300" i="7"/>
  <c r="AX300" i="7"/>
  <c r="AW300" i="7"/>
  <c r="AV300" i="7"/>
  <c r="AU300" i="7"/>
  <c r="AT300" i="7"/>
  <c r="AS300" i="7"/>
  <c r="AR300" i="7"/>
  <c r="AQ300" i="7"/>
  <c r="AP300" i="7"/>
  <c r="AO300" i="7"/>
  <c r="AN300" i="7"/>
  <c r="AM300" i="7"/>
  <c r="AL300" i="7"/>
  <c r="AK300" i="7"/>
  <c r="AJ300" i="7"/>
  <c r="AL299" i="7"/>
  <c r="AK299" i="7"/>
  <c r="AJ299" i="7"/>
  <c r="BB298" i="7"/>
  <c r="BA298" i="7"/>
  <c r="AZ298" i="7"/>
  <c r="AY298" i="7"/>
  <c r="AX298" i="7"/>
  <c r="AW298" i="7"/>
  <c r="AV298" i="7"/>
  <c r="AU298" i="7"/>
  <c r="AT298" i="7"/>
  <c r="AS298" i="7"/>
  <c r="AR298" i="7"/>
  <c r="AQ298" i="7"/>
  <c r="AP298" i="7"/>
  <c r="AO298" i="7"/>
  <c r="AN298" i="7"/>
  <c r="AM298" i="7"/>
  <c r="AL298" i="7"/>
  <c r="AK298" i="7"/>
  <c r="AJ298" i="7"/>
  <c r="B298" i="7"/>
  <c r="BB297" i="7"/>
  <c r="BA297" i="7"/>
  <c r="AZ297" i="7"/>
  <c r="AY297" i="7"/>
  <c r="AX297" i="7"/>
  <c r="AW297" i="7"/>
  <c r="AV297" i="7"/>
  <c r="AU297" i="7"/>
  <c r="AT297" i="7"/>
  <c r="AS297" i="7"/>
  <c r="AR297" i="7"/>
  <c r="AQ297" i="7"/>
  <c r="AP297" i="7"/>
  <c r="AO297" i="7"/>
  <c r="AN297" i="7"/>
  <c r="AM297" i="7"/>
  <c r="AL297" i="7"/>
  <c r="AK297" i="7"/>
  <c r="AJ297" i="7"/>
  <c r="B297" i="7"/>
  <c r="BB296" i="7"/>
  <c r="BA296" i="7"/>
  <c r="AZ296" i="7"/>
  <c r="AY296" i="7"/>
  <c r="AX296" i="7"/>
  <c r="AW296" i="7"/>
  <c r="AV296" i="7"/>
  <c r="AU296" i="7"/>
  <c r="AT296" i="7"/>
  <c r="AS296" i="7"/>
  <c r="AR296" i="7"/>
  <c r="AQ296" i="7"/>
  <c r="AP296" i="7"/>
  <c r="AO296" i="7"/>
  <c r="AN296" i="7"/>
  <c r="AM296" i="7"/>
  <c r="AL296" i="7"/>
  <c r="AK296" i="7"/>
  <c r="AJ296" i="7"/>
  <c r="B296" i="7"/>
  <c r="BB295" i="7"/>
  <c r="BA295" i="7"/>
  <c r="AZ295" i="7"/>
  <c r="AY295" i="7"/>
  <c r="AX295" i="7"/>
  <c r="AW295" i="7"/>
  <c r="AV295" i="7"/>
  <c r="AU295" i="7"/>
  <c r="AT295" i="7"/>
  <c r="AS295" i="7"/>
  <c r="AR295" i="7"/>
  <c r="AQ295" i="7"/>
  <c r="AP295" i="7"/>
  <c r="AO295" i="7"/>
  <c r="AN295" i="7"/>
  <c r="AM295" i="7"/>
  <c r="AL295" i="7"/>
  <c r="AK295" i="7"/>
  <c r="AJ295" i="7"/>
  <c r="B295" i="7"/>
  <c r="AL294" i="7"/>
  <c r="AK294" i="7"/>
  <c r="AJ294" i="7"/>
  <c r="BB291" i="7"/>
  <c r="BA291" i="7"/>
  <c r="AZ291" i="7"/>
  <c r="AY291" i="7"/>
  <c r="AX291" i="7"/>
  <c r="AW291" i="7"/>
  <c r="AV291" i="7"/>
  <c r="AU291" i="7"/>
  <c r="AT291" i="7"/>
  <c r="AS291" i="7"/>
  <c r="AR291" i="7"/>
  <c r="AQ291" i="7"/>
  <c r="AP291" i="7"/>
  <c r="AO291" i="7"/>
  <c r="AN291" i="7"/>
  <c r="AM291" i="7"/>
  <c r="AL291" i="7"/>
  <c r="AK291" i="7"/>
  <c r="AJ291" i="7"/>
  <c r="B291" i="7"/>
  <c r="BB290" i="7"/>
  <c r="BA290" i="7"/>
  <c r="AZ290" i="7"/>
  <c r="AY290" i="7"/>
  <c r="AX290" i="7"/>
  <c r="AW290" i="7"/>
  <c r="AV290" i="7"/>
  <c r="AU290" i="7"/>
  <c r="AT290" i="7"/>
  <c r="AS290" i="7"/>
  <c r="AR290" i="7"/>
  <c r="AQ290" i="7"/>
  <c r="AP290" i="7"/>
  <c r="AO290" i="7"/>
  <c r="AN290" i="7"/>
  <c r="AM290" i="7"/>
  <c r="AL290" i="7"/>
  <c r="AK290" i="7"/>
  <c r="AJ290" i="7"/>
  <c r="B290" i="7"/>
  <c r="BB289" i="7"/>
  <c r="BA289" i="7"/>
  <c r="AZ289" i="7"/>
  <c r="AY289" i="7"/>
  <c r="AX289" i="7"/>
  <c r="AW289" i="7"/>
  <c r="AV289" i="7"/>
  <c r="AU289" i="7"/>
  <c r="AT289" i="7"/>
  <c r="AS289" i="7"/>
  <c r="AR289" i="7"/>
  <c r="AQ289" i="7"/>
  <c r="AP289" i="7"/>
  <c r="AO289" i="7"/>
  <c r="AN289" i="7"/>
  <c r="AM289" i="7"/>
  <c r="AL289" i="7"/>
  <c r="AK289" i="7"/>
  <c r="AJ289" i="7"/>
  <c r="B289" i="7"/>
  <c r="AL288" i="7"/>
  <c r="AK288" i="7"/>
  <c r="AJ288" i="7"/>
  <c r="BB287" i="7"/>
  <c r="BA287" i="7"/>
  <c r="AZ287" i="7"/>
  <c r="AY287" i="7"/>
  <c r="AX287" i="7"/>
  <c r="AW287" i="7"/>
  <c r="AV287" i="7"/>
  <c r="AU287" i="7"/>
  <c r="AT287" i="7"/>
  <c r="AS287" i="7"/>
  <c r="AR287" i="7"/>
  <c r="AQ287" i="7"/>
  <c r="AP287" i="7"/>
  <c r="AO287" i="7"/>
  <c r="AN287" i="7"/>
  <c r="AM287" i="7"/>
  <c r="AL287" i="7"/>
  <c r="AK287" i="7"/>
  <c r="AJ287" i="7"/>
  <c r="B287" i="7"/>
  <c r="BB286" i="7"/>
  <c r="BA286" i="7"/>
  <c r="AZ286" i="7"/>
  <c r="AY286" i="7"/>
  <c r="AX286" i="7"/>
  <c r="AW286" i="7"/>
  <c r="AV286" i="7"/>
  <c r="AU286" i="7"/>
  <c r="AT286" i="7"/>
  <c r="AS286" i="7"/>
  <c r="AR286" i="7"/>
  <c r="AQ286" i="7"/>
  <c r="AP286" i="7"/>
  <c r="AO286" i="7"/>
  <c r="AN286" i="7"/>
  <c r="AM286" i="7"/>
  <c r="AL286" i="7"/>
  <c r="AK286" i="7"/>
  <c r="AJ286" i="7"/>
  <c r="B286" i="7"/>
  <c r="AL285" i="7"/>
  <c r="AK285" i="7"/>
  <c r="AJ285" i="7"/>
  <c r="BB282" i="7"/>
  <c r="BA282" i="7"/>
  <c r="AZ282" i="7"/>
  <c r="AY282" i="7"/>
  <c r="AX282" i="7"/>
  <c r="AW282" i="7"/>
  <c r="AV282" i="7"/>
  <c r="AU282" i="7"/>
  <c r="AT282" i="7"/>
  <c r="AS282" i="7"/>
  <c r="AR282" i="7"/>
  <c r="AQ282" i="7"/>
  <c r="AP282" i="7"/>
  <c r="AO282" i="7"/>
  <c r="AN282" i="7"/>
  <c r="AM282" i="7"/>
  <c r="AL282" i="7"/>
  <c r="AK282" i="7"/>
  <c r="AJ282" i="7"/>
  <c r="B282" i="7"/>
  <c r="BB279" i="7"/>
  <c r="BA279" i="7"/>
  <c r="AZ279" i="7"/>
  <c r="AY279" i="7"/>
  <c r="AX279" i="7"/>
  <c r="AW279" i="7"/>
  <c r="AV279" i="7"/>
  <c r="AU279" i="7"/>
  <c r="AT279" i="7"/>
  <c r="AS279" i="7"/>
  <c r="AR279" i="7"/>
  <c r="AQ279" i="7"/>
  <c r="AP279" i="7"/>
  <c r="AO279" i="7"/>
  <c r="AN279" i="7"/>
  <c r="AM279" i="7"/>
  <c r="AL279" i="7"/>
  <c r="AK279" i="7"/>
  <c r="AJ279" i="7"/>
  <c r="B279" i="7"/>
  <c r="BB276" i="7"/>
  <c r="BA276" i="7"/>
  <c r="AZ276" i="7"/>
  <c r="AY276" i="7"/>
  <c r="AX276" i="7"/>
  <c r="AW276" i="7"/>
  <c r="AV276" i="7"/>
  <c r="AU276" i="7"/>
  <c r="AT276" i="7"/>
  <c r="AS276" i="7"/>
  <c r="AR276" i="7"/>
  <c r="AQ276" i="7"/>
  <c r="AP276" i="7"/>
  <c r="AO276" i="7"/>
  <c r="AN276" i="7"/>
  <c r="AM276" i="7"/>
  <c r="AL276" i="7"/>
  <c r="AK276" i="7"/>
  <c r="AJ276" i="7"/>
  <c r="B276" i="7"/>
  <c r="AL275" i="7"/>
  <c r="AK275" i="7"/>
  <c r="AJ275" i="7"/>
  <c r="BB272" i="7"/>
  <c r="BA272" i="7"/>
  <c r="AZ272" i="7"/>
  <c r="AY272" i="7"/>
  <c r="AX272" i="7"/>
  <c r="AW272" i="7"/>
  <c r="AV272" i="7"/>
  <c r="AU272" i="7"/>
  <c r="AT272" i="7"/>
  <c r="AS272" i="7"/>
  <c r="AR272" i="7"/>
  <c r="AQ272" i="7"/>
  <c r="AP272" i="7"/>
  <c r="AO272" i="7"/>
  <c r="AN272" i="7"/>
  <c r="AM272" i="7"/>
  <c r="AL272" i="7"/>
  <c r="AK272" i="7"/>
  <c r="AJ272" i="7"/>
  <c r="B272" i="7"/>
  <c r="BB269" i="7"/>
  <c r="BA269" i="7"/>
  <c r="AZ269" i="7"/>
  <c r="AY269" i="7"/>
  <c r="AX269" i="7"/>
  <c r="AW269" i="7"/>
  <c r="AV269" i="7"/>
  <c r="AU269" i="7"/>
  <c r="AT269" i="7"/>
  <c r="AS269" i="7"/>
  <c r="AR269" i="7"/>
  <c r="AQ269" i="7"/>
  <c r="AP269" i="7"/>
  <c r="AO269" i="7"/>
  <c r="AN269" i="7"/>
  <c r="AM269" i="7"/>
  <c r="AL269" i="7"/>
  <c r="AK269" i="7"/>
  <c r="AJ269" i="7"/>
  <c r="B269" i="7"/>
  <c r="BB266" i="7"/>
  <c r="BA266" i="7"/>
  <c r="AZ266" i="7"/>
  <c r="AY266" i="7"/>
  <c r="AX266" i="7"/>
  <c r="AW266" i="7"/>
  <c r="AV266" i="7"/>
  <c r="AU266" i="7"/>
  <c r="AT266" i="7"/>
  <c r="AS266" i="7"/>
  <c r="AR266" i="7"/>
  <c r="AQ266" i="7"/>
  <c r="AP266" i="7"/>
  <c r="AO266" i="7"/>
  <c r="AN266" i="7"/>
  <c r="AM266" i="7"/>
  <c r="AL266" i="7"/>
  <c r="AK266" i="7"/>
  <c r="AJ266" i="7"/>
  <c r="B266" i="7"/>
  <c r="BB263" i="7"/>
  <c r="BA263" i="7"/>
  <c r="AZ263" i="7"/>
  <c r="AY263" i="7"/>
  <c r="AX263" i="7"/>
  <c r="AW263" i="7"/>
  <c r="AV263" i="7"/>
  <c r="AU263" i="7"/>
  <c r="AT263" i="7"/>
  <c r="AS263" i="7"/>
  <c r="AR263" i="7"/>
  <c r="AQ263" i="7"/>
  <c r="AP263" i="7"/>
  <c r="AO263" i="7"/>
  <c r="AN263" i="7"/>
  <c r="AM263" i="7"/>
  <c r="AL263" i="7"/>
  <c r="AK263" i="7"/>
  <c r="AJ263" i="7"/>
  <c r="B263" i="7"/>
  <c r="BB260" i="7"/>
  <c r="BA260" i="7"/>
  <c r="AZ260" i="7"/>
  <c r="AY260" i="7"/>
  <c r="AX260" i="7"/>
  <c r="AW260" i="7"/>
  <c r="AV260" i="7"/>
  <c r="AU260" i="7"/>
  <c r="AT260" i="7"/>
  <c r="AS260" i="7"/>
  <c r="AR260" i="7"/>
  <c r="AQ260" i="7"/>
  <c r="AP260" i="7"/>
  <c r="AO260" i="7"/>
  <c r="AN260" i="7"/>
  <c r="AM260" i="7"/>
  <c r="AL260" i="7"/>
  <c r="AK260" i="7"/>
  <c r="AJ260" i="7"/>
  <c r="B260" i="7"/>
  <c r="BB257" i="7"/>
  <c r="BA257" i="7"/>
  <c r="AZ257" i="7"/>
  <c r="AY257" i="7"/>
  <c r="AX257" i="7"/>
  <c r="AW257" i="7"/>
  <c r="AV257" i="7"/>
  <c r="AU257" i="7"/>
  <c r="AT257" i="7"/>
  <c r="AS257" i="7"/>
  <c r="AR257" i="7"/>
  <c r="AQ257" i="7"/>
  <c r="AP257" i="7"/>
  <c r="AO257" i="7"/>
  <c r="AN257" i="7"/>
  <c r="AM257" i="7"/>
  <c r="AL257" i="7"/>
  <c r="AK257" i="7"/>
  <c r="AJ257" i="7"/>
  <c r="B257" i="7"/>
  <c r="AL256" i="7"/>
  <c r="AK256" i="7"/>
  <c r="AJ256" i="7"/>
  <c r="BB255" i="7"/>
  <c r="BA255" i="7"/>
  <c r="AZ255" i="7"/>
  <c r="AY255" i="7"/>
  <c r="AX255" i="7"/>
  <c r="AW255" i="7"/>
  <c r="AV255" i="7"/>
  <c r="AU255" i="7"/>
  <c r="AT255" i="7"/>
  <c r="AS255" i="7"/>
  <c r="AR255" i="7"/>
  <c r="AQ255" i="7"/>
  <c r="AP255" i="7"/>
  <c r="AO255" i="7"/>
  <c r="AN255" i="7"/>
  <c r="AM255" i="7"/>
  <c r="AL255" i="7"/>
  <c r="AK255" i="7"/>
  <c r="AJ255" i="7"/>
  <c r="BB254" i="7"/>
  <c r="BA254" i="7"/>
  <c r="AZ254" i="7"/>
  <c r="AY254" i="7"/>
  <c r="AX254" i="7"/>
  <c r="AW254" i="7"/>
  <c r="AV254" i="7"/>
  <c r="AU254" i="7"/>
  <c r="AT254" i="7"/>
  <c r="AS254" i="7"/>
  <c r="AR254" i="7"/>
  <c r="AQ254" i="7"/>
  <c r="AP254" i="7"/>
  <c r="AO254" i="7"/>
  <c r="AN254" i="7"/>
  <c r="AM254" i="7"/>
  <c r="AL254" i="7"/>
  <c r="AK254" i="7"/>
  <c r="AJ254" i="7"/>
  <c r="BB253" i="7"/>
  <c r="BA253" i="7"/>
  <c r="AZ253" i="7"/>
  <c r="AY253" i="7"/>
  <c r="AX253" i="7"/>
  <c r="AW253" i="7"/>
  <c r="AV253" i="7"/>
  <c r="AU253" i="7"/>
  <c r="AT253" i="7"/>
  <c r="AS253" i="7"/>
  <c r="AR253" i="7"/>
  <c r="AQ253" i="7"/>
  <c r="AP253" i="7"/>
  <c r="AO253" i="7"/>
  <c r="AN253" i="7"/>
  <c r="AM253" i="7"/>
  <c r="AL253" i="7"/>
  <c r="AK253" i="7"/>
  <c r="AJ253" i="7"/>
  <c r="BB252" i="7"/>
  <c r="BA252" i="7"/>
  <c r="AZ252" i="7"/>
  <c r="AY252" i="7"/>
  <c r="AX252" i="7"/>
  <c r="AW252" i="7"/>
  <c r="AV252" i="7"/>
  <c r="AU252" i="7"/>
  <c r="AT252" i="7"/>
  <c r="AS252" i="7"/>
  <c r="AR252" i="7"/>
  <c r="AQ252" i="7"/>
  <c r="AP252" i="7"/>
  <c r="AO252" i="7"/>
  <c r="AN252" i="7"/>
  <c r="AM252" i="7"/>
  <c r="AL252" i="7"/>
  <c r="AK252" i="7"/>
  <c r="AJ252" i="7"/>
  <c r="BB251" i="7"/>
  <c r="BA251" i="7"/>
  <c r="AZ251" i="7"/>
  <c r="AY251" i="7"/>
  <c r="AX251" i="7"/>
  <c r="AW251" i="7"/>
  <c r="AV251" i="7"/>
  <c r="AU251" i="7"/>
  <c r="AT251" i="7"/>
  <c r="AS251" i="7"/>
  <c r="AR251" i="7"/>
  <c r="AQ251" i="7"/>
  <c r="AP251" i="7"/>
  <c r="AO251" i="7"/>
  <c r="AN251" i="7"/>
  <c r="AM251" i="7"/>
  <c r="AL251" i="7"/>
  <c r="AK251" i="7"/>
  <c r="AJ251" i="7"/>
  <c r="BB250" i="7"/>
  <c r="BA250" i="7"/>
  <c r="AZ250" i="7"/>
  <c r="AY250" i="7"/>
  <c r="AX250" i="7"/>
  <c r="AW250" i="7"/>
  <c r="AV250" i="7"/>
  <c r="AU250" i="7"/>
  <c r="AT250" i="7"/>
  <c r="AS250" i="7"/>
  <c r="AR250" i="7"/>
  <c r="AQ250" i="7"/>
  <c r="AP250" i="7"/>
  <c r="AO250" i="7"/>
  <c r="AN250" i="7"/>
  <c r="AM250" i="7"/>
  <c r="AL250" i="7"/>
  <c r="AK250" i="7"/>
  <c r="AJ250" i="7"/>
  <c r="BB249" i="7"/>
  <c r="BA249" i="7"/>
  <c r="AZ249" i="7"/>
  <c r="AY249" i="7"/>
  <c r="AX249" i="7"/>
  <c r="AW249" i="7"/>
  <c r="AV249" i="7"/>
  <c r="AU249" i="7"/>
  <c r="AT249" i="7"/>
  <c r="AS249" i="7"/>
  <c r="AR249" i="7"/>
  <c r="AQ249" i="7"/>
  <c r="AP249" i="7"/>
  <c r="AO249" i="7"/>
  <c r="AN249" i="7"/>
  <c r="AM249" i="7"/>
  <c r="AL249" i="7"/>
  <c r="AK249" i="7"/>
  <c r="AJ249" i="7"/>
  <c r="BB248" i="7"/>
  <c r="BA248" i="7"/>
  <c r="AZ248" i="7"/>
  <c r="AY248" i="7"/>
  <c r="AX248" i="7"/>
  <c r="AW248" i="7"/>
  <c r="AV248" i="7"/>
  <c r="AU248" i="7"/>
  <c r="AT248" i="7"/>
  <c r="AS248" i="7"/>
  <c r="AR248" i="7"/>
  <c r="AQ248" i="7"/>
  <c r="AP248" i="7"/>
  <c r="AO248" i="7"/>
  <c r="AN248" i="7"/>
  <c r="AM248" i="7"/>
  <c r="AL248" i="7"/>
  <c r="AK248" i="7"/>
  <c r="AJ248" i="7"/>
  <c r="BB247" i="7"/>
  <c r="BA247" i="7"/>
  <c r="AZ247" i="7"/>
  <c r="AY247" i="7"/>
  <c r="AX247" i="7"/>
  <c r="AW247" i="7"/>
  <c r="AV247" i="7"/>
  <c r="AU247" i="7"/>
  <c r="AT247" i="7"/>
  <c r="AS247" i="7"/>
  <c r="AR247" i="7"/>
  <c r="AQ247" i="7"/>
  <c r="AP247" i="7"/>
  <c r="AO247" i="7"/>
  <c r="AN247" i="7"/>
  <c r="AM247" i="7"/>
  <c r="AL247" i="7"/>
  <c r="AK247" i="7"/>
  <c r="AJ247" i="7"/>
  <c r="BB246" i="7"/>
  <c r="BA246" i="7"/>
  <c r="AZ246" i="7"/>
  <c r="AY246" i="7"/>
  <c r="AX246" i="7"/>
  <c r="AW246" i="7"/>
  <c r="AV246" i="7"/>
  <c r="AU246" i="7"/>
  <c r="AT246" i="7"/>
  <c r="AS246" i="7"/>
  <c r="AR246" i="7"/>
  <c r="AQ246" i="7"/>
  <c r="AP246" i="7"/>
  <c r="AO246" i="7"/>
  <c r="AN246" i="7"/>
  <c r="AM246" i="7"/>
  <c r="AL246" i="7"/>
  <c r="AK246" i="7"/>
  <c r="AJ246" i="7"/>
  <c r="BB245" i="7"/>
  <c r="BA245" i="7"/>
  <c r="AZ245" i="7"/>
  <c r="AY245" i="7"/>
  <c r="AX245" i="7"/>
  <c r="AW245" i="7"/>
  <c r="AV245" i="7"/>
  <c r="AU245" i="7"/>
  <c r="AT245" i="7"/>
  <c r="AS245" i="7"/>
  <c r="AR245" i="7"/>
  <c r="AQ245" i="7"/>
  <c r="AP245" i="7"/>
  <c r="AO245" i="7"/>
  <c r="AN245" i="7"/>
  <c r="AM245" i="7"/>
  <c r="AL245" i="7"/>
  <c r="AK245" i="7"/>
  <c r="AJ245" i="7"/>
  <c r="BB244" i="7"/>
  <c r="BA244" i="7"/>
  <c r="AZ244" i="7"/>
  <c r="AY244" i="7"/>
  <c r="AX244" i="7"/>
  <c r="AW244" i="7"/>
  <c r="AV244" i="7"/>
  <c r="AU244" i="7"/>
  <c r="AT244" i="7"/>
  <c r="AS244" i="7"/>
  <c r="AR244" i="7"/>
  <c r="AQ244" i="7"/>
  <c r="AP244" i="7"/>
  <c r="AO244" i="7"/>
  <c r="AN244" i="7"/>
  <c r="AM244" i="7"/>
  <c r="AL244" i="7"/>
  <c r="AK244" i="7"/>
  <c r="AJ244" i="7"/>
  <c r="BB243" i="7"/>
  <c r="BA243" i="7"/>
  <c r="AZ243" i="7"/>
  <c r="AY243" i="7"/>
  <c r="AX243" i="7"/>
  <c r="AW243" i="7"/>
  <c r="AV243" i="7"/>
  <c r="AU243" i="7"/>
  <c r="AT243" i="7"/>
  <c r="AS243" i="7"/>
  <c r="AR243" i="7"/>
  <c r="AQ243" i="7"/>
  <c r="AP243" i="7"/>
  <c r="AO243" i="7"/>
  <c r="AN243" i="7"/>
  <c r="AM243" i="7"/>
  <c r="AL243" i="7"/>
  <c r="AK243" i="7"/>
  <c r="AJ243" i="7"/>
  <c r="BB242" i="7"/>
  <c r="BA242" i="7"/>
  <c r="AZ242" i="7"/>
  <c r="AY242" i="7"/>
  <c r="AX242" i="7"/>
  <c r="AW242" i="7"/>
  <c r="AV242" i="7"/>
  <c r="AU242" i="7"/>
  <c r="AT242" i="7"/>
  <c r="AS242" i="7"/>
  <c r="AR242" i="7"/>
  <c r="AQ242" i="7"/>
  <c r="AP242" i="7"/>
  <c r="AO242" i="7"/>
  <c r="AN242" i="7"/>
  <c r="AM242" i="7"/>
  <c r="AL242" i="7"/>
  <c r="AK242" i="7"/>
  <c r="AJ242" i="7"/>
  <c r="BB241" i="7"/>
  <c r="BA241" i="7"/>
  <c r="AZ241" i="7"/>
  <c r="AY241" i="7"/>
  <c r="AX241" i="7"/>
  <c r="AW241" i="7"/>
  <c r="AV241" i="7"/>
  <c r="AU241" i="7"/>
  <c r="AT241" i="7"/>
  <c r="AS241" i="7"/>
  <c r="AR241" i="7"/>
  <c r="AQ241" i="7"/>
  <c r="AP241" i="7"/>
  <c r="AO241" i="7"/>
  <c r="AN241" i="7"/>
  <c r="AM241" i="7"/>
  <c r="AL241" i="7"/>
  <c r="AK241" i="7"/>
  <c r="AJ241" i="7"/>
  <c r="BB240" i="7"/>
  <c r="BA240" i="7"/>
  <c r="AZ240" i="7"/>
  <c r="AY240" i="7"/>
  <c r="AX240" i="7"/>
  <c r="AW240" i="7"/>
  <c r="AV240" i="7"/>
  <c r="AU240" i="7"/>
  <c r="AT240" i="7"/>
  <c r="AS240" i="7"/>
  <c r="AR240" i="7"/>
  <c r="AQ240" i="7"/>
  <c r="AP240" i="7"/>
  <c r="AO240" i="7"/>
  <c r="AN240" i="7"/>
  <c r="AM240" i="7"/>
  <c r="AL240" i="7"/>
  <c r="AK240" i="7"/>
  <c r="AJ240" i="7"/>
  <c r="BB239" i="7"/>
  <c r="BA239" i="7"/>
  <c r="AZ239" i="7"/>
  <c r="AY239" i="7"/>
  <c r="AX239" i="7"/>
  <c r="AW239" i="7"/>
  <c r="AV239" i="7"/>
  <c r="AU239" i="7"/>
  <c r="AT239" i="7"/>
  <c r="AS239" i="7"/>
  <c r="AR239" i="7"/>
  <c r="AQ239" i="7"/>
  <c r="AP239" i="7"/>
  <c r="AO239" i="7"/>
  <c r="AN239" i="7"/>
  <c r="AM239" i="7"/>
  <c r="AL239" i="7"/>
  <c r="AK239" i="7"/>
  <c r="AJ239" i="7"/>
  <c r="BB238" i="7"/>
  <c r="BA238" i="7"/>
  <c r="AZ238" i="7"/>
  <c r="AY238" i="7"/>
  <c r="AX238" i="7"/>
  <c r="AW238" i="7"/>
  <c r="AV238" i="7"/>
  <c r="AU238" i="7"/>
  <c r="AT238" i="7"/>
  <c r="AS238" i="7"/>
  <c r="AR238" i="7"/>
  <c r="AQ238" i="7"/>
  <c r="AP238" i="7"/>
  <c r="AO238" i="7"/>
  <c r="AN238" i="7"/>
  <c r="AM238" i="7"/>
  <c r="AL238" i="7"/>
  <c r="AK238" i="7"/>
  <c r="AJ238" i="7"/>
  <c r="BB237" i="7"/>
  <c r="BA237" i="7"/>
  <c r="AZ237" i="7"/>
  <c r="AY237" i="7"/>
  <c r="AX237" i="7"/>
  <c r="AW237" i="7"/>
  <c r="AV237" i="7"/>
  <c r="AU237" i="7"/>
  <c r="AT237" i="7"/>
  <c r="AS237" i="7"/>
  <c r="AR237" i="7"/>
  <c r="AQ237" i="7"/>
  <c r="AP237" i="7"/>
  <c r="AO237" i="7"/>
  <c r="AN237" i="7"/>
  <c r="AM237" i="7"/>
  <c r="AL237" i="7"/>
  <c r="AK237" i="7"/>
  <c r="AJ237" i="7"/>
  <c r="BB236" i="7"/>
  <c r="BA236" i="7"/>
  <c r="AZ236" i="7"/>
  <c r="AY236" i="7"/>
  <c r="AX236" i="7"/>
  <c r="AW236" i="7"/>
  <c r="AV236" i="7"/>
  <c r="AU236" i="7"/>
  <c r="AT236" i="7"/>
  <c r="AS236" i="7"/>
  <c r="AR236" i="7"/>
  <c r="AQ236" i="7"/>
  <c r="AP236" i="7"/>
  <c r="AO236" i="7"/>
  <c r="AN236" i="7"/>
  <c r="AM236" i="7"/>
  <c r="AL236" i="7"/>
  <c r="AK236" i="7"/>
  <c r="AJ236" i="7"/>
  <c r="BB235" i="7"/>
  <c r="BA235" i="7"/>
  <c r="AZ235" i="7"/>
  <c r="AY235" i="7"/>
  <c r="AX235" i="7"/>
  <c r="AW235" i="7"/>
  <c r="AV235" i="7"/>
  <c r="AU235" i="7"/>
  <c r="AT235" i="7"/>
  <c r="AS235" i="7"/>
  <c r="AR235" i="7"/>
  <c r="AQ235" i="7"/>
  <c r="AP235" i="7"/>
  <c r="AO235" i="7"/>
  <c r="AN235" i="7"/>
  <c r="AM235" i="7"/>
  <c r="AL235" i="7"/>
  <c r="AK235" i="7"/>
  <c r="AJ235" i="7"/>
  <c r="BB234" i="7"/>
  <c r="BA234" i="7"/>
  <c r="AZ234" i="7"/>
  <c r="AY234" i="7"/>
  <c r="AX234" i="7"/>
  <c r="AW234" i="7"/>
  <c r="AV234" i="7"/>
  <c r="AU234" i="7"/>
  <c r="AT234" i="7"/>
  <c r="AS234" i="7"/>
  <c r="AR234" i="7"/>
  <c r="AQ234" i="7"/>
  <c r="AP234" i="7"/>
  <c r="AO234" i="7"/>
  <c r="AN234" i="7"/>
  <c r="AM234" i="7"/>
  <c r="AL234" i="7"/>
  <c r="AK234" i="7"/>
  <c r="AJ234" i="7"/>
  <c r="BB233" i="7"/>
  <c r="BA233" i="7"/>
  <c r="AZ233" i="7"/>
  <c r="AY233" i="7"/>
  <c r="AX233" i="7"/>
  <c r="AW233" i="7"/>
  <c r="AV233" i="7"/>
  <c r="AU233" i="7"/>
  <c r="AT233" i="7"/>
  <c r="AS233" i="7"/>
  <c r="AR233" i="7"/>
  <c r="AQ233" i="7"/>
  <c r="AP233" i="7"/>
  <c r="AO233" i="7"/>
  <c r="AN233" i="7"/>
  <c r="AM233" i="7"/>
  <c r="AL233" i="7"/>
  <c r="AK233" i="7"/>
  <c r="AJ233" i="7"/>
  <c r="BB232" i="7"/>
  <c r="BA232" i="7"/>
  <c r="AZ232" i="7"/>
  <c r="AY232" i="7"/>
  <c r="AX232" i="7"/>
  <c r="AW232" i="7"/>
  <c r="AV232" i="7"/>
  <c r="AU232" i="7"/>
  <c r="AT232" i="7"/>
  <c r="AS232" i="7"/>
  <c r="AR232" i="7"/>
  <c r="AQ232" i="7"/>
  <c r="AP232" i="7"/>
  <c r="AO232" i="7"/>
  <c r="AN232" i="7"/>
  <c r="AM232" i="7"/>
  <c r="AL232" i="7"/>
  <c r="AK232" i="7"/>
  <c r="AJ232" i="7"/>
  <c r="BB231" i="7"/>
  <c r="BA231" i="7"/>
  <c r="AZ231" i="7"/>
  <c r="AY231" i="7"/>
  <c r="AX231" i="7"/>
  <c r="AW231" i="7"/>
  <c r="AV231" i="7"/>
  <c r="AU231" i="7"/>
  <c r="AT231" i="7"/>
  <c r="AS231" i="7"/>
  <c r="AR231" i="7"/>
  <c r="AQ231" i="7"/>
  <c r="AP231" i="7"/>
  <c r="AO231" i="7"/>
  <c r="AN231" i="7"/>
  <c r="AM231" i="7"/>
  <c r="AL231" i="7"/>
  <c r="AK231" i="7"/>
  <c r="AJ231" i="7"/>
  <c r="BB230" i="7"/>
  <c r="BA230" i="7"/>
  <c r="AZ230" i="7"/>
  <c r="AY230" i="7"/>
  <c r="AX230" i="7"/>
  <c r="AW230" i="7"/>
  <c r="AV230" i="7"/>
  <c r="AU230" i="7"/>
  <c r="AT230" i="7"/>
  <c r="AS230" i="7"/>
  <c r="AR230" i="7"/>
  <c r="AQ230" i="7"/>
  <c r="AP230" i="7"/>
  <c r="AO230" i="7"/>
  <c r="AN230" i="7"/>
  <c r="AM230" i="7"/>
  <c r="AL230" i="7"/>
  <c r="AK230" i="7"/>
  <c r="AJ230" i="7"/>
  <c r="BB229" i="7"/>
  <c r="BA229" i="7"/>
  <c r="AZ229" i="7"/>
  <c r="AY229" i="7"/>
  <c r="AX229" i="7"/>
  <c r="AW229" i="7"/>
  <c r="AV229" i="7"/>
  <c r="AU229" i="7"/>
  <c r="AT229" i="7"/>
  <c r="AS229" i="7"/>
  <c r="AR229" i="7"/>
  <c r="AQ229" i="7"/>
  <c r="AP229" i="7"/>
  <c r="AO229" i="7"/>
  <c r="AN229" i="7"/>
  <c r="AM229" i="7"/>
  <c r="AL229" i="7"/>
  <c r="AK229" i="7"/>
  <c r="AJ229" i="7"/>
  <c r="BB228" i="7"/>
  <c r="BA228" i="7"/>
  <c r="AZ228" i="7"/>
  <c r="AY228" i="7"/>
  <c r="AX228" i="7"/>
  <c r="AW228" i="7"/>
  <c r="AV228" i="7"/>
  <c r="AU228" i="7"/>
  <c r="AT228" i="7"/>
  <c r="AS228" i="7"/>
  <c r="AR228" i="7"/>
  <c r="AQ228" i="7"/>
  <c r="AP228" i="7"/>
  <c r="AO228" i="7"/>
  <c r="AN228" i="7"/>
  <c r="AM228" i="7"/>
  <c r="AL228" i="7"/>
  <c r="AK228" i="7"/>
  <c r="AJ228" i="7"/>
  <c r="BB227" i="7"/>
  <c r="BA227" i="7"/>
  <c r="AZ227" i="7"/>
  <c r="AY227" i="7"/>
  <c r="AX227" i="7"/>
  <c r="AW227" i="7"/>
  <c r="AV227" i="7"/>
  <c r="AU227" i="7"/>
  <c r="AT227" i="7"/>
  <c r="AS227" i="7"/>
  <c r="AR227" i="7"/>
  <c r="AQ227" i="7"/>
  <c r="AP227" i="7"/>
  <c r="AO227" i="7"/>
  <c r="AN227" i="7"/>
  <c r="AM227" i="7"/>
  <c r="AL227" i="7"/>
  <c r="AK227" i="7"/>
  <c r="AJ227" i="7"/>
  <c r="BB226" i="7"/>
  <c r="BA226" i="7"/>
  <c r="AZ226" i="7"/>
  <c r="AY226" i="7"/>
  <c r="AX226" i="7"/>
  <c r="AW226" i="7"/>
  <c r="AV226" i="7"/>
  <c r="AU226" i="7"/>
  <c r="AT226" i="7"/>
  <c r="AS226" i="7"/>
  <c r="AR226" i="7"/>
  <c r="AQ226" i="7"/>
  <c r="AP226" i="7"/>
  <c r="AO226" i="7"/>
  <c r="AN226" i="7"/>
  <c r="AM226" i="7"/>
  <c r="AL226" i="7"/>
  <c r="AK226" i="7"/>
  <c r="AJ226" i="7"/>
  <c r="BB225" i="7"/>
  <c r="BA225" i="7"/>
  <c r="AZ225" i="7"/>
  <c r="AY225" i="7"/>
  <c r="AX225" i="7"/>
  <c r="AW225" i="7"/>
  <c r="AV225" i="7"/>
  <c r="AU225" i="7"/>
  <c r="AT225" i="7"/>
  <c r="AS225" i="7"/>
  <c r="AR225" i="7"/>
  <c r="AQ225" i="7"/>
  <c r="AP225" i="7"/>
  <c r="AO225" i="7"/>
  <c r="AN225" i="7"/>
  <c r="AM225" i="7"/>
  <c r="AL225" i="7"/>
  <c r="AK225" i="7"/>
  <c r="AJ225" i="7"/>
  <c r="BB224" i="7"/>
  <c r="BA224" i="7"/>
  <c r="AZ224" i="7"/>
  <c r="AY224" i="7"/>
  <c r="AX224" i="7"/>
  <c r="AW224" i="7"/>
  <c r="AV224" i="7"/>
  <c r="AU224" i="7"/>
  <c r="AT224" i="7"/>
  <c r="AS224" i="7"/>
  <c r="AR224" i="7"/>
  <c r="AQ224" i="7"/>
  <c r="AP224" i="7"/>
  <c r="AO224" i="7"/>
  <c r="AN224" i="7"/>
  <c r="AM224" i="7"/>
  <c r="AL224" i="7"/>
  <c r="AK224" i="7"/>
  <c r="AJ224" i="7"/>
  <c r="BB223" i="7"/>
  <c r="BA223" i="7"/>
  <c r="AZ223" i="7"/>
  <c r="AY223" i="7"/>
  <c r="AX223" i="7"/>
  <c r="AW223" i="7"/>
  <c r="AV223" i="7"/>
  <c r="AU223" i="7"/>
  <c r="AT223" i="7"/>
  <c r="AS223" i="7"/>
  <c r="AR223" i="7"/>
  <c r="AQ223" i="7"/>
  <c r="AP223" i="7"/>
  <c r="AO223" i="7"/>
  <c r="AN223" i="7"/>
  <c r="AM223" i="7"/>
  <c r="AL223" i="7"/>
  <c r="AK223" i="7"/>
  <c r="AJ223" i="7"/>
  <c r="BB222" i="7"/>
  <c r="BA222" i="7"/>
  <c r="AZ222" i="7"/>
  <c r="AY222" i="7"/>
  <c r="AX222" i="7"/>
  <c r="AW222" i="7"/>
  <c r="AV222" i="7"/>
  <c r="AU222" i="7"/>
  <c r="AT222" i="7"/>
  <c r="AS222" i="7"/>
  <c r="AR222" i="7"/>
  <c r="AQ222" i="7"/>
  <c r="AP222" i="7"/>
  <c r="AO222" i="7"/>
  <c r="AN222" i="7"/>
  <c r="AM222" i="7"/>
  <c r="AL222" i="7"/>
  <c r="AK222" i="7"/>
  <c r="AJ222" i="7"/>
  <c r="BB221" i="7"/>
  <c r="BA221" i="7"/>
  <c r="AZ221" i="7"/>
  <c r="AY221" i="7"/>
  <c r="AX221" i="7"/>
  <c r="AW221" i="7"/>
  <c r="AV221" i="7"/>
  <c r="AU221" i="7"/>
  <c r="AT221" i="7"/>
  <c r="AS221" i="7"/>
  <c r="AR221" i="7"/>
  <c r="AQ221" i="7"/>
  <c r="AP221" i="7"/>
  <c r="AO221" i="7"/>
  <c r="AN221" i="7"/>
  <c r="AM221" i="7"/>
  <c r="AL221" i="7"/>
  <c r="AK221" i="7"/>
  <c r="AJ221" i="7"/>
  <c r="BB220" i="7"/>
  <c r="BA220" i="7"/>
  <c r="AZ220" i="7"/>
  <c r="AY220" i="7"/>
  <c r="AX220" i="7"/>
  <c r="AW220" i="7"/>
  <c r="AV220" i="7"/>
  <c r="AU220" i="7"/>
  <c r="AT220" i="7"/>
  <c r="AS220" i="7"/>
  <c r="AR220" i="7"/>
  <c r="AQ220" i="7"/>
  <c r="AP220" i="7"/>
  <c r="AO220" i="7"/>
  <c r="AN220" i="7"/>
  <c r="AM220" i="7"/>
  <c r="AL220" i="7"/>
  <c r="AK220" i="7"/>
  <c r="AJ220" i="7"/>
  <c r="BB219" i="7"/>
  <c r="BA219" i="7"/>
  <c r="AZ219" i="7"/>
  <c r="AY219" i="7"/>
  <c r="AX219" i="7"/>
  <c r="AW219" i="7"/>
  <c r="AV219" i="7"/>
  <c r="AU219" i="7"/>
  <c r="AT219" i="7"/>
  <c r="AS219" i="7"/>
  <c r="AR219" i="7"/>
  <c r="AQ219" i="7"/>
  <c r="AP219" i="7"/>
  <c r="AO219" i="7"/>
  <c r="AN219" i="7"/>
  <c r="AM219" i="7"/>
  <c r="AL219" i="7"/>
  <c r="AK219" i="7"/>
  <c r="AJ219" i="7"/>
  <c r="BB218" i="7"/>
  <c r="BA218" i="7"/>
  <c r="AZ218" i="7"/>
  <c r="AY218" i="7"/>
  <c r="AX218" i="7"/>
  <c r="AW218" i="7"/>
  <c r="AV218" i="7"/>
  <c r="AU218" i="7"/>
  <c r="AT218" i="7"/>
  <c r="AS218" i="7"/>
  <c r="AR218" i="7"/>
  <c r="AQ218" i="7"/>
  <c r="AP218" i="7"/>
  <c r="AO218" i="7"/>
  <c r="AN218" i="7"/>
  <c r="AM218" i="7"/>
  <c r="AL218" i="7"/>
  <c r="AK218" i="7"/>
  <c r="AJ218" i="7"/>
  <c r="BB217" i="7"/>
  <c r="BA217" i="7"/>
  <c r="AZ217" i="7"/>
  <c r="AY217" i="7"/>
  <c r="AX217" i="7"/>
  <c r="AW217" i="7"/>
  <c r="AV217" i="7"/>
  <c r="AU217" i="7"/>
  <c r="AT217" i="7"/>
  <c r="AS217" i="7"/>
  <c r="AR217" i="7"/>
  <c r="AQ217" i="7"/>
  <c r="AP217" i="7"/>
  <c r="AO217" i="7"/>
  <c r="AN217" i="7"/>
  <c r="AM217" i="7"/>
  <c r="AL217" i="7"/>
  <c r="AK217" i="7"/>
  <c r="AJ217" i="7"/>
  <c r="BB216" i="7"/>
  <c r="BA216" i="7"/>
  <c r="AZ216" i="7"/>
  <c r="AY216" i="7"/>
  <c r="AX216" i="7"/>
  <c r="AW216" i="7"/>
  <c r="AV216" i="7"/>
  <c r="AU216" i="7"/>
  <c r="AT216" i="7"/>
  <c r="AS216" i="7"/>
  <c r="AR216" i="7"/>
  <c r="AQ216" i="7"/>
  <c r="AP216" i="7"/>
  <c r="AO216" i="7"/>
  <c r="AN216" i="7"/>
  <c r="AM216" i="7"/>
  <c r="AL216" i="7"/>
  <c r="AK216" i="7"/>
  <c r="AJ216" i="7"/>
  <c r="BB215" i="7"/>
  <c r="BA215" i="7"/>
  <c r="AZ215" i="7"/>
  <c r="AY215" i="7"/>
  <c r="AX215" i="7"/>
  <c r="AW215" i="7"/>
  <c r="AV215" i="7"/>
  <c r="AU215" i="7"/>
  <c r="AT215" i="7"/>
  <c r="AS215" i="7"/>
  <c r="AR215" i="7"/>
  <c r="AQ215" i="7"/>
  <c r="AP215" i="7"/>
  <c r="AO215" i="7"/>
  <c r="AN215" i="7"/>
  <c r="AM215" i="7"/>
  <c r="AL215" i="7"/>
  <c r="AK215" i="7"/>
  <c r="AJ215" i="7"/>
  <c r="BB214" i="7"/>
  <c r="BA214" i="7"/>
  <c r="AZ214" i="7"/>
  <c r="AY214" i="7"/>
  <c r="AX214" i="7"/>
  <c r="AW214" i="7"/>
  <c r="AV214" i="7"/>
  <c r="AU214" i="7"/>
  <c r="AT214" i="7"/>
  <c r="AS214" i="7"/>
  <c r="AR214" i="7"/>
  <c r="AQ214" i="7"/>
  <c r="AP214" i="7"/>
  <c r="AO214" i="7"/>
  <c r="AN214" i="7"/>
  <c r="AM214" i="7"/>
  <c r="AL214" i="7"/>
  <c r="AK214" i="7"/>
  <c r="AJ214" i="7"/>
  <c r="BB213" i="7"/>
  <c r="BA213" i="7"/>
  <c r="AZ213" i="7"/>
  <c r="AY213" i="7"/>
  <c r="AX213" i="7"/>
  <c r="AW213" i="7"/>
  <c r="AV213" i="7"/>
  <c r="AU213" i="7"/>
  <c r="AT213" i="7"/>
  <c r="AS213" i="7"/>
  <c r="AR213" i="7"/>
  <c r="AQ213" i="7"/>
  <c r="AP213" i="7"/>
  <c r="AO213" i="7"/>
  <c r="AN213" i="7"/>
  <c r="AM213" i="7"/>
  <c r="AL213" i="7"/>
  <c r="AK213" i="7"/>
  <c r="AJ213" i="7"/>
  <c r="BB212" i="7"/>
  <c r="BA212" i="7"/>
  <c r="AZ212" i="7"/>
  <c r="AY212" i="7"/>
  <c r="AX212" i="7"/>
  <c r="AW212" i="7"/>
  <c r="AV212" i="7"/>
  <c r="AU212" i="7"/>
  <c r="AT212" i="7"/>
  <c r="AS212" i="7"/>
  <c r="AR212" i="7"/>
  <c r="AQ212" i="7"/>
  <c r="AP212" i="7"/>
  <c r="AO212" i="7"/>
  <c r="AN212" i="7"/>
  <c r="AM212" i="7"/>
  <c r="AL212" i="7"/>
  <c r="AK212" i="7"/>
  <c r="AJ212" i="7"/>
  <c r="BB211" i="7"/>
  <c r="BA211" i="7"/>
  <c r="AZ211" i="7"/>
  <c r="AY211" i="7"/>
  <c r="AX211" i="7"/>
  <c r="AW211" i="7"/>
  <c r="AV211" i="7"/>
  <c r="AU211" i="7"/>
  <c r="AT211" i="7"/>
  <c r="AS211" i="7"/>
  <c r="AR211" i="7"/>
  <c r="AQ211" i="7"/>
  <c r="AP211" i="7"/>
  <c r="AO211" i="7"/>
  <c r="AN211" i="7"/>
  <c r="AM211" i="7"/>
  <c r="AL211" i="7"/>
  <c r="AK211" i="7"/>
  <c r="AJ211" i="7"/>
  <c r="BB210" i="7"/>
  <c r="BA210" i="7"/>
  <c r="AZ210" i="7"/>
  <c r="AY210" i="7"/>
  <c r="AX210" i="7"/>
  <c r="AW210" i="7"/>
  <c r="AV210" i="7"/>
  <c r="AU210" i="7"/>
  <c r="AT210" i="7"/>
  <c r="AS210" i="7"/>
  <c r="AR210" i="7"/>
  <c r="AQ210" i="7"/>
  <c r="AP210" i="7"/>
  <c r="AO210" i="7"/>
  <c r="AN210" i="7"/>
  <c r="AM210" i="7"/>
  <c r="AL210" i="7"/>
  <c r="AK210" i="7"/>
  <c r="AJ210" i="7"/>
  <c r="BB209" i="7"/>
  <c r="BA209" i="7"/>
  <c r="AZ209" i="7"/>
  <c r="AY209" i="7"/>
  <c r="AX209" i="7"/>
  <c r="AW209" i="7"/>
  <c r="AV209" i="7"/>
  <c r="AU209" i="7"/>
  <c r="AT209" i="7"/>
  <c r="AS209" i="7"/>
  <c r="AR209" i="7"/>
  <c r="AQ209" i="7"/>
  <c r="AP209" i="7"/>
  <c r="AO209" i="7"/>
  <c r="AN209" i="7"/>
  <c r="AM209" i="7"/>
  <c r="AL209" i="7"/>
  <c r="AK209" i="7"/>
  <c r="AJ209" i="7"/>
  <c r="BB208" i="7"/>
  <c r="BA208" i="7"/>
  <c r="AZ208" i="7"/>
  <c r="AY208" i="7"/>
  <c r="AX208" i="7"/>
  <c r="AW208" i="7"/>
  <c r="AV208" i="7"/>
  <c r="AU208" i="7"/>
  <c r="AT208" i="7"/>
  <c r="AS208" i="7"/>
  <c r="AR208" i="7"/>
  <c r="AQ208" i="7"/>
  <c r="AP208" i="7"/>
  <c r="AO208" i="7"/>
  <c r="AN208" i="7"/>
  <c r="AM208" i="7"/>
  <c r="AL208" i="7"/>
  <c r="AK208" i="7"/>
  <c r="AJ208" i="7"/>
  <c r="BB207" i="7"/>
  <c r="BA207" i="7"/>
  <c r="AZ207" i="7"/>
  <c r="AY207" i="7"/>
  <c r="AX207" i="7"/>
  <c r="AW207" i="7"/>
  <c r="AV207" i="7"/>
  <c r="AU207" i="7"/>
  <c r="AT207" i="7"/>
  <c r="AS207" i="7"/>
  <c r="AR207" i="7"/>
  <c r="AQ207" i="7"/>
  <c r="AP207" i="7"/>
  <c r="AO207" i="7"/>
  <c r="AN207" i="7"/>
  <c r="AM207" i="7"/>
  <c r="AL207" i="7"/>
  <c r="AK207" i="7"/>
  <c r="AJ207" i="7"/>
  <c r="BB206" i="7"/>
  <c r="BA206" i="7"/>
  <c r="AZ206" i="7"/>
  <c r="AY206" i="7"/>
  <c r="AX206" i="7"/>
  <c r="AW206" i="7"/>
  <c r="AV206" i="7"/>
  <c r="AU206" i="7"/>
  <c r="AT206" i="7"/>
  <c r="AS206" i="7"/>
  <c r="AR206" i="7"/>
  <c r="AQ206" i="7"/>
  <c r="AP206" i="7"/>
  <c r="AO206" i="7"/>
  <c r="AN206" i="7"/>
  <c r="AM206" i="7"/>
  <c r="AL206" i="7"/>
  <c r="AK206" i="7"/>
  <c r="AJ206" i="7"/>
  <c r="BB205" i="7"/>
  <c r="BA205" i="7"/>
  <c r="AZ205" i="7"/>
  <c r="AY205" i="7"/>
  <c r="AX205" i="7"/>
  <c r="AW205" i="7"/>
  <c r="AV205" i="7"/>
  <c r="AU205" i="7"/>
  <c r="AT205" i="7"/>
  <c r="AS205" i="7"/>
  <c r="AR205" i="7"/>
  <c r="AQ205" i="7"/>
  <c r="AP205" i="7"/>
  <c r="AO205" i="7"/>
  <c r="AN205" i="7"/>
  <c r="AM205" i="7"/>
  <c r="AL205" i="7"/>
  <c r="AK205" i="7"/>
  <c r="AJ205" i="7"/>
  <c r="BB204" i="7"/>
  <c r="BA204" i="7"/>
  <c r="AZ204" i="7"/>
  <c r="AY204" i="7"/>
  <c r="AX204" i="7"/>
  <c r="AW204" i="7"/>
  <c r="AV204" i="7"/>
  <c r="AU204" i="7"/>
  <c r="AT204" i="7"/>
  <c r="AS204" i="7"/>
  <c r="AR204" i="7"/>
  <c r="AQ204" i="7"/>
  <c r="AP204" i="7"/>
  <c r="AO204" i="7"/>
  <c r="AN204" i="7"/>
  <c r="AM204" i="7"/>
  <c r="AL204" i="7"/>
  <c r="AK204" i="7"/>
  <c r="AJ204" i="7"/>
  <c r="BB203" i="7"/>
  <c r="BA203" i="7"/>
  <c r="AZ203" i="7"/>
  <c r="AY203" i="7"/>
  <c r="AX203" i="7"/>
  <c r="AW203" i="7"/>
  <c r="AV203" i="7"/>
  <c r="AU203" i="7"/>
  <c r="AT203" i="7"/>
  <c r="AS203" i="7"/>
  <c r="AR203" i="7"/>
  <c r="AQ203" i="7"/>
  <c r="AP203" i="7"/>
  <c r="AO203" i="7"/>
  <c r="AN203" i="7"/>
  <c r="AM203" i="7"/>
  <c r="AL203" i="7"/>
  <c r="AK203" i="7"/>
  <c r="AJ203" i="7"/>
  <c r="BB202" i="7"/>
  <c r="BA202" i="7"/>
  <c r="AZ202" i="7"/>
  <c r="AY202" i="7"/>
  <c r="AX202" i="7"/>
  <c r="AW202" i="7"/>
  <c r="AV202" i="7"/>
  <c r="AU202" i="7"/>
  <c r="AT202" i="7"/>
  <c r="AS202" i="7"/>
  <c r="AR202" i="7"/>
  <c r="AQ202" i="7"/>
  <c r="AP202" i="7"/>
  <c r="AO202" i="7"/>
  <c r="AN202" i="7"/>
  <c r="AM202" i="7"/>
  <c r="AL202" i="7"/>
  <c r="AK202" i="7"/>
  <c r="AJ202" i="7"/>
  <c r="BB201" i="7"/>
  <c r="BA201" i="7"/>
  <c r="AZ201" i="7"/>
  <c r="AY201" i="7"/>
  <c r="AX201" i="7"/>
  <c r="AW201" i="7"/>
  <c r="AV201" i="7"/>
  <c r="AU201" i="7"/>
  <c r="AT201" i="7"/>
  <c r="AS201" i="7"/>
  <c r="AR201" i="7"/>
  <c r="AQ201" i="7"/>
  <c r="AP201" i="7"/>
  <c r="AO201" i="7"/>
  <c r="AN201" i="7"/>
  <c r="AM201" i="7"/>
  <c r="AL201" i="7"/>
  <c r="AK201" i="7"/>
  <c r="AJ201" i="7"/>
  <c r="BB200" i="7"/>
  <c r="BA200" i="7"/>
  <c r="AZ200" i="7"/>
  <c r="AY200" i="7"/>
  <c r="AX200" i="7"/>
  <c r="AW200" i="7"/>
  <c r="AV200" i="7"/>
  <c r="AU200" i="7"/>
  <c r="AT200" i="7"/>
  <c r="AS200" i="7"/>
  <c r="AR200" i="7"/>
  <c r="AQ200" i="7"/>
  <c r="AP200" i="7"/>
  <c r="AO200" i="7"/>
  <c r="AN200" i="7"/>
  <c r="AM200" i="7"/>
  <c r="AL200" i="7"/>
  <c r="AK200" i="7"/>
  <c r="AJ200" i="7"/>
  <c r="BB199" i="7"/>
  <c r="BA199" i="7"/>
  <c r="AZ199" i="7"/>
  <c r="AY199" i="7"/>
  <c r="AX199" i="7"/>
  <c r="AW199" i="7"/>
  <c r="AV199" i="7"/>
  <c r="AU199" i="7"/>
  <c r="AT199" i="7"/>
  <c r="AS199" i="7"/>
  <c r="AR199" i="7"/>
  <c r="AQ199" i="7"/>
  <c r="AP199" i="7"/>
  <c r="AO199" i="7"/>
  <c r="AN199" i="7"/>
  <c r="AM199" i="7"/>
  <c r="AL199" i="7"/>
  <c r="AK199" i="7"/>
  <c r="AJ199" i="7"/>
  <c r="BB198" i="7"/>
  <c r="BA198" i="7"/>
  <c r="AZ198" i="7"/>
  <c r="AY198" i="7"/>
  <c r="AX198" i="7"/>
  <c r="AW198" i="7"/>
  <c r="AV198" i="7"/>
  <c r="AU198" i="7"/>
  <c r="AT198" i="7"/>
  <c r="AS198" i="7"/>
  <c r="AR198" i="7"/>
  <c r="AQ198" i="7"/>
  <c r="AP198" i="7"/>
  <c r="AO198" i="7"/>
  <c r="AN198" i="7"/>
  <c r="AM198" i="7"/>
  <c r="AL198" i="7"/>
  <c r="AK198" i="7"/>
  <c r="AJ198" i="7"/>
  <c r="BB197" i="7"/>
  <c r="BA197" i="7"/>
  <c r="AZ197" i="7"/>
  <c r="AY197" i="7"/>
  <c r="AX197" i="7"/>
  <c r="AW197" i="7"/>
  <c r="AV197" i="7"/>
  <c r="AU197" i="7"/>
  <c r="AT197" i="7"/>
  <c r="AS197" i="7"/>
  <c r="AR197" i="7"/>
  <c r="AQ197" i="7"/>
  <c r="AP197" i="7"/>
  <c r="AO197" i="7"/>
  <c r="AN197" i="7"/>
  <c r="AM197" i="7"/>
  <c r="AL197" i="7"/>
  <c r="AK197" i="7"/>
  <c r="AJ197" i="7"/>
  <c r="BB196" i="7"/>
  <c r="BA196" i="7"/>
  <c r="AZ196" i="7"/>
  <c r="AY196" i="7"/>
  <c r="AX196" i="7"/>
  <c r="AW196" i="7"/>
  <c r="AV196" i="7"/>
  <c r="AU196" i="7"/>
  <c r="AT196" i="7"/>
  <c r="AS196" i="7"/>
  <c r="AR196" i="7"/>
  <c r="AQ196" i="7"/>
  <c r="AP196" i="7"/>
  <c r="AO196" i="7"/>
  <c r="AN196" i="7"/>
  <c r="AM196" i="7"/>
  <c r="AL196" i="7"/>
  <c r="AK196" i="7"/>
  <c r="AJ196" i="7"/>
  <c r="BB195" i="7"/>
  <c r="BA195" i="7"/>
  <c r="AZ195" i="7"/>
  <c r="AY195" i="7"/>
  <c r="AX195" i="7"/>
  <c r="AW195" i="7"/>
  <c r="AV195" i="7"/>
  <c r="AU195" i="7"/>
  <c r="AT195" i="7"/>
  <c r="AS195" i="7"/>
  <c r="AR195" i="7"/>
  <c r="AQ195" i="7"/>
  <c r="AP195" i="7"/>
  <c r="AO195" i="7"/>
  <c r="AN195" i="7"/>
  <c r="AM195" i="7"/>
  <c r="AL195" i="7"/>
  <c r="AK195" i="7"/>
  <c r="AJ195" i="7"/>
  <c r="BB194" i="7"/>
  <c r="BA194" i="7"/>
  <c r="AZ194" i="7"/>
  <c r="AY194" i="7"/>
  <c r="AX194" i="7"/>
  <c r="AW194" i="7"/>
  <c r="AV194" i="7"/>
  <c r="AU194" i="7"/>
  <c r="AT194" i="7"/>
  <c r="AS194" i="7"/>
  <c r="AR194" i="7"/>
  <c r="AQ194" i="7"/>
  <c r="AP194" i="7"/>
  <c r="AO194" i="7"/>
  <c r="AN194" i="7"/>
  <c r="AM194" i="7"/>
  <c r="AL194" i="7"/>
  <c r="AK194" i="7"/>
  <c r="AJ194" i="7"/>
  <c r="BB193" i="7"/>
  <c r="BA193" i="7"/>
  <c r="AZ193" i="7"/>
  <c r="AY193" i="7"/>
  <c r="AX193" i="7"/>
  <c r="AW193" i="7"/>
  <c r="AV193" i="7"/>
  <c r="AU193" i="7"/>
  <c r="AT193" i="7"/>
  <c r="AS193" i="7"/>
  <c r="AR193" i="7"/>
  <c r="AQ193" i="7"/>
  <c r="AP193" i="7"/>
  <c r="AO193" i="7"/>
  <c r="AN193" i="7"/>
  <c r="AM193" i="7"/>
  <c r="AL193" i="7"/>
  <c r="AK193" i="7"/>
  <c r="AJ193" i="7"/>
  <c r="BB192" i="7"/>
  <c r="BA192" i="7"/>
  <c r="AZ192" i="7"/>
  <c r="AY192" i="7"/>
  <c r="AX192" i="7"/>
  <c r="AW192" i="7"/>
  <c r="AV192" i="7"/>
  <c r="AU192" i="7"/>
  <c r="AT192" i="7"/>
  <c r="AS192" i="7"/>
  <c r="AR192" i="7"/>
  <c r="AQ192" i="7"/>
  <c r="AP192" i="7"/>
  <c r="AO192" i="7"/>
  <c r="AN192" i="7"/>
  <c r="AM192" i="7"/>
  <c r="AL192" i="7"/>
  <c r="AK192" i="7"/>
  <c r="AJ192" i="7"/>
  <c r="BB191" i="7"/>
  <c r="BA191" i="7"/>
  <c r="AZ191" i="7"/>
  <c r="AY191" i="7"/>
  <c r="AX191" i="7"/>
  <c r="AW191" i="7"/>
  <c r="AV191" i="7"/>
  <c r="AU191" i="7"/>
  <c r="AT191" i="7"/>
  <c r="AS191" i="7"/>
  <c r="AR191" i="7"/>
  <c r="AQ191" i="7"/>
  <c r="AP191" i="7"/>
  <c r="AO191" i="7"/>
  <c r="AN191" i="7"/>
  <c r="AM191" i="7"/>
  <c r="AL191" i="7"/>
  <c r="AK191" i="7"/>
  <c r="AJ191" i="7"/>
  <c r="BB190" i="7"/>
  <c r="BA190" i="7"/>
  <c r="AZ190" i="7"/>
  <c r="AY190" i="7"/>
  <c r="AX190" i="7"/>
  <c r="AW190" i="7"/>
  <c r="AV190" i="7"/>
  <c r="AU190" i="7"/>
  <c r="AT190" i="7"/>
  <c r="AS190" i="7"/>
  <c r="AR190" i="7"/>
  <c r="AQ190" i="7"/>
  <c r="AP190" i="7"/>
  <c r="AO190" i="7"/>
  <c r="AN190" i="7"/>
  <c r="AM190" i="7"/>
  <c r="AL190" i="7"/>
  <c r="AK190" i="7"/>
  <c r="AJ190" i="7"/>
  <c r="BB189" i="7"/>
  <c r="BA189" i="7"/>
  <c r="AZ189" i="7"/>
  <c r="AY189" i="7"/>
  <c r="AX189" i="7"/>
  <c r="AW189" i="7"/>
  <c r="AV189" i="7"/>
  <c r="AU189" i="7"/>
  <c r="AT189" i="7"/>
  <c r="AS189" i="7"/>
  <c r="AR189" i="7"/>
  <c r="AQ189" i="7"/>
  <c r="AP189" i="7"/>
  <c r="AO189" i="7"/>
  <c r="AN189" i="7"/>
  <c r="AM189" i="7"/>
  <c r="AL189" i="7"/>
  <c r="AK189" i="7"/>
  <c r="AJ189" i="7"/>
  <c r="BB188" i="7"/>
  <c r="BA188" i="7"/>
  <c r="AZ188" i="7"/>
  <c r="AY188" i="7"/>
  <c r="AX188" i="7"/>
  <c r="AW188" i="7"/>
  <c r="AV188" i="7"/>
  <c r="AU188" i="7"/>
  <c r="AT188" i="7"/>
  <c r="AS188" i="7"/>
  <c r="AR188" i="7"/>
  <c r="AQ188" i="7"/>
  <c r="AP188" i="7"/>
  <c r="AO188" i="7"/>
  <c r="AN188" i="7"/>
  <c r="AM188" i="7"/>
  <c r="AL188" i="7"/>
  <c r="AK188" i="7"/>
  <c r="AJ188" i="7"/>
  <c r="BB187" i="7"/>
  <c r="BA187" i="7"/>
  <c r="AZ187" i="7"/>
  <c r="AY187" i="7"/>
  <c r="AX187" i="7"/>
  <c r="AW187" i="7"/>
  <c r="AV187" i="7"/>
  <c r="AU187" i="7"/>
  <c r="AT187" i="7"/>
  <c r="AS187" i="7"/>
  <c r="AR187" i="7"/>
  <c r="AQ187" i="7"/>
  <c r="AP187" i="7"/>
  <c r="AO187" i="7"/>
  <c r="AN187" i="7"/>
  <c r="AM187" i="7"/>
  <c r="AL187" i="7"/>
  <c r="AK187" i="7"/>
  <c r="AJ187" i="7"/>
  <c r="BB186" i="7"/>
  <c r="BA186" i="7"/>
  <c r="AZ186" i="7"/>
  <c r="AY186" i="7"/>
  <c r="AX186" i="7"/>
  <c r="AW186" i="7"/>
  <c r="AV186" i="7"/>
  <c r="AU186" i="7"/>
  <c r="AT186" i="7"/>
  <c r="AS186" i="7"/>
  <c r="AR186" i="7"/>
  <c r="AQ186" i="7"/>
  <c r="AP186" i="7"/>
  <c r="AO186" i="7"/>
  <c r="AN186" i="7"/>
  <c r="AM186" i="7"/>
  <c r="AL186" i="7"/>
  <c r="AK186" i="7"/>
  <c r="AJ186" i="7"/>
  <c r="BB185" i="7"/>
  <c r="BA185" i="7"/>
  <c r="AZ185" i="7"/>
  <c r="AY185" i="7"/>
  <c r="AX185" i="7"/>
  <c r="AW185" i="7"/>
  <c r="AV185" i="7"/>
  <c r="AU185" i="7"/>
  <c r="AT185" i="7"/>
  <c r="AS185" i="7"/>
  <c r="AR185" i="7"/>
  <c r="AQ185" i="7"/>
  <c r="AP185" i="7"/>
  <c r="AO185" i="7"/>
  <c r="AN185" i="7"/>
  <c r="AM185" i="7"/>
  <c r="AL185" i="7"/>
  <c r="AK185" i="7"/>
  <c r="AJ185" i="7"/>
  <c r="BB184" i="7"/>
  <c r="BA184" i="7"/>
  <c r="AZ184" i="7"/>
  <c r="AY184" i="7"/>
  <c r="AX184" i="7"/>
  <c r="AW184" i="7"/>
  <c r="AV184" i="7"/>
  <c r="AU184" i="7"/>
  <c r="AT184" i="7"/>
  <c r="AS184" i="7"/>
  <c r="AR184" i="7"/>
  <c r="AQ184" i="7"/>
  <c r="AP184" i="7"/>
  <c r="AO184" i="7"/>
  <c r="AN184" i="7"/>
  <c r="AM184" i="7"/>
  <c r="AL184" i="7"/>
  <c r="AK184" i="7"/>
  <c r="AJ184" i="7"/>
  <c r="BB183" i="7"/>
  <c r="BA183" i="7"/>
  <c r="AZ183" i="7"/>
  <c r="AY183" i="7"/>
  <c r="AX183" i="7"/>
  <c r="AW183" i="7"/>
  <c r="AV183" i="7"/>
  <c r="AU183" i="7"/>
  <c r="AT183" i="7"/>
  <c r="AS183" i="7"/>
  <c r="AR183" i="7"/>
  <c r="AQ183" i="7"/>
  <c r="AP183" i="7"/>
  <c r="AO183" i="7"/>
  <c r="AN183" i="7"/>
  <c r="AM183" i="7"/>
  <c r="AL183" i="7"/>
  <c r="AK183" i="7"/>
  <c r="AJ183" i="7"/>
  <c r="BB182" i="7"/>
  <c r="BA182" i="7"/>
  <c r="AZ182" i="7"/>
  <c r="AY182" i="7"/>
  <c r="AX182" i="7"/>
  <c r="AW182" i="7"/>
  <c r="AV182" i="7"/>
  <c r="AU182" i="7"/>
  <c r="AT182" i="7"/>
  <c r="AS182" i="7"/>
  <c r="AR182" i="7"/>
  <c r="AQ182" i="7"/>
  <c r="AP182" i="7"/>
  <c r="AO182" i="7"/>
  <c r="AN182" i="7"/>
  <c r="AM182" i="7"/>
  <c r="AL182" i="7"/>
  <c r="AK182" i="7"/>
  <c r="AJ182" i="7"/>
  <c r="BB181" i="7"/>
  <c r="BA181" i="7"/>
  <c r="AZ181" i="7"/>
  <c r="AY181" i="7"/>
  <c r="AX181" i="7"/>
  <c r="AW181" i="7"/>
  <c r="AV181" i="7"/>
  <c r="AU181" i="7"/>
  <c r="AT181" i="7"/>
  <c r="AS181" i="7"/>
  <c r="AR181" i="7"/>
  <c r="AQ181" i="7"/>
  <c r="AP181" i="7"/>
  <c r="AO181" i="7"/>
  <c r="AN181" i="7"/>
  <c r="AM181" i="7"/>
  <c r="AL181" i="7"/>
  <c r="AK181" i="7"/>
  <c r="AJ181" i="7"/>
  <c r="BB180" i="7"/>
  <c r="BA180" i="7"/>
  <c r="AZ180" i="7"/>
  <c r="AY180" i="7"/>
  <c r="AX180" i="7"/>
  <c r="AW180" i="7"/>
  <c r="AV180" i="7"/>
  <c r="AU180" i="7"/>
  <c r="AT180" i="7"/>
  <c r="AS180" i="7"/>
  <c r="AR180" i="7"/>
  <c r="AQ180" i="7"/>
  <c r="AP180" i="7"/>
  <c r="AO180" i="7"/>
  <c r="AN180" i="7"/>
  <c r="AM180" i="7"/>
  <c r="AL180" i="7"/>
  <c r="AK180" i="7"/>
  <c r="AJ180" i="7"/>
  <c r="BB179" i="7"/>
  <c r="BA179" i="7"/>
  <c r="AZ179" i="7"/>
  <c r="AY179" i="7"/>
  <c r="AX179" i="7"/>
  <c r="AW179" i="7"/>
  <c r="AV179" i="7"/>
  <c r="AU179" i="7"/>
  <c r="AT179" i="7"/>
  <c r="AS179" i="7"/>
  <c r="AR179" i="7"/>
  <c r="AQ179" i="7"/>
  <c r="AP179" i="7"/>
  <c r="AO179" i="7"/>
  <c r="AN179" i="7"/>
  <c r="AM179" i="7"/>
  <c r="AL179" i="7"/>
  <c r="AK179" i="7"/>
  <c r="AJ179" i="7"/>
  <c r="BB178" i="7"/>
  <c r="BA178" i="7"/>
  <c r="AZ178" i="7"/>
  <c r="AY178" i="7"/>
  <c r="AX178" i="7"/>
  <c r="AW178" i="7"/>
  <c r="AV178" i="7"/>
  <c r="AU178" i="7"/>
  <c r="AT178" i="7"/>
  <c r="AS178" i="7"/>
  <c r="AR178" i="7"/>
  <c r="AQ178" i="7"/>
  <c r="AP178" i="7"/>
  <c r="AO178" i="7"/>
  <c r="AN178" i="7"/>
  <c r="AM178" i="7"/>
  <c r="AL178" i="7"/>
  <c r="AK178" i="7"/>
  <c r="AJ178" i="7"/>
  <c r="BB177" i="7"/>
  <c r="BA177" i="7"/>
  <c r="AZ177" i="7"/>
  <c r="AY177" i="7"/>
  <c r="AX177" i="7"/>
  <c r="AW177" i="7"/>
  <c r="AV177" i="7"/>
  <c r="AU177" i="7"/>
  <c r="AT177" i="7"/>
  <c r="AS177" i="7"/>
  <c r="AR177" i="7"/>
  <c r="AQ177" i="7"/>
  <c r="AP177" i="7"/>
  <c r="AO177" i="7"/>
  <c r="AN177" i="7"/>
  <c r="AM177" i="7"/>
  <c r="AL177" i="7"/>
  <c r="AK177" i="7"/>
  <c r="AJ177" i="7"/>
  <c r="BB176" i="7"/>
  <c r="BA176" i="7"/>
  <c r="AZ176" i="7"/>
  <c r="AY176" i="7"/>
  <c r="AX176" i="7"/>
  <c r="AW176" i="7"/>
  <c r="AV176" i="7"/>
  <c r="AU176" i="7"/>
  <c r="AT176" i="7"/>
  <c r="AS176" i="7"/>
  <c r="AR176" i="7"/>
  <c r="AQ176" i="7"/>
  <c r="AP176" i="7"/>
  <c r="AO176" i="7"/>
  <c r="AN176" i="7"/>
  <c r="AM176" i="7"/>
  <c r="AL176" i="7"/>
  <c r="AK176" i="7"/>
  <c r="AJ176" i="7"/>
  <c r="BB175" i="7"/>
  <c r="BA175" i="7"/>
  <c r="AZ175" i="7"/>
  <c r="AY175" i="7"/>
  <c r="AX175" i="7"/>
  <c r="AW175" i="7"/>
  <c r="AV175" i="7"/>
  <c r="AU175" i="7"/>
  <c r="AT175" i="7"/>
  <c r="AS175" i="7"/>
  <c r="AR175" i="7"/>
  <c r="AQ175" i="7"/>
  <c r="AP175" i="7"/>
  <c r="AO175" i="7"/>
  <c r="AN175" i="7"/>
  <c r="AM175" i="7"/>
  <c r="AL175" i="7"/>
  <c r="AK175" i="7"/>
  <c r="AJ175" i="7"/>
  <c r="BB174" i="7"/>
  <c r="BA174" i="7"/>
  <c r="AZ174" i="7"/>
  <c r="AY174" i="7"/>
  <c r="AX174" i="7"/>
  <c r="AW174" i="7"/>
  <c r="AV174" i="7"/>
  <c r="AU174" i="7"/>
  <c r="AT174" i="7"/>
  <c r="AS174" i="7"/>
  <c r="AR174" i="7"/>
  <c r="AQ174" i="7"/>
  <c r="AP174" i="7"/>
  <c r="AO174" i="7"/>
  <c r="AN174" i="7"/>
  <c r="AM174" i="7"/>
  <c r="AL174" i="7"/>
  <c r="AK174" i="7"/>
  <c r="AJ174" i="7"/>
  <c r="BB173" i="7"/>
  <c r="BA173" i="7"/>
  <c r="AZ173" i="7"/>
  <c r="AY173" i="7"/>
  <c r="AX173" i="7"/>
  <c r="AW173" i="7"/>
  <c r="AV173" i="7"/>
  <c r="AU173" i="7"/>
  <c r="AT173" i="7"/>
  <c r="AS173" i="7"/>
  <c r="AR173" i="7"/>
  <c r="AQ173" i="7"/>
  <c r="AP173" i="7"/>
  <c r="AO173" i="7"/>
  <c r="AN173" i="7"/>
  <c r="AM173" i="7"/>
  <c r="AL173" i="7"/>
  <c r="AK173" i="7"/>
  <c r="AJ173" i="7"/>
  <c r="BB172" i="7"/>
  <c r="BA172" i="7"/>
  <c r="AZ172" i="7"/>
  <c r="AY172" i="7"/>
  <c r="AX172" i="7"/>
  <c r="AW172" i="7"/>
  <c r="AV172" i="7"/>
  <c r="AU172" i="7"/>
  <c r="AT172" i="7"/>
  <c r="AS172" i="7"/>
  <c r="AR172" i="7"/>
  <c r="AQ172" i="7"/>
  <c r="AP172" i="7"/>
  <c r="AO172" i="7"/>
  <c r="AN172" i="7"/>
  <c r="AM172" i="7"/>
  <c r="AL172" i="7"/>
  <c r="AK172" i="7"/>
  <c r="AJ172" i="7"/>
  <c r="BB171" i="7"/>
  <c r="BA171" i="7"/>
  <c r="AZ171" i="7"/>
  <c r="AY171" i="7"/>
  <c r="AX171" i="7"/>
  <c r="AW171" i="7"/>
  <c r="AV171" i="7"/>
  <c r="AU171" i="7"/>
  <c r="AT171" i="7"/>
  <c r="AS171" i="7"/>
  <c r="AR171" i="7"/>
  <c r="AQ171" i="7"/>
  <c r="AP171" i="7"/>
  <c r="AO171" i="7"/>
  <c r="AN171" i="7"/>
  <c r="AM171" i="7"/>
  <c r="AL171" i="7"/>
  <c r="AK171" i="7"/>
  <c r="AJ171" i="7"/>
  <c r="BB170" i="7"/>
  <c r="BA170" i="7"/>
  <c r="AZ170" i="7"/>
  <c r="AY170" i="7"/>
  <c r="AX170" i="7"/>
  <c r="AW170" i="7"/>
  <c r="AV170" i="7"/>
  <c r="AU170" i="7"/>
  <c r="AT170" i="7"/>
  <c r="AS170" i="7"/>
  <c r="AR170" i="7"/>
  <c r="AQ170" i="7"/>
  <c r="AP170" i="7"/>
  <c r="AO170" i="7"/>
  <c r="AN170" i="7"/>
  <c r="AM170" i="7"/>
  <c r="AL170" i="7"/>
  <c r="AK170" i="7"/>
  <c r="AJ170" i="7"/>
  <c r="BB169" i="7"/>
  <c r="BA169" i="7"/>
  <c r="AZ169" i="7"/>
  <c r="AY169" i="7"/>
  <c r="AX169" i="7"/>
  <c r="AW169" i="7"/>
  <c r="AV169" i="7"/>
  <c r="AU169" i="7"/>
  <c r="AT169" i="7"/>
  <c r="AS169" i="7"/>
  <c r="AR169" i="7"/>
  <c r="AQ169" i="7"/>
  <c r="AP169" i="7"/>
  <c r="AO169" i="7"/>
  <c r="AN169" i="7"/>
  <c r="AM169" i="7"/>
  <c r="AL169" i="7"/>
  <c r="AK169" i="7"/>
  <c r="AJ169" i="7"/>
  <c r="BB168" i="7"/>
  <c r="BA168" i="7"/>
  <c r="AZ168" i="7"/>
  <c r="AY168" i="7"/>
  <c r="AX168" i="7"/>
  <c r="AW168" i="7"/>
  <c r="AV168" i="7"/>
  <c r="AU168" i="7"/>
  <c r="AT168" i="7"/>
  <c r="AS168" i="7"/>
  <c r="AR168" i="7"/>
  <c r="AQ168" i="7"/>
  <c r="AP168" i="7"/>
  <c r="AO168" i="7"/>
  <c r="AN168" i="7"/>
  <c r="AM168" i="7"/>
  <c r="AL168" i="7"/>
  <c r="AK168" i="7"/>
  <c r="AJ168" i="7"/>
  <c r="BB167" i="7"/>
  <c r="BA167" i="7"/>
  <c r="AZ167" i="7"/>
  <c r="AY167" i="7"/>
  <c r="AX167" i="7"/>
  <c r="AW167" i="7"/>
  <c r="AV167" i="7"/>
  <c r="AU167" i="7"/>
  <c r="AT167" i="7"/>
  <c r="AS167" i="7"/>
  <c r="AR167" i="7"/>
  <c r="AQ167" i="7"/>
  <c r="AP167" i="7"/>
  <c r="AO167" i="7"/>
  <c r="AN167" i="7"/>
  <c r="AM167" i="7"/>
  <c r="AL167" i="7"/>
  <c r="AK167" i="7"/>
  <c r="AJ167" i="7"/>
  <c r="BB166" i="7"/>
  <c r="BA166" i="7"/>
  <c r="AZ166" i="7"/>
  <c r="AY166" i="7"/>
  <c r="AX166" i="7"/>
  <c r="AW166" i="7"/>
  <c r="AV166" i="7"/>
  <c r="AU166" i="7"/>
  <c r="AT166" i="7"/>
  <c r="AS166" i="7"/>
  <c r="AR166" i="7"/>
  <c r="AQ166" i="7"/>
  <c r="AP166" i="7"/>
  <c r="AO166" i="7"/>
  <c r="AN166" i="7"/>
  <c r="AM166" i="7"/>
  <c r="AL166" i="7"/>
  <c r="AK166" i="7"/>
  <c r="AJ166" i="7"/>
  <c r="BB165" i="7"/>
  <c r="BA165" i="7"/>
  <c r="AZ165" i="7"/>
  <c r="AY165" i="7"/>
  <c r="AX165" i="7"/>
  <c r="AW165" i="7"/>
  <c r="AV165" i="7"/>
  <c r="AU165" i="7"/>
  <c r="AT165" i="7"/>
  <c r="AS165" i="7"/>
  <c r="AR165" i="7"/>
  <c r="AQ165" i="7"/>
  <c r="AP165" i="7"/>
  <c r="AO165" i="7"/>
  <c r="AN165" i="7"/>
  <c r="AM165" i="7"/>
  <c r="AL165" i="7"/>
  <c r="AK165" i="7"/>
  <c r="AJ165" i="7"/>
  <c r="BB164" i="7"/>
  <c r="BA164" i="7"/>
  <c r="AZ164" i="7"/>
  <c r="AY164" i="7"/>
  <c r="AX164" i="7"/>
  <c r="AW164" i="7"/>
  <c r="AV164" i="7"/>
  <c r="AU164" i="7"/>
  <c r="AT164" i="7"/>
  <c r="AS164" i="7"/>
  <c r="AR164" i="7"/>
  <c r="AQ164" i="7"/>
  <c r="AP164" i="7"/>
  <c r="AO164" i="7"/>
  <c r="AN164" i="7"/>
  <c r="AM164" i="7"/>
  <c r="AL164" i="7"/>
  <c r="AK164" i="7"/>
  <c r="AJ164" i="7"/>
  <c r="BB163" i="7"/>
  <c r="BA163" i="7"/>
  <c r="AZ163" i="7"/>
  <c r="AY163" i="7"/>
  <c r="AX163" i="7"/>
  <c r="AW163" i="7"/>
  <c r="AV163" i="7"/>
  <c r="AU163" i="7"/>
  <c r="AT163" i="7"/>
  <c r="AS163" i="7"/>
  <c r="AR163" i="7"/>
  <c r="AQ163" i="7"/>
  <c r="AP163" i="7"/>
  <c r="AO163" i="7"/>
  <c r="AN163" i="7"/>
  <c r="AM163" i="7"/>
  <c r="AL163" i="7"/>
  <c r="AK163" i="7"/>
  <c r="AJ163" i="7"/>
  <c r="BB162" i="7"/>
  <c r="BA162" i="7"/>
  <c r="AZ162" i="7"/>
  <c r="AY162" i="7"/>
  <c r="AX162" i="7"/>
  <c r="AW162" i="7"/>
  <c r="AV162" i="7"/>
  <c r="AU162" i="7"/>
  <c r="AT162" i="7"/>
  <c r="AS162" i="7"/>
  <c r="AR162" i="7"/>
  <c r="AQ162" i="7"/>
  <c r="AP162" i="7"/>
  <c r="AO162" i="7"/>
  <c r="AN162" i="7"/>
  <c r="AM162" i="7"/>
  <c r="AL162" i="7"/>
  <c r="AK162" i="7"/>
  <c r="AJ162" i="7"/>
  <c r="BB161" i="7"/>
  <c r="BA161" i="7"/>
  <c r="AZ161" i="7"/>
  <c r="AY161" i="7"/>
  <c r="AX161" i="7"/>
  <c r="AW161" i="7"/>
  <c r="AV161" i="7"/>
  <c r="AU161" i="7"/>
  <c r="AT161" i="7"/>
  <c r="AS161" i="7"/>
  <c r="AR161" i="7"/>
  <c r="AQ161" i="7"/>
  <c r="AP161" i="7"/>
  <c r="AO161" i="7"/>
  <c r="AN161" i="7"/>
  <c r="AM161" i="7"/>
  <c r="AL161" i="7"/>
  <c r="AK161" i="7"/>
  <c r="AJ161" i="7"/>
  <c r="BB160" i="7"/>
  <c r="BA160" i="7"/>
  <c r="AZ160" i="7"/>
  <c r="AY160" i="7"/>
  <c r="AX160" i="7"/>
  <c r="AW160" i="7"/>
  <c r="AV160" i="7"/>
  <c r="AU160" i="7"/>
  <c r="AT160" i="7"/>
  <c r="AS160" i="7"/>
  <c r="AR160" i="7"/>
  <c r="AQ160" i="7"/>
  <c r="AP160" i="7"/>
  <c r="AO160" i="7"/>
  <c r="AN160" i="7"/>
  <c r="AM160" i="7"/>
  <c r="AL160" i="7"/>
  <c r="AK160" i="7"/>
  <c r="AJ160" i="7"/>
  <c r="BB159" i="7"/>
  <c r="BA159" i="7"/>
  <c r="AZ159" i="7"/>
  <c r="AY159" i="7"/>
  <c r="AX159" i="7"/>
  <c r="AW159" i="7"/>
  <c r="AV159" i="7"/>
  <c r="AU159" i="7"/>
  <c r="AT159" i="7"/>
  <c r="AS159" i="7"/>
  <c r="AR159" i="7"/>
  <c r="AQ159" i="7"/>
  <c r="AP159" i="7"/>
  <c r="AO159" i="7"/>
  <c r="AN159" i="7"/>
  <c r="AM159" i="7"/>
  <c r="AL159" i="7"/>
  <c r="AK159" i="7"/>
  <c r="AJ159" i="7"/>
  <c r="BB158" i="7"/>
  <c r="BA158" i="7"/>
  <c r="AZ158" i="7"/>
  <c r="AY158" i="7"/>
  <c r="AX158" i="7"/>
  <c r="AW158" i="7"/>
  <c r="AV158" i="7"/>
  <c r="AU158" i="7"/>
  <c r="AT158" i="7"/>
  <c r="AS158" i="7"/>
  <c r="AR158" i="7"/>
  <c r="AQ158" i="7"/>
  <c r="AP158" i="7"/>
  <c r="AO158" i="7"/>
  <c r="AN158" i="7"/>
  <c r="AM158" i="7"/>
  <c r="AL158" i="7"/>
  <c r="AK158" i="7"/>
  <c r="AJ158" i="7"/>
  <c r="BB157" i="7"/>
  <c r="BA157" i="7"/>
  <c r="AZ157" i="7"/>
  <c r="AY157" i="7"/>
  <c r="AX157" i="7"/>
  <c r="AW157" i="7"/>
  <c r="AV157" i="7"/>
  <c r="AU157" i="7"/>
  <c r="AT157" i="7"/>
  <c r="AS157" i="7"/>
  <c r="AR157" i="7"/>
  <c r="AQ157" i="7"/>
  <c r="AP157" i="7"/>
  <c r="AO157" i="7"/>
  <c r="AN157" i="7"/>
  <c r="AM157" i="7"/>
  <c r="AL157" i="7"/>
  <c r="AK157" i="7"/>
  <c r="AJ157" i="7"/>
  <c r="BB156" i="7"/>
  <c r="BA156" i="7"/>
  <c r="AZ156" i="7"/>
  <c r="AY156" i="7"/>
  <c r="AX156" i="7"/>
  <c r="AW156" i="7"/>
  <c r="AV156" i="7"/>
  <c r="AU156" i="7"/>
  <c r="AT156" i="7"/>
  <c r="AS156" i="7"/>
  <c r="AR156" i="7"/>
  <c r="AQ156" i="7"/>
  <c r="AP156" i="7"/>
  <c r="AO156" i="7"/>
  <c r="AN156" i="7"/>
  <c r="AM156" i="7"/>
  <c r="AL156" i="7"/>
  <c r="AK156" i="7"/>
  <c r="AJ156" i="7"/>
  <c r="BB155" i="7"/>
  <c r="BA155" i="7"/>
  <c r="AZ155" i="7"/>
  <c r="AY155" i="7"/>
  <c r="AX155" i="7"/>
  <c r="AW155" i="7"/>
  <c r="AV155" i="7"/>
  <c r="AU155" i="7"/>
  <c r="AT155" i="7"/>
  <c r="AS155" i="7"/>
  <c r="AR155" i="7"/>
  <c r="AQ155" i="7"/>
  <c r="AP155" i="7"/>
  <c r="AO155" i="7"/>
  <c r="AN155" i="7"/>
  <c r="AM155" i="7"/>
  <c r="AL155" i="7"/>
  <c r="AK155" i="7"/>
  <c r="AJ155" i="7"/>
  <c r="BB154" i="7"/>
  <c r="BA154" i="7"/>
  <c r="AZ154" i="7"/>
  <c r="AY154" i="7"/>
  <c r="AX154" i="7"/>
  <c r="AW154" i="7"/>
  <c r="AV154" i="7"/>
  <c r="AU154" i="7"/>
  <c r="AT154" i="7"/>
  <c r="AS154" i="7"/>
  <c r="AR154" i="7"/>
  <c r="AQ154" i="7"/>
  <c r="AP154" i="7"/>
  <c r="AO154" i="7"/>
  <c r="AN154" i="7"/>
  <c r="AM154" i="7"/>
  <c r="AL154" i="7"/>
  <c r="AK154" i="7"/>
  <c r="AJ154" i="7"/>
  <c r="BB153" i="7"/>
  <c r="BA153" i="7"/>
  <c r="AZ153" i="7"/>
  <c r="AY153" i="7"/>
  <c r="AX153" i="7"/>
  <c r="AW153" i="7"/>
  <c r="AV153" i="7"/>
  <c r="AU153" i="7"/>
  <c r="AT153" i="7"/>
  <c r="AS153" i="7"/>
  <c r="AR153" i="7"/>
  <c r="AQ153" i="7"/>
  <c r="AP153" i="7"/>
  <c r="AO153" i="7"/>
  <c r="AN153" i="7"/>
  <c r="AM153" i="7"/>
  <c r="AL153" i="7"/>
  <c r="AK153" i="7"/>
  <c r="AJ153" i="7"/>
  <c r="BB152" i="7"/>
  <c r="BA152" i="7"/>
  <c r="AZ152" i="7"/>
  <c r="AY152" i="7"/>
  <c r="AX152" i="7"/>
  <c r="AW152" i="7"/>
  <c r="AV152" i="7"/>
  <c r="AU152" i="7"/>
  <c r="AT152" i="7"/>
  <c r="AS152" i="7"/>
  <c r="AR152" i="7"/>
  <c r="AQ152" i="7"/>
  <c r="AP152" i="7"/>
  <c r="AO152" i="7"/>
  <c r="AN152" i="7"/>
  <c r="AM152" i="7"/>
  <c r="AL152" i="7"/>
  <c r="AK152" i="7"/>
  <c r="AJ152" i="7"/>
  <c r="BB151" i="7"/>
  <c r="BA151" i="7"/>
  <c r="AZ151" i="7"/>
  <c r="AY151" i="7"/>
  <c r="AX151" i="7"/>
  <c r="AW151" i="7"/>
  <c r="AV151" i="7"/>
  <c r="AU151" i="7"/>
  <c r="AT151" i="7"/>
  <c r="AS151" i="7"/>
  <c r="AR151" i="7"/>
  <c r="AQ151" i="7"/>
  <c r="AP151" i="7"/>
  <c r="AO151" i="7"/>
  <c r="AN151" i="7"/>
  <c r="AM151" i="7"/>
  <c r="AL151" i="7"/>
  <c r="AK151" i="7"/>
  <c r="AJ151" i="7"/>
  <c r="BB150" i="7"/>
  <c r="BA150" i="7"/>
  <c r="AZ150" i="7"/>
  <c r="AY150" i="7"/>
  <c r="AX150" i="7"/>
  <c r="AW150" i="7"/>
  <c r="AV150" i="7"/>
  <c r="AU150" i="7"/>
  <c r="AT150" i="7"/>
  <c r="AS150" i="7"/>
  <c r="AR150" i="7"/>
  <c r="AQ150" i="7"/>
  <c r="AP150" i="7"/>
  <c r="AO150" i="7"/>
  <c r="AN150" i="7"/>
  <c r="AM150" i="7"/>
  <c r="AL150" i="7"/>
  <c r="AK150" i="7"/>
  <c r="AJ150" i="7"/>
  <c r="BB149" i="7"/>
  <c r="BA149" i="7"/>
  <c r="AZ149" i="7"/>
  <c r="AY149" i="7"/>
  <c r="AX149" i="7"/>
  <c r="AW149" i="7"/>
  <c r="AV149" i="7"/>
  <c r="AU149" i="7"/>
  <c r="AT149" i="7"/>
  <c r="AS149" i="7"/>
  <c r="AR149" i="7"/>
  <c r="AQ149" i="7"/>
  <c r="AP149" i="7"/>
  <c r="AO149" i="7"/>
  <c r="AN149" i="7"/>
  <c r="AM149" i="7"/>
  <c r="AL149" i="7"/>
  <c r="AK149" i="7"/>
  <c r="AJ149" i="7"/>
  <c r="BB148" i="7"/>
  <c r="BA148" i="7"/>
  <c r="AZ148" i="7"/>
  <c r="AY148" i="7"/>
  <c r="AX148" i="7"/>
  <c r="AW148" i="7"/>
  <c r="AV148" i="7"/>
  <c r="AU148" i="7"/>
  <c r="AT148" i="7"/>
  <c r="AS148" i="7"/>
  <c r="AR148" i="7"/>
  <c r="AQ148" i="7"/>
  <c r="AP148" i="7"/>
  <c r="AO148" i="7"/>
  <c r="AN148" i="7"/>
  <c r="AM148" i="7"/>
  <c r="AL148" i="7"/>
  <c r="AK148" i="7"/>
  <c r="AJ148" i="7"/>
  <c r="BB147" i="7"/>
  <c r="BA147" i="7"/>
  <c r="AZ147" i="7"/>
  <c r="AY147" i="7"/>
  <c r="AX147" i="7"/>
  <c r="AW147" i="7"/>
  <c r="AV147" i="7"/>
  <c r="AU147" i="7"/>
  <c r="AT147" i="7"/>
  <c r="AS147" i="7"/>
  <c r="AR147" i="7"/>
  <c r="AQ147" i="7"/>
  <c r="AP147" i="7"/>
  <c r="AO147" i="7"/>
  <c r="AN147" i="7"/>
  <c r="AM147" i="7"/>
  <c r="AL147" i="7"/>
  <c r="AK147" i="7"/>
  <c r="AJ147" i="7"/>
  <c r="BB146" i="7"/>
  <c r="BA146" i="7"/>
  <c r="AZ146" i="7"/>
  <c r="AY146" i="7"/>
  <c r="AX146" i="7"/>
  <c r="AW146" i="7"/>
  <c r="AV146" i="7"/>
  <c r="AU146" i="7"/>
  <c r="AT146" i="7"/>
  <c r="AS146" i="7"/>
  <c r="AR146" i="7"/>
  <c r="AQ146" i="7"/>
  <c r="AP146" i="7"/>
  <c r="AO146" i="7"/>
  <c r="AN146" i="7"/>
  <c r="AM146" i="7"/>
  <c r="AL146" i="7"/>
  <c r="AK146" i="7"/>
  <c r="AJ146" i="7"/>
  <c r="BB145" i="7"/>
  <c r="BA145" i="7"/>
  <c r="AZ145" i="7"/>
  <c r="AY145" i="7"/>
  <c r="AX145" i="7"/>
  <c r="AW145" i="7"/>
  <c r="AV145" i="7"/>
  <c r="AU145" i="7"/>
  <c r="AT145" i="7"/>
  <c r="AS145" i="7"/>
  <c r="AR145" i="7"/>
  <c r="AQ145" i="7"/>
  <c r="AP145" i="7"/>
  <c r="AO145" i="7"/>
  <c r="AN145" i="7"/>
  <c r="AM145" i="7"/>
  <c r="AL145" i="7"/>
  <c r="AK145" i="7"/>
  <c r="AJ145" i="7"/>
  <c r="BB144" i="7"/>
  <c r="BA144" i="7"/>
  <c r="AZ144" i="7"/>
  <c r="AY144" i="7"/>
  <c r="AX144" i="7"/>
  <c r="AW144" i="7"/>
  <c r="AV144" i="7"/>
  <c r="AU144" i="7"/>
  <c r="AT144" i="7"/>
  <c r="AS144" i="7"/>
  <c r="AR144" i="7"/>
  <c r="AQ144" i="7"/>
  <c r="AP144" i="7"/>
  <c r="AO144" i="7"/>
  <c r="AN144" i="7"/>
  <c r="AM144" i="7"/>
  <c r="AL144" i="7"/>
  <c r="AK144" i="7"/>
  <c r="AJ144" i="7"/>
  <c r="BB143" i="7"/>
  <c r="BA143" i="7"/>
  <c r="AZ143" i="7"/>
  <c r="AY143" i="7"/>
  <c r="AX143" i="7"/>
  <c r="AW143" i="7"/>
  <c r="AV143" i="7"/>
  <c r="AU143" i="7"/>
  <c r="AT143" i="7"/>
  <c r="AS143" i="7"/>
  <c r="AR143" i="7"/>
  <c r="AQ143" i="7"/>
  <c r="AP143" i="7"/>
  <c r="AO143" i="7"/>
  <c r="AN143" i="7"/>
  <c r="AM143" i="7"/>
  <c r="AL143" i="7"/>
  <c r="AK143" i="7"/>
  <c r="AJ143" i="7"/>
  <c r="BB142" i="7"/>
  <c r="BA142" i="7"/>
  <c r="AZ142" i="7"/>
  <c r="AY142" i="7"/>
  <c r="AX142" i="7"/>
  <c r="AW142" i="7"/>
  <c r="AV142" i="7"/>
  <c r="AU142" i="7"/>
  <c r="AT142" i="7"/>
  <c r="AS142" i="7"/>
  <c r="AR142" i="7"/>
  <c r="AQ142" i="7"/>
  <c r="AP142" i="7"/>
  <c r="AO142" i="7"/>
  <c r="AN142" i="7"/>
  <c r="AM142" i="7"/>
  <c r="AL142" i="7"/>
  <c r="AK142" i="7"/>
  <c r="AJ142" i="7"/>
  <c r="BB141" i="7"/>
  <c r="BA141" i="7"/>
  <c r="AZ141" i="7"/>
  <c r="AY141" i="7"/>
  <c r="AX141" i="7"/>
  <c r="AW141" i="7"/>
  <c r="AV141" i="7"/>
  <c r="AU141" i="7"/>
  <c r="AT141" i="7"/>
  <c r="AS141" i="7"/>
  <c r="AR141" i="7"/>
  <c r="AQ141" i="7"/>
  <c r="AP141" i="7"/>
  <c r="AO141" i="7"/>
  <c r="AN141" i="7"/>
  <c r="AM141" i="7"/>
  <c r="AL141" i="7"/>
  <c r="AK141" i="7"/>
  <c r="AJ141" i="7"/>
  <c r="BB140" i="7"/>
  <c r="BA140" i="7"/>
  <c r="AZ140" i="7"/>
  <c r="AY140" i="7"/>
  <c r="AX140" i="7"/>
  <c r="AW140" i="7"/>
  <c r="AV140" i="7"/>
  <c r="AU140" i="7"/>
  <c r="AT140" i="7"/>
  <c r="AS140" i="7"/>
  <c r="AR140" i="7"/>
  <c r="AQ140" i="7"/>
  <c r="AP140" i="7"/>
  <c r="AO140" i="7"/>
  <c r="AN140" i="7"/>
  <c r="AM140" i="7"/>
  <c r="AL140" i="7"/>
  <c r="AK140" i="7"/>
  <c r="AJ140" i="7"/>
  <c r="BB139" i="7"/>
  <c r="BA139" i="7"/>
  <c r="AZ139" i="7"/>
  <c r="AY139" i="7"/>
  <c r="AX139" i="7"/>
  <c r="AW139" i="7"/>
  <c r="AV139" i="7"/>
  <c r="AU139" i="7"/>
  <c r="AT139" i="7"/>
  <c r="AS139" i="7"/>
  <c r="AR139" i="7"/>
  <c r="AQ139" i="7"/>
  <c r="AP139" i="7"/>
  <c r="AO139" i="7"/>
  <c r="AN139" i="7"/>
  <c r="AM139" i="7"/>
  <c r="AL139" i="7"/>
  <c r="AK139" i="7"/>
  <c r="AJ139" i="7"/>
  <c r="BB138" i="7"/>
  <c r="BA138" i="7"/>
  <c r="AZ138" i="7"/>
  <c r="AY138" i="7"/>
  <c r="AX138" i="7"/>
  <c r="AW138" i="7"/>
  <c r="AV138" i="7"/>
  <c r="AU138" i="7"/>
  <c r="AT138" i="7"/>
  <c r="AS138" i="7"/>
  <c r="AR138" i="7"/>
  <c r="AQ138" i="7"/>
  <c r="AP138" i="7"/>
  <c r="AO138" i="7"/>
  <c r="AN138" i="7"/>
  <c r="AM138" i="7"/>
  <c r="AL138" i="7"/>
  <c r="AK138" i="7"/>
  <c r="AJ138" i="7"/>
  <c r="BB137" i="7"/>
  <c r="BA137" i="7"/>
  <c r="AZ137" i="7"/>
  <c r="AY137" i="7"/>
  <c r="AX137" i="7"/>
  <c r="AW137" i="7"/>
  <c r="AV137" i="7"/>
  <c r="AU137" i="7"/>
  <c r="AT137" i="7"/>
  <c r="AS137" i="7"/>
  <c r="AR137" i="7"/>
  <c r="AQ137" i="7"/>
  <c r="AP137" i="7"/>
  <c r="AO137" i="7"/>
  <c r="AN137" i="7"/>
  <c r="AM137" i="7"/>
  <c r="AL137" i="7"/>
  <c r="AK137" i="7"/>
  <c r="AJ137" i="7"/>
  <c r="BB136" i="7"/>
  <c r="BA136" i="7"/>
  <c r="AZ136" i="7"/>
  <c r="AY136" i="7"/>
  <c r="AX136" i="7"/>
  <c r="AW136" i="7"/>
  <c r="AV136" i="7"/>
  <c r="AU136" i="7"/>
  <c r="AT136" i="7"/>
  <c r="AS136" i="7"/>
  <c r="AR136" i="7"/>
  <c r="AQ136" i="7"/>
  <c r="AP136" i="7"/>
  <c r="AO136" i="7"/>
  <c r="AN136" i="7"/>
  <c r="AM136" i="7"/>
  <c r="AL136" i="7"/>
  <c r="AK136" i="7"/>
  <c r="AJ136" i="7"/>
  <c r="BB135" i="7"/>
  <c r="BA135" i="7"/>
  <c r="AZ135" i="7"/>
  <c r="AY135" i="7"/>
  <c r="AX135" i="7"/>
  <c r="AW135" i="7"/>
  <c r="AV135" i="7"/>
  <c r="AU135" i="7"/>
  <c r="AT135" i="7"/>
  <c r="AS135" i="7"/>
  <c r="AR135" i="7"/>
  <c r="AQ135" i="7"/>
  <c r="AP135" i="7"/>
  <c r="AO135" i="7"/>
  <c r="AN135" i="7"/>
  <c r="AM135" i="7"/>
  <c r="AL135" i="7"/>
  <c r="AK135" i="7"/>
  <c r="AJ135" i="7"/>
  <c r="BB134" i="7"/>
  <c r="BA134" i="7"/>
  <c r="AZ134" i="7"/>
  <c r="AY134" i="7"/>
  <c r="AX134" i="7"/>
  <c r="AW134" i="7"/>
  <c r="AV134" i="7"/>
  <c r="AU134" i="7"/>
  <c r="AT134" i="7"/>
  <c r="AS134" i="7"/>
  <c r="AR134" i="7"/>
  <c r="AQ134" i="7"/>
  <c r="AP134" i="7"/>
  <c r="AO134" i="7"/>
  <c r="AN134" i="7"/>
  <c r="AM134" i="7"/>
  <c r="AL134" i="7"/>
  <c r="AK134" i="7"/>
  <c r="AJ134" i="7"/>
  <c r="BB133" i="7"/>
  <c r="BA133" i="7"/>
  <c r="AZ133" i="7"/>
  <c r="AY133" i="7"/>
  <c r="AX133" i="7"/>
  <c r="AW133" i="7"/>
  <c r="AV133" i="7"/>
  <c r="AU133" i="7"/>
  <c r="AT133" i="7"/>
  <c r="AS133" i="7"/>
  <c r="AR133" i="7"/>
  <c r="AQ133" i="7"/>
  <c r="AP133" i="7"/>
  <c r="AO133" i="7"/>
  <c r="AN133" i="7"/>
  <c r="AM133" i="7"/>
  <c r="AL133" i="7"/>
  <c r="AK133" i="7"/>
  <c r="AJ133" i="7"/>
  <c r="BB132" i="7"/>
  <c r="BA132" i="7"/>
  <c r="AZ132" i="7"/>
  <c r="AY132" i="7"/>
  <c r="AX132" i="7"/>
  <c r="AW132" i="7"/>
  <c r="AV132" i="7"/>
  <c r="AU132" i="7"/>
  <c r="AT132" i="7"/>
  <c r="AS132" i="7"/>
  <c r="AR132" i="7"/>
  <c r="AQ132" i="7"/>
  <c r="AP132" i="7"/>
  <c r="AO132" i="7"/>
  <c r="AN132" i="7"/>
  <c r="AM132" i="7"/>
  <c r="AL132" i="7"/>
  <c r="AK132" i="7"/>
  <c r="AJ132" i="7"/>
  <c r="BB131" i="7"/>
  <c r="BA131" i="7"/>
  <c r="AZ131" i="7"/>
  <c r="AY131" i="7"/>
  <c r="AX131" i="7"/>
  <c r="AW131" i="7"/>
  <c r="AV131" i="7"/>
  <c r="AU131" i="7"/>
  <c r="AT131" i="7"/>
  <c r="AS131" i="7"/>
  <c r="AR131" i="7"/>
  <c r="AQ131" i="7"/>
  <c r="AP131" i="7"/>
  <c r="AO131" i="7"/>
  <c r="AN131" i="7"/>
  <c r="AM131" i="7"/>
  <c r="AL131" i="7"/>
  <c r="AK131" i="7"/>
  <c r="AJ131" i="7"/>
  <c r="BB130" i="7"/>
  <c r="BA130" i="7"/>
  <c r="AZ130" i="7"/>
  <c r="AY130" i="7"/>
  <c r="AX130" i="7"/>
  <c r="AW130" i="7"/>
  <c r="AV130" i="7"/>
  <c r="AU130" i="7"/>
  <c r="AT130" i="7"/>
  <c r="AS130" i="7"/>
  <c r="AR130" i="7"/>
  <c r="AQ130" i="7"/>
  <c r="AP130" i="7"/>
  <c r="AO130" i="7"/>
  <c r="AN130" i="7"/>
  <c r="AM130" i="7"/>
  <c r="AL130" i="7"/>
  <c r="AK130" i="7"/>
  <c r="AJ130" i="7"/>
  <c r="BB129" i="7"/>
  <c r="BA129" i="7"/>
  <c r="AZ129" i="7"/>
  <c r="AY129" i="7"/>
  <c r="AX129" i="7"/>
  <c r="AW129" i="7"/>
  <c r="AV129" i="7"/>
  <c r="AU129" i="7"/>
  <c r="AT129" i="7"/>
  <c r="AS129" i="7"/>
  <c r="AR129" i="7"/>
  <c r="AQ129" i="7"/>
  <c r="AP129" i="7"/>
  <c r="AO129" i="7"/>
  <c r="AN129" i="7"/>
  <c r="AM129" i="7"/>
  <c r="AL129" i="7"/>
  <c r="AK129" i="7"/>
  <c r="AJ129" i="7"/>
  <c r="BB128" i="7"/>
  <c r="BA128" i="7"/>
  <c r="AZ128" i="7"/>
  <c r="AY128" i="7"/>
  <c r="AX128" i="7"/>
  <c r="AW128" i="7"/>
  <c r="AV128" i="7"/>
  <c r="AU128" i="7"/>
  <c r="AT128" i="7"/>
  <c r="AS128" i="7"/>
  <c r="AR128" i="7"/>
  <c r="AQ128" i="7"/>
  <c r="AP128" i="7"/>
  <c r="AO128" i="7"/>
  <c r="AN128" i="7"/>
  <c r="AM128" i="7"/>
  <c r="AL128" i="7"/>
  <c r="AK128" i="7"/>
  <c r="AJ128" i="7"/>
  <c r="BB127" i="7"/>
  <c r="BA127" i="7"/>
  <c r="AZ127" i="7"/>
  <c r="AY127" i="7"/>
  <c r="AX127" i="7"/>
  <c r="AW127" i="7"/>
  <c r="AV127" i="7"/>
  <c r="AU127" i="7"/>
  <c r="AT127" i="7"/>
  <c r="AS127" i="7"/>
  <c r="AR127" i="7"/>
  <c r="AQ127" i="7"/>
  <c r="AP127" i="7"/>
  <c r="AO127" i="7"/>
  <c r="AN127" i="7"/>
  <c r="AM127" i="7"/>
  <c r="AL127" i="7"/>
  <c r="AK127" i="7"/>
  <c r="AJ127" i="7"/>
  <c r="BB126" i="7"/>
  <c r="BA126" i="7"/>
  <c r="AZ126" i="7"/>
  <c r="AY126" i="7"/>
  <c r="AX126" i="7"/>
  <c r="AW126" i="7"/>
  <c r="AV126" i="7"/>
  <c r="AU126" i="7"/>
  <c r="AT126" i="7"/>
  <c r="AS126" i="7"/>
  <c r="AR126" i="7"/>
  <c r="AQ126" i="7"/>
  <c r="AP126" i="7"/>
  <c r="AO126" i="7"/>
  <c r="AN126" i="7"/>
  <c r="AM126" i="7"/>
  <c r="AL126" i="7"/>
  <c r="AK126" i="7"/>
  <c r="AJ126" i="7"/>
  <c r="BB125" i="7"/>
  <c r="BA125" i="7"/>
  <c r="AZ125" i="7"/>
  <c r="AY125" i="7"/>
  <c r="AX125" i="7"/>
  <c r="AW125" i="7"/>
  <c r="AV125" i="7"/>
  <c r="AU125" i="7"/>
  <c r="AT125" i="7"/>
  <c r="AS125" i="7"/>
  <c r="AR125" i="7"/>
  <c r="AQ125" i="7"/>
  <c r="AP125" i="7"/>
  <c r="AO125" i="7"/>
  <c r="AN125" i="7"/>
  <c r="AM125" i="7"/>
  <c r="AL125" i="7"/>
  <c r="AK125" i="7"/>
  <c r="AJ125" i="7"/>
  <c r="BB124" i="7"/>
  <c r="BA124" i="7"/>
  <c r="AZ124" i="7"/>
  <c r="AY124" i="7"/>
  <c r="AX124" i="7"/>
  <c r="AW124" i="7"/>
  <c r="AV124" i="7"/>
  <c r="AU124" i="7"/>
  <c r="AT124" i="7"/>
  <c r="AS124" i="7"/>
  <c r="AR124" i="7"/>
  <c r="AQ124" i="7"/>
  <c r="AP124" i="7"/>
  <c r="AO124" i="7"/>
  <c r="AN124" i="7"/>
  <c r="AM124" i="7"/>
  <c r="AL124" i="7"/>
  <c r="AK124" i="7"/>
  <c r="AJ124" i="7"/>
  <c r="BB123" i="7"/>
  <c r="BA123" i="7"/>
  <c r="AZ123" i="7"/>
  <c r="AY123" i="7"/>
  <c r="AX123" i="7"/>
  <c r="AW123" i="7"/>
  <c r="AV123" i="7"/>
  <c r="AU123" i="7"/>
  <c r="AT123" i="7"/>
  <c r="AS123" i="7"/>
  <c r="AR123" i="7"/>
  <c r="AQ123" i="7"/>
  <c r="AP123" i="7"/>
  <c r="AO123" i="7"/>
  <c r="AN123" i="7"/>
  <c r="AM123" i="7"/>
  <c r="AL123" i="7"/>
  <c r="AK123" i="7"/>
  <c r="AJ123" i="7"/>
  <c r="BB122" i="7"/>
  <c r="BA122" i="7"/>
  <c r="AZ122" i="7"/>
  <c r="AY122" i="7"/>
  <c r="AX122" i="7"/>
  <c r="AW122" i="7"/>
  <c r="AV122" i="7"/>
  <c r="AU122" i="7"/>
  <c r="AT122" i="7"/>
  <c r="AS122" i="7"/>
  <c r="AR122" i="7"/>
  <c r="AQ122" i="7"/>
  <c r="AP122" i="7"/>
  <c r="AO122" i="7"/>
  <c r="AN122" i="7"/>
  <c r="AM122" i="7"/>
  <c r="AL122" i="7"/>
  <c r="AK122" i="7"/>
  <c r="AJ122" i="7"/>
  <c r="BB121" i="7"/>
  <c r="BA121" i="7"/>
  <c r="AZ121" i="7"/>
  <c r="AY121" i="7"/>
  <c r="AX121" i="7"/>
  <c r="AW121" i="7"/>
  <c r="AV121" i="7"/>
  <c r="AU121" i="7"/>
  <c r="AT121" i="7"/>
  <c r="AS121" i="7"/>
  <c r="AR121" i="7"/>
  <c r="AQ121" i="7"/>
  <c r="AP121" i="7"/>
  <c r="AO121" i="7"/>
  <c r="AN121" i="7"/>
  <c r="AM121" i="7"/>
  <c r="AL121" i="7"/>
  <c r="AK121" i="7"/>
  <c r="AJ121" i="7"/>
  <c r="BB120" i="7"/>
  <c r="BA120" i="7"/>
  <c r="AZ120" i="7"/>
  <c r="AY120" i="7"/>
  <c r="AX120" i="7"/>
  <c r="AW120" i="7"/>
  <c r="AV120" i="7"/>
  <c r="AU120" i="7"/>
  <c r="AT120" i="7"/>
  <c r="AS120" i="7"/>
  <c r="AR120" i="7"/>
  <c r="AQ120" i="7"/>
  <c r="AP120" i="7"/>
  <c r="AO120" i="7"/>
  <c r="AN120" i="7"/>
  <c r="AM120" i="7"/>
  <c r="AL120" i="7"/>
  <c r="AK120" i="7"/>
  <c r="AJ120" i="7"/>
  <c r="BB119" i="7"/>
  <c r="BA119" i="7"/>
  <c r="AZ119" i="7"/>
  <c r="AY119" i="7"/>
  <c r="AX119" i="7"/>
  <c r="AW119" i="7"/>
  <c r="AV119" i="7"/>
  <c r="AU119" i="7"/>
  <c r="AT119" i="7"/>
  <c r="AS119" i="7"/>
  <c r="AR119" i="7"/>
  <c r="AQ119" i="7"/>
  <c r="AP119" i="7"/>
  <c r="AO119" i="7"/>
  <c r="AN119" i="7"/>
  <c r="AM119" i="7"/>
  <c r="AL119" i="7"/>
  <c r="AK119" i="7"/>
  <c r="AJ119" i="7"/>
  <c r="BB118" i="7"/>
  <c r="BA118" i="7"/>
  <c r="AZ118" i="7"/>
  <c r="AY118" i="7"/>
  <c r="AX118" i="7"/>
  <c r="AW118" i="7"/>
  <c r="AV118" i="7"/>
  <c r="AU118" i="7"/>
  <c r="AT118" i="7"/>
  <c r="AS118" i="7"/>
  <c r="AR118" i="7"/>
  <c r="AQ118" i="7"/>
  <c r="AP118" i="7"/>
  <c r="AO118" i="7"/>
  <c r="AN118" i="7"/>
  <c r="AM118" i="7"/>
  <c r="AL118" i="7"/>
  <c r="AK118" i="7"/>
  <c r="AJ118" i="7"/>
  <c r="BB117" i="7"/>
  <c r="BA117" i="7"/>
  <c r="AZ117" i="7"/>
  <c r="AY117" i="7"/>
  <c r="AX117" i="7"/>
  <c r="AW117" i="7"/>
  <c r="AV117" i="7"/>
  <c r="AU117" i="7"/>
  <c r="AT117" i="7"/>
  <c r="AS117" i="7"/>
  <c r="AR117" i="7"/>
  <c r="AQ117" i="7"/>
  <c r="AP117" i="7"/>
  <c r="AO117" i="7"/>
  <c r="AN117" i="7"/>
  <c r="AM117" i="7"/>
  <c r="AL117" i="7"/>
  <c r="AK117" i="7"/>
  <c r="AJ117" i="7"/>
  <c r="BB116" i="7"/>
  <c r="BA116" i="7"/>
  <c r="AZ116" i="7"/>
  <c r="AY116" i="7"/>
  <c r="AX116" i="7"/>
  <c r="AW116" i="7"/>
  <c r="AV116" i="7"/>
  <c r="AU116" i="7"/>
  <c r="AT116" i="7"/>
  <c r="AS116" i="7"/>
  <c r="AR116" i="7"/>
  <c r="AQ116" i="7"/>
  <c r="AP116" i="7"/>
  <c r="AO116" i="7"/>
  <c r="AN116" i="7"/>
  <c r="AM116" i="7"/>
  <c r="AL116" i="7"/>
  <c r="AK116" i="7"/>
  <c r="AJ116" i="7"/>
  <c r="B116" i="7"/>
  <c r="AL115" i="7"/>
  <c r="AK115" i="7"/>
  <c r="AJ115" i="7"/>
  <c r="BB114" i="7"/>
  <c r="BA114" i="7"/>
  <c r="AZ114" i="7"/>
  <c r="AY114" i="7"/>
  <c r="AX114" i="7"/>
  <c r="AW114" i="7"/>
  <c r="AV114" i="7"/>
  <c r="AU114" i="7"/>
  <c r="AT114" i="7"/>
  <c r="AS114" i="7"/>
  <c r="AR114" i="7"/>
  <c r="AQ114" i="7"/>
  <c r="AP114" i="7"/>
  <c r="AO114" i="7"/>
  <c r="AN114" i="7"/>
  <c r="AM114" i="7"/>
  <c r="AL114" i="7"/>
  <c r="AK114" i="7"/>
  <c r="AJ114" i="7"/>
  <c r="B114" i="7"/>
  <c r="BB113" i="7"/>
  <c r="BA113" i="7"/>
  <c r="AZ113" i="7"/>
  <c r="AY113" i="7"/>
  <c r="AX113" i="7"/>
  <c r="AW113" i="7"/>
  <c r="AV113" i="7"/>
  <c r="AU113" i="7"/>
  <c r="AT113" i="7"/>
  <c r="AS113" i="7"/>
  <c r="AR113" i="7"/>
  <c r="AQ113" i="7"/>
  <c r="AP113" i="7"/>
  <c r="AO113" i="7"/>
  <c r="AN113" i="7"/>
  <c r="AM113" i="7"/>
  <c r="AL113" i="7"/>
  <c r="AK113" i="7"/>
  <c r="AJ113" i="7"/>
  <c r="B113" i="7"/>
  <c r="BB112" i="7"/>
  <c r="BA112" i="7"/>
  <c r="AZ112" i="7"/>
  <c r="AY112" i="7"/>
  <c r="AX112" i="7"/>
  <c r="AW112" i="7"/>
  <c r="AV112" i="7"/>
  <c r="AU112" i="7"/>
  <c r="AT112" i="7"/>
  <c r="AS112" i="7"/>
  <c r="AR112" i="7"/>
  <c r="AQ112" i="7"/>
  <c r="AP112" i="7"/>
  <c r="AO112" i="7"/>
  <c r="AN112" i="7"/>
  <c r="AM112" i="7"/>
  <c r="AL112" i="7"/>
  <c r="AK112" i="7"/>
  <c r="AJ112" i="7"/>
  <c r="B112" i="7"/>
  <c r="BB111" i="7"/>
  <c r="BA111" i="7"/>
  <c r="AZ111" i="7"/>
  <c r="AY111" i="7"/>
  <c r="AX111" i="7"/>
  <c r="AW111" i="7"/>
  <c r="AV111" i="7"/>
  <c r="AU111" i="7"/>
  <c r="AT111" i="7"/>
  <c r="AS111" i="7"/>
  <c r="AR111" i="7"/>
  <c r="AQ111" i="7"/>
  <c r="AP111" i="7"/>
  <c r="AO111" i="7"/>
  <c r="AN111" i="7"/>
  <c r="AM111" i="7"/>
  <c r="AL111" i="7"/>
  <c r="AK111" i="7"/>
  <c r="AJ111" i="7"/>
  <c r="B111" i="7"/>
  <c r="BB110" i="7"/>
  <c r="BA110" i="7"/>
  <c r="AZ110" i="7"/>
  <c r="AY110" i="7"/>
  <c r="AX110" i="7"/>
  <c r="AW110" i="7"/>
  <c r="AV110" i="7"/>
  <c r="AU110" i="7"/>
  <c r="AT110" i="7"/>
  <c r="AS110" i="7"/>
  <c r="AR110" i="7"/>
  <c r="AQ110" i="7"/>
  <c r="AP110" i="7"/>
  <c r="AO110" i="7"/>
  <c r="AN110" i="7"/>
  <c r="AM110" i="7"/>
  <c r="AL110" i="7"/>
  <c r="AK110" i="7"/>
  <c r="AJ110" i="7"/>
  <c r="B110" i="7"/>
  <c r="BB109" i="7"/>
  <c r="BA109" i="7"/>
  <c r="AZ109" i="7"/>
  <c r="AY109" i="7"/>
  <c r="AX109" i="7"/>
  <c r="AW109" i="7"/>
  <c r="AV109" i="7"/>
  <c r="AU109" i="7"/>
  <c r="AT109" i="7"/>
  <c r="AS109" i="7"/>
  <c r="AR109" i="7"/>
  <c r="AQ109" i="7"/>
  <c r="AP109" i="7"/>
  <c r="AO109" i="7"/>
  <c r="AN109" i="7"/>
  <c r="AM109" i="7"/>
  <c r="AL109" i="7"/>
  <c r="AK109" i="7"/>
  <c r="AJ109" i="7"/>
  <c r="B109" i="7"/>
  <c r="BB108" i="7"/>
  <c r="BA108" i="7"/>
  <c r="AZ108" i="7"/>
  <c r="AY108" i="7"/>
  <c r="AX108" i="7"/>
  <c r="AW108" i="7"/>
  <c r="AV108" i="7"/>
  <c r="AU108" i="7"/>
  <c r="AT108" i="7"/>
  <c r="AS108" i="7"/>
  <c r="AR108" i="7"/>
  <c r="AQ108" i="7"/>
  <c r="AP108" i="7"/>
  <c r="AO108" i="7"/>
  <c r="AN108" i="7"/>
  <c r="AM108" i="7"/>
  <c r="AL108" i="7"/>
  <c r="AK108" i="7"/>
  <c r="AJ108" i="7"/>
  <c r="B108" i="7"/>
  <c r="BB107" i="7"/>
  <c r="BA107" i="7"/>
  <c r="AZ107" i="7"/>
  <c r="AY107" i="7"/>
  <c r="AX107" i="7"/>
  <c r="AW107" i="7"/>
  <c r="AV107" i="7"/>
  <c r="AU107" i="7"/>
  <c r="AT107" i="7"/>
  <c r="AS107" i="7"/>
  <c r="AR107" i="7"/>
  <c r="AQ107" i="7"/>
  <c r="AP107" i="7"/>
  <c r="AO107" i="7"/>
  <c r="AN107" i="7"/>
  <c r="AM107" i="7"/>
  <c r="AL107" i="7"/>
  <c r="AK107" i="7"/>
  <c r="AJ107" i="7"/>
  <c r="B107" i="7"/>
  <c r="BB106" i="7"/>
  <c r="BA106" i="7"/>
  <c r="AZ106" i="7"/>
  <c r="AY106" i="7"/>
  <c r="AX106" i="7"/>
  <c r="AW106" i="7"/>
  <c r="AV106" i="7"/>
  <c r="AU106" i="7"/>
  <c r="AT106" i="7"/>
  <c r="AS106" i="7"/>
  <c r="AR106" i="7"/>
  <c r="AQ106" i="7"/>
  <c r="AP106" i="7"/>
  <c r="AO106" i="7"/>
  <c r="AN106" i="7"/>
  <c r="AM106" i="7"/>
  <c r="AL106" i="7"/>
  <c r="AK106" i="7"/>
  <c r="AJ106" i="7"/>
  <c r="B106" i="7"/>
  <c r="BB105" i="7"/>
  <c r="BA105" i="7"/>
  <c r="AZ105" i="7"/>
  <c r="AY105" i="7"/>
  <c r="AX105" i="7"/>
  <c r="AW105" i="7"/>
  <c r="AV105" i="7"/>
  <c r="AU105" i="7"/>
  <c r="AT105" i="7"/>
  <c r="AS105" i="7"/>
  <c r="AR105" i="7"/>
  <c r="AQ105" i="7"/>
  <c r="AP105" i="7"/>
  <c r="AO105" i="7"/>
  <c r="AN105" i="7"/>
  <c r="AM105" i="7"/>
  <c r="AL105" i="7"/>
  <c r="AK105" i="7"/>
  <c r="AJ105" i="7"/>
  <c r="B105" i="7"/>
  <c r="BB104" i="7"/>
  <c r="BA104" i="7"/>
  <c r="AZ104" i="7"/>
  <c r="AY104" i="7"/>
  <c r="AX104" i="7"/>
  <c r="AW104" i="7"/>
  <c r="AV104" i="7"/>
  <c r="AU104" i="7"/>
  <c r="AT104" i="7"/>
  <c r="AS104" i="7"/>
  <c r="AR104" i="7"/>
  <c r="AQ104" i="7"/>
  <c r="AP104" i="7"/>
  <c r="AO104" i="7"/>
  <c r="AN104" i="7"/>
  <c r="AM104" i="7"/>
  <c r="AL104" i="7"/>
  <c r="AK104" i="7"/>
  <c r="AJ104" i="7"/>
  <c r="B104" i="7"/>
  <c r="BB103" i="7"/>
  <c r="BA103" i="7"/>
  <c r="AZ103" i="7"/>
  <c r="AY103" i="7"/>
  <c r="AX103" i="7"/>
  <c r="AW103" i="7"/>
  <c r="AV103" i="7"/>
  <c r="AU103" i="7"/>
  <c r="AT103" i="7"/>
  <c r="AS103" i="7"/>
  <c r="AR103" i="7"/>
  <c r="AQ103" i="7"/>
  <c r="AP103" i="7"/>
  <c r="AO103" i="7"/>
  <c r="AN103" i="7"/>
  <c r="AM103" i="7"/>
  <c r="AL103" i="7"/>
  <c r="AK103" i="7"/>
  <c r="AJ103" i="7"/>
  <c r="B103" i="7"/>
  <c r="BB102" i="7"/>
  <c r="BA102" i="7"/>
  <c r="AZ102" i="7"/>
  <c r="AY102" i="7"/>
  <c r="AX102" i="7"/>
  <c r="AW102" i="7"/>
  <c r="AV102" i="7"/>
  <c r="AU102" i="7"/>
  <c r="AT102" i="7"/>
  <c r="AS102" i="7"/>
  <c r="AR102" i="7"/>
  <c r="AQ102" i="7"/>
  <c r="AP102" i="7"/>
  <c r="AO102" i="7"/>
  <c r="AN102" i="7"/>
  <c r="AM102" i="7"/>
  <c r="AL102" i="7"/>
  <c r="AK102" i="7"/>
  <c r="AJ102" i="7"/>
  <c r="B102" i="7"/>
  <c r="BB101" i="7"/>
  <c r="BA101" i="7"/>
  <c r="AZ101" i="7"/>
  <c r="AY101" i="7"/>
  <c r="AX101" i="7"/>
  <c r="AW101" i="7"/>
  <c r="AV101" i="7"/>
  <c r="AU101" i="7"/>
  <c r="AT101" i="7"/>
  <c r="AS101" i="7"/>
  <c r="AR101" i="7"/>
  <c r="AQ101" i="7"/>
  <c r="AP101" i="7"/>
  <c r="AO101" i="7"/>
  <c r="AN101" i="7"/>
  <c r="AM101" i="7"/>
  <c r="AL101" i="7"/>
  <c r="AK101" i="7"/>
  <c r="AJ101" i="7"/>
  <c r="B101" i="7"/>
  <c r="BB100" i="7"/>
  <c r="BA100" i="7"/>
  <c r="AZ100" i="7"/>
  <c r="AY100" i="7"/>
  <c r="AX100" i="7"/>
  <c r="AW100" i="7"/>
  <c r="AV100" i="7"/>
  <c r="AU100" i="7"/>
  <c r="AT100" i="7"/>
  <c r="AS100" i="7"/>
  <c r="AR100" i="7"/>
  <c r="AQ100" i="7"/>
  <c r="AP100" i="7"/>
  <c r="AO100" i="7"/>
  <c r="AN100" i="7"/>
  <c r="AM100" i="7"/>
  <c r="AL100" i="7"/>
  <c r="AK100" i="7"/>
  <c r="AJ100" i="7"/>
  <c r="B100" i="7"/>
  <c r="BB99" i="7"/>
  <c r="BA99" i="7"/>
  <c r="AZ99" i="7"/>
  <c r="AY99" i="7"/>
  <c r="AX99" i="7"/>
  <c r="AW99" i="7"/>
  <c r="AV99" i="7"/>
  <c r="AU99" i="7"/>
  <c r="AT99" i="7"/>
  <c r="AS99" i="7"/>
  <c r="AR99" i="7"/>
  <c r="AQ99" i="7"/>
  <c r="AP99" i="7"/>
  <c r="AO99" i="7"/>
  <c r="AN99" i="7"/>
  <c r="AM99" i="7"/>
  <c r="AL99" i="7"/>
  <c r="AK99" i="7"/>
  <c r="AJ99" i="7"/>
  <c r="B99" i="7"/>
  <c r="BB98" i="7"/>
  <c r="BA98" i="7"/>
  <c r="AZ98" i="7"/>
  <c r="AY98" i="7"/>
  <c r="AX98" i="7"/>
  <c r="AW98" i="7"/>
  <c r="AV98" i="7"/>
  <c r="AU98" i="7"/>
  <c r="AT98" i="7"/>
  <c r="AS98" i="7"/>
  <c r="AR98" i="7"/>
  <c r="AQ98" i="7"/>
  <c r="AP98" i="7"/>
  <c r="AO98" i="7"/>
  <c r="AN98" i="7"/>
  <c r="AM98" i="7"/>
  <c r="AL98" i="7"/>
  <c r="AK98" i="7"/>
  <c r="AJ98" i="7"/>
  <c r="B98" i="7"/>
  <c r="BB97" i="7"/>
  <c r="BA97" i="7"/>
  <c r="AZ97" i="7"/>
  <c r="AY97" i="7"/>
  <c r="AX97" i="7"/>
  <c r="AW97" i="7"/>
  <c r="AV97" i="7"/>
  <c r="AU97" i="7"/>
  <c r="AT97" i="7"/>
  <c r="AS97" i="7"/>
  <c r="AR97" i="7"/>
  <c r="AQ97" i="7"/>
  <c r="AP97" i="7"/>
  <c r="AO97" i="7"/>
  <c r="AN97" i="7"/>
  <c r="AM97" i="7"/>
  <c r="AL97" i="7"/>
  <c r="AK97" i="7"/>
  <c r="AJ97" i="7"/>
  <c r="B97" i="7"/>
  <c r="AL96" i="7"/>
  <c r="AK96" i="7"/>
  <c r="AJ96" i="7"/>
  <c r="BB95" i="7"/>
  <c r="BA95" i="7"/>
  <c r="AZ95" i="7"/>
  <c r="AY95" i="7"/>
  <c r="AX95" i="7"/>
  <c r="AW95" i="7"/>
  <c r="AV95" i="7"/>
  <c r="AU95" i="7"/>
  <c r="AT95" i="7"/>
  <c r="AS95" i="7"/>
  <c r="AR95" i="7"/>
  <c r="AQ95" i="7"/>
  <c r="AP95" i="7"/>
  <c r="AO95" i="7"/>
  <c r="AN95" i="7"/>
  <c r="AM95" i="7"/>
  <c r="AL95" i="7"/>
  <c r="AK95" i="7"/>
  <c r="AJ95" i="7"/>
  <c r="B95" i="7"/>
  <c r="BB94" i="7"/>
  <c r="BA94" i="7"/>
  <c r="AZ94" i="7"/>
  <c r="AY94" i="7"/>
  <c r="AX94" i="7"/>
  <c r="AW94" i="7"/>
  <c r="AV94" i="7"/>
  <c r="AU94" i="7"/>
  <c r="AT94" i="7"/>
  <c r="AS94" i="7"/>
  <c r="AR94" i="7"/>
  <c r="AQ94" i="7"/>
  <c r="AP94" i="7"/>
  <c r="AO94" i="7"/>
  <c r="AN94" i="7"/>
  <c r="AM94" i="7"/>
  <c r="AL94" i="7"/>
  <c r="AK94" i="7"/>
  <c r="AJ94" i="7"/>
  <c r="B94" i="7"/>
  <c r="AL93" i="7"/>
  <c r="AK93" i="7"/>
  <c r="AJ93" i="7"/>
  <c r="BB92" i="7"/>
  <c r="BA92" i="7"/>
  <c r="AZ92" i="7"/>
  <c r="AY92" i="7"/>
  <c r="AX92" i="7"/>
  <c r="AW92" i="7"/>
  <c r="AV92" i="7"/>
  <c r="AU92" i="7"/>
  <c r="AT92" i="7"/>
  <c r="AS92" i="7"/>
  <c r="AR92" i="7"/>
  <c r="AQ92" i="7"/>
  <c r="AP92" i="7"/>
  <c r="AO92" i="7"/>
  <c r="AN92" i="7"/>
  <c r="AM92" i="7"/>
  <c r="AL92" i="7"/>
  <c r="AK92" i="7"/>
  <c r="AJ92" i="7"/>
  <c r="B92" i="7"/>
  <c r="BB91" i="7"/>
  <c r="BA91" i="7"/>
  <c r="AZ91" i="7"/>
  <c r="AY91" i="7"/>
  <c r="AX91" i="7"/>
  <c r="AW91" i="7"/>
  <c r="AV91" i="7"/>
  <c r="AU91" i="7"/>
  <c r="AT91" i="7"/>
  <c r="AS91" i="7"/>
  <c r="AR91" i="7"/>
  <c r="AQ91" i="7"/>
  <c r="AP91" i="7"/>
  <c r="AO91" i="7"/>
  <c r="AN91" i="7"/>
  <c r="AM91" i="7"/>
  <c r="AL91" i="7"/>
  <c r="AK91" i="7"/>
  <c r="AJ91" i="7"/>
  <c r="B91" i="7"/>
  <c r="BB90" i="7"/>
  <c r="BA90" i="7"/>
  <c r="AZ90" i="7"/>
  <c r="AY90" i="7"/>
  <c r="AX90" i="7"/>
  <c r="AW90" i="7"/>
  <c r="AV90" i="7"/>
  <c r="AU90" i="7"/>
  <c r="AT90" i="7"/>
  <c r="AS90" i="7"/>
  <c r="AR90" i="7"/>
  <c r="AQ90" i="7"/>
  <c r="AP90" i="7"/>
  <c r="AO90" i="7"/>
  <c r="AN90" i="7"/>
  <c r="AM90" i="7"/>
  <c r="AL90" i="7"/>
  <c r="AK90" i="7"/>
  <c r="AJ90" i="7"/>
  <c r="B90" i="7"/>
  <c r="BB89" i="7"/>
  <c r="BA89" i="7"/>
  <c r="AZ89" i="7"/>
  <c r="AY89" i="7"/>
  <c r="AX89" i="7"/>
  <c r="AW89" i="7"/>
  <c r="AV89" i="7"/>
  <c r="AU89" i="7"/>
  <c r="AT89" i="7"/>
  <c r="AS89" i="7"/>
  <c r="AR89" i="7"/>
  <c r="AQ89" i="7"/>
  <c r="AP89" i="7"/>
  <c r="AO89" i="7"/>
  <c r="AN89" i="7"/>
  <c r="AM89" i="7"/>
  <c r="AL89" i="7"/>
  <c r="AK89" i="7"/>
  <c r="AJ89" i="7"/>
  <c r="B89" i="7"/>
  <c r="BB88" i="7"/>
  <c r="BA88" i="7"/>
  <c r="AZ88" i="7"/>
  <c r="AY88" i="7"/>
  <c r="AX88" i="7"/>
  <c r="AW88" i="7"/>
  <c r="AV88" i="7"/>
  <c r="AU88" i="7"/>
  <c r="AT88" i="7"/>
  <c r="AS88" i="7"/>
  <c r="AR88" i="7"/>
  <c r="AQ88" i="7"/>
  <c r="AP88" i="7"/>
  <c r="AO88" i="7"/>
  <c r="AN88" i="7"/>
  <c r="AM88" i="7"/>
  <c r="AL88" i="7"/>
  <c r="AK88" i="7"/>
  <c r="AJ88" i="7"/>
  <c r="B88" i="7"/>
  <c r="BB87" i="7"/>
  <c r="BA87" i="7"/>
  <c r="AZ87" i="7"/>
  <c r="AY87" i="7"/>
  <c r="AX87" i="7"/>
  <c r="AW87" i="7"/>
  <c r="AV87" i="7"/>
  <c r="AU87" i="7"/>
  <c r="AT87" i="7"/>
  <c r="AS87" i="7"/>
  <c r="AR87" i="7"/>
  <c r="AQ87" i="7"/>
  <c r="AP87" i="7"/>
  <c r="AO87" i="7"/>
  <c r="AN87" i="7"/>
  <c r="AM87" i="7"/>
  <c r="AL87" i="7"/>
  <c r="AK87" i="7"/>
  <c r="AJ87" i="7"/>
  <c r="B87" i="7"/>
  <c r="BB86" i="7"/>
  <c r="BA86" i="7"/>
  <c r="AZ86" i="7"/>
  <c r="AY86" i="7"/>
  <c r="AX86" i="7"/>
  <c r="AW86" i="7"/>
  <c r="AV86" i="7"/>
  <c r="AU86" i="7"/>
  <c r="AT86" i="7"/>
  <c r="AS86" i="7"/>
  <c r="AR86" i="7"/>
  <c r="AQ86" i="7"/>
  <c r="AP86" i="7"/>
  <c r="AO86" i="7"/>
  <c r="AN86" i="7"/>
  <c r="AM86" i="7"/>
  <c r="AL86" i="7"/>
  <c r="AK86" i="7"/>
  <c r="AJ86" i="7"/>
  <c r="B86" i="7"/>
  <c r="BB85" i="7"/>
  <c r="BA85" i="7"/>
  <c r="AZ85" i="7"/>
  <c r="AY85" i="7"/>
  <c r="AX85" i="7"/>
  <c r="AW85" i="7"/>
  <c r="AV85" i="7"/>
  <c r="AU85" i="7"/>
  <c r="AT85" i="7"/>
  <c r="AS85" i="7"/>
  <c r="AR85" i="7"/>
  <c r="AQ85" i="7"/>
  <c r="AP85" i="7"/>
  <c r="AO85" i="7"/>
  <c r="AN85" i="7"/>
  <c r="AM85" i="7"/>
  <c r="AL85" i="7"/>
  <c r="AK85" i="7"/>
  <c r="AJ85" i="7"/>
  <c r="B85" i="7"/>
  <c r="BB84" i="7"/>
  <c r="BA84" i="7"/>
  <c r="AZ84" i="7"/>
  <c r="AY84" i="7"/>
  <c r="AX84" i="7"/>
  <c r="AW84" i="7"/>
  <c r="AV84" i="7"/>
  <c r="AU84" i="7"/>
  <c r="AT84" i="7"/>
  <c r="AS84" i="7"/>
  <c r="AR84" i="7"/>
  <c r="AQ84" i="7"/>
  <c r="AP84" i="7"/>
  <c r="AO84" i="7"/>
  <c r="AN84" i="7"/>
  <c r="AM84" i="7"/>
  <c r="AL84" i="7"/>
  <c r="AK84" i="7"/>
  <c r="AJ84" i="7"/>
  <c r="B84" i="7"/>
  <c r="BB81" i="7"/>
  <c r="BA81" i="7"/>
  <c r="AZ81" i="7"/>
  <c r="AY81" i="7"/>
  <c r="AX81" i="7"/>
  <c r="AW81" i="7"/>
  <c r="AV81" i="7"/>
  <c r="AU81" i="7"/>
  <c r="AT81" i="7"/>
  <c r="AS81" i="7"/>
  <c r="AR81" i="7"/>
  <c r="AQ81" i="7"/>
  <c r="AP81" i="7"/>
  <c r="AO81" i="7"/>
  <c r="AN81" i="7"/>
  <c r="AM81" i="7"/>
  <c r="AL81" i="7"/>
  <c r="AK81" i="7"/>
  <c r="AJ81" i="7"/>
  <c r="B81" i="7"/>
  <c r="BB78" i="7"/>
  <c r="BA78" i="7"/>
  <c r="AZ78" i="7"/>
  <c r="AY78" i="7"/>
  <c r="AX78" i="7"/>
  <c r="AW78" i="7"/>
  <c r="AV78" i="7"/>
  <c r="AU78" i="7"/>
  <c r="AT78" i="7"/>
  <c r="AS78" i="7"/>
  <c r="AR78" i="7"/>
  <c r="AQ78" i="7"/>
  <c r="AP78" i="7"/>
  <c r="AO78" i="7"/>
  <c r="AN78" i="7"/>
  <c r="AM78" i="7"/>
  <c r="AL78" i="7"/>
  <c r="AK78" i="7"/>
  <c r="AJ78" i="7"/>
  <c r="B78" i="7"/>
  <c r="BB77" i="7"/>
  <c r="BA77" i="7"/>
  <c r="AZ77" i="7"/>
  <c r="AY77" i="7"/>
  <c r="AX77" i="7"/>
  <c r="AW77" i="7"/>
  <c r="AV77" i="7"/>
  <c r="AU77" i="7"/>
  <c r="AT77" i="7"/>
  <c r="AS77" i="7"/>
  <c r="AR77" i="7"/>
  <c r="AQ77" i="7"/>
  <c r="AP77" i="7"/>
  <c r="AO77" i="7"/>
  <c r="AN77" i="7"/>
  <c r="AM77" i="7"/>
  <c r="AL77" i="7"/>
  <c r="AK77" i="7"/>
  <c r="AJ77" i="7"/>
  <c r="B77" i="7"/>
  <c r="AL76" i="7"/>
  <c r="AK76" i="7"/>
  <c r="AJ76" i="7"/>
  <c r="BB73" i="7"/>
  <c r="BA73" i="7"/>
  <c r="AZ73" i="7"/>
  <c r="AY73" i="7"/>
  <c r="AX73" i="7"/>
  <c r="AW73" i="7"/>
  <c r="AV73" i="7"/>
  <c r="AU73" i="7"/>
  <c r="AT73" i="7"/>
  <c r="AS73" i="7"/>
  <c r="AR73" i="7"/>
  <c r="AQ73" i="7"/>
  <c r="AP73" i="7"/>
  <c r="AO73" i="7"/>
  <c r="AN73" i="7"/>
  <c r="AM73" i="7"/>
  <c r="AL73" i="7"/>
  <c r="AK73" i="7"/>
  <c r="AJ73" i="7"/>
  <c r="B73" i="7"/>
  <c r="BB70" i="7"/>
  <c r="BA70" i="7"/>
  <c r="AZ70" i="7"/>
  <c r="AY70" i="7"/>
  <c r="AX70" i="7"/>
  <c r="AW70" i="7"/>
  <c r="AV70" i="7"/>
  <c r="AU70" i="7"/>
  <c r="AT70" i="7"/>
  <c r="AS70" i="7"/>
  <c r="AR70" i="7"/>
  <c r="AQ70" i="7"/>
  <c r="AP70" i="7"/>
  <c r="AO70" i="7"/>
  <c r="AN70" i="7"/>
  <c r="AM70" i="7"/>
  <c r="AL70" i="7"/>
  <c r="AK70" i="7"/>
  <c r="AJ70" i="7"/>
  <c r="B70" i="7"/>
  <c r="BB69" i="7"/>
  <c r="BA69" i="7"/>
  <c r="AZ69" i="7"/>
  <c r="AY69" i="7"/>
  <c r="AX69" i="7"/>
  <c r="AW69" i="7"/>
  <c r="AV69" i="7"/>
  <c r="AU69" i="7"/>
  <c r="AT69" i="7"/>
  <c r="AS69" i="7"/>
  <c r="AR69" i="7"/>
  <c r="AQ69" i="7"/>
  <c r="AP69" i="7"/>
  <c r="AO69" i="7"/>
  <c r="AN69" i="7"/>
  <c r="AM69" i="7"/>
  <c r="AL69" i="7"/>
  <c r="AK69" i="7"/>
  <c r="AJ69" i="7"/>
  <c r="B69" i="7"/>
  <c r="BB68" i="7"/>
  <c r="BA68" i="7"/>
  <c r="AZ68" i="7"/>
  <c r="AY68" i="7"/>
  <c r="AX68" i="7"/>
  <c r="AW68" i="7"/>
  <c r="AV68" i="7"/>
  <c r="AU68" i="7"/>
  <c r="AT68" i="7"/>
  <c r="AS68" i="7"/>
  <c r="AR68" i="7"/>
  <c r="AQ68" i="7"/>
  <c r="AP68" i="7"/>
  <c r="AO68" i="7"/>
  <c r="AN68" i="7"/>
  <c r="AM68" i="7"/>
  <c r="AL68" i="7"/>
  <c r="AK68" i="7"/>
  <c r="AJ68" i="7"/>
  <c r="B68" i="7"/>
  <c r="AL67" i="7"/>
  <c r="AK67" i="7"/>
  <c r="AJ67" i="7"/>
  <c r="BB66" i="7"/>
  <c r="BA66" i="7"/>
  <c r="AZ66" i="7"/>
  <c r="AY66" i="7"/>
  <c r="AX66" i="7"/>
  <c r="AW66" i="7"/>
  <c r="AV66" i="7"/>
  <c r="AU66" i="7"/>
  <c r="AT66" i="7"/>
  <c r="AS66" i="7"/>
  <c r="AR66" i="7"/>
  <c r="AQ66" i="7"/>
  <c r="AP66" i="7"/>
  <c r="AO66" i="7"/>
  <c r="AN66" i="7"/>
  <c r="AM66" i="7"/>
  <c r="AL66" i="7"/>
  <c r="AK66" i="7"/>
  <c r="AJ66" i="7"/>
  <c r="B66" i="7"/>
  <c r="BB65" i="7"/>
  <c r="BA65" i="7"/>
  <c r="AZ65" i="7"/>
  <c r="AY65" i="7"/>
  <c r="AX65" i="7"/>
  <c r="AW65" i="7"/>
  <c r="AV65" i="7"/>
  <c r="AU65" i="7"/>
  <c r="AT65" i="7"/>
  <c r="AS65" i="7"/>
  <c r="AR65" i="7"/>
  <c r="AQ65" i="7"/>
  <c r="AP65" i="7"/>
  <c r="AO65" i="7"/>
  <c r="AN65" i="7"/>
  <c r="AM65" i="7"/>
  <c r="AL65" i="7"/>
  <c r="AK65" i="7"/>
  <c r="AJ65" i="7"/>
  <c r="B65" i="7"/>
  <c r="AL64" i="7"/>
  <c r="AK64" i="7"/>
  <c r="AJ64" i="7"/>
  <c r="BB63" i="7"/>
  <c r="BA63" i="7"/>
  <c r="AZ63" i="7"/>
  <c r="AY63" i="7"/>
  <c r="AX63" i="7"/>
  <c r="AW63" i="7"/>
  <c r="AV63" i="7"/>
  <c r="AU63" i="7"/>
  <c r="AT63" i="7"/>
  <c r="AS63" i="7"/>
  <c r="AR63" i="7"/>
  <c r="AQ63" i="7"/>
  <c r="AP63" i="7"/>
  <c r="AO63" i="7"/>
  <c r="AN63" i="7"/>
  <c r="AM63" i="7"/>
  <c r="AL63" i="7"/>
  <c r="AK63" i="7"/>
  <c r="AJ63" i="7"/>
  <c r="BB62" i="7"/>
  <c r="BA62" i="7"/>
  <c r="AZ62" i="7"/>
  <c r="AY62" i="7"/>
  <c r="AX62" i="7"/>
  <c r="AW62" i="7"/>
  <c r="AV62" i="7"/>
  <c r="AU62" i="7"/>
  <c r="AT62" i="7"/>
  <c r="AS62" i="7"/>
  <c r="AR62" i="7"/>
  <c r="AQ62" i="7"/>
  <c r="AP62" i="7"/>
  <c r="AO62" i="7"/>
  <c r="AN62" i="7"/>
  <c r="AM62" i="7"/>
  <c r="AL62" i="7"/>
  <c r="AK62" i="7"/>
  <c r="AJ62" i="7"/>
  <c r="BB61" i="7"/>
  <c r="BA61" i="7"/>
  <c r="AZ61" i="7"/>
  <c r="AY61" i="7"/>
  <c r="AX61" i="7"/>
  <c r="AW61" i="7"/>
  <c r="AV61" i="7"/>
  <c r="AU61" i="7"/>
  <c r="AT61" i="7"/>
  <c r="AS61" i="7"/>
  <c r="AR61" i="7"/>
  <c r="AQ61" i="7"/>
  <c r="AP61" i="7"/>
  <c r="AO61" i="7"/>
  <c r="AN61" i="7"/>
  <c r="AM61" i="7"/>
  <c r="AL61" i="7"/>
  <c r="AK61" i="7"/>
  <c r="AJ61" i="7"/>
  <c r="BB60" i="7"/>
  <c r="BA60" i="7"/>
  <c r="AZ60" i="7"/>
  <c r="AY60" i="7"/>
  <c r="AX60" i="7"/>
  <c r="AW60" i="7"/>
  <c r="AV60" i="7"/>
  <c r="AU60" i="7"/>
  <c r="AT60" i="7"/>
  <c r="AS60" i="7"/>
  <c r="AR60" i="7"/>
  <c r="AQ60" i="7"/>
  <c r="AP60" i="7"/>
  <c r="AO60" i="7"/>
  <c r="AN60" i="7"/>
  <c r="AM60" i="7"/>
  <c r="AL60" i="7"/>
  <c r="AK60" i="7"/>
  <c r="AJ60" i="7"/>
  <c r="AL59" i="7"/>
  <c r="AK59" i="7"/>
  <c r="AJ59" i="7"/>
  <c r="BB58" i="7"/>
  <c r="BA58" i="7"/>
  <c r="AZ58" i="7"/>
  <c r="AY58" i="7"/>
  <c r="AX58" i="7"/>
  <c r="AW58" i="7"/>
  <c r="AV58" i="7"/>
  <c r="AU58" i="7"/>
  <c r="AT58" i="7"/>
  <c r="AS58" i="7"/>
  <c r="AR58" i="7"/>
  <c r="AQ58" i="7"/>
  <c r="AP58" i="7"/>
  <c r="AO58" i="7"/>
  <c r="AN58" i="7"/>
  <c r="AM58" i="7"/>
  <c r="AL58" i="7"/>
  <c r="AK58" i="7"/>
  <c r="AJ58" i="7"/>
  <c r="BB57" i="7"/>
  <c r="BA57" i="7"/>
  <c r="AZ57" i="7"/>
  <c r="AY57" i="7"/>
  <c r="AX57" i="7"/>
  <c r="AW57" i="7"/>
  <c r="AV57" i="7"/>
  <c r="AU57" i="7"/>
  <c r="AT57" i="7"/>
  <c r="AS57" i="7"/>
  <c r="AR57" i="7"/>
  <c r="AQ57" i="7"/>
  <c r="AP57" i="7"/>
  <c r="AO57" i="7"/>
  <c r="AN57" i="7"/>
  <c r="AM57" i="7"/>
  <c r="AL57" i="7"/>
  <c r="AK57" i="7"/>
  <c r="AJ57" i="7"/>
  <c r="AL56" i="7"/>
  <c r="AK56" i="7"/>
  <c r="AJ56" i="7"/>
  <c r="BB53" i="7"/>
  <c r="BA53" i="7"/>
  <c r="AZ53" i="7"/>
  <c r="AY53" i="7"/>
  <c r="AX53" i="7"/>
  <c r="AW53" i="7"/>
  <c r="AV53" i="7"/>
  <c r="AU53" i="7"/>
  <c r="AT53" i="7"/>
  <c r="AS53" i="7"/>
  <c r="AR53" i="7"/>
  <c r="AQ53" i="7"/>
  <c r="AP53" i="7"/>
  <c r="AO53" i="7"/>
  <c r="AN53" i="7"/>
  <c r="AM53" i="7"/>
  <c r="AL53" i="7"/>
  <c r="AK53" i="7"/>
  <c r="AJ53" i="7"/>
  <c r="B53" i="7"/>
  <c r="BB50" i="7"/>
  <c r="BA50" i="7"/>
  <c r="AZ50" i="7"/>
  <c r="AY50" i="7"/>
  <c r="AX50" i="7"/>
  <c r="AW50" i="7"/>
  <c r="AV50" i="7"/>
  <c r="AU50" i="7"/>
  <c r="AT50" i="7"/>
  <c r="AS50" i="7"/>
  <c r="AR50" i="7"/>
  <c r="AQ50" i="7"/>
  <c r="AP50" i="7"/>
  <c r="AO50" i="7"/>
  <c r="AN50" i="7"/>
  <c r="AM50" i="7"/>
  <c r="AL50" i="7"/>
  <c r="AK50" i="7"/>
  <c r="AJ50" i="7"/>
  <c r="B50" i="7"/>
  <c r="BB49" i="7"/>
  <c r="BA49" i="7"/>
  <c r="AZ49" i="7"/>
  <c r="AY49" i="7"/>
  <c r="AX49" i="7"/>
  <c r="AW49" i="7"/>
  <c r="AV49" i="7"/>
  <c r="AU49" i="7"/>
  <c r="AT49" i="7"/>
  <c r="AS49" i="7"/>
  <c r="AR49" i="7"/>
  <c r="AQ49" i="7"/>
  <c r="AP49" i="7"/>
  <c r="AO49" i="7"/>
  <c r="AN49" i="7"/>
  <c r="AM49" i="7"/>
  <c r="AL49" i="7"/>
  <c r="AK49" i="7"/>
  <c r="AJ49" i="7"/>
  <c r="B49" i="7"/>
  <c r="BB48" i="7"/>
  <c r="BA48" i="7"/>
  <c r="AZ48" i="7"/>
  <c r="AY48" i="7"/>
  <c r="AX48" i="7"/>
  <c r="AW48" i="7"/>
  <c r="AV48" i="7"/>
  <c r="AU48" i="7"/>
  <c r="AT48" i="7"/>
  <c r="AS48" i="7"/>
  <c r="AR48" i="7"/>
  <c r="AQ48" i="7"/>
  <c r="AP48" i="7"/>
  <c r="AO48" i="7"/>
  <c r="AN48" i="7"/>
  <c r="AM48" i="7"/>
  <c r="AL48" i="7"/>
  <c r="AK48" i="7"/>
  <c r="AJ48" i="7"/>
  <c r="B48" i="7"/>
  <c r="BB47" i="7"/>
  <c r="BA47" i="7"/>
  <c r="AZ47" i="7"/>
  <c r="AY47" i="7"/>
  <c r="AX47" i="7"/>
  <c r="AW47" i="7"/>
  <c r="AV47" i="7"/>
  <c r="AU47" i="7"/>
  <c r="AT47" i="7"/>
  <c r="AS47" i="7"/>
  <c r="AR47" i="7"/>
  <c r="AQ47" i="7"/>
  <c r="AP47" i="7"/>
  <c r="AO47" i="7"/>
  <c r="AN47" i="7"/>
  <c r="AM47" i="7"/>
  <c r="AL47" i="7"/>
  <c r="AK47" i="7"/>
  <c r="AJ47" i="7"/>
  <c r="B47" i="7"/>
  <c r="BB46" i="7"/>
  <c r="BA46" i="7"/>
  <c r="AZ46" i="7"/>
  <c r="AY46" i="7"/>
  <c r="AX46" i="7"/>
  <c r="AW46" i="7"/>
  <c r="AV46" i="7"/>
  <c r="AU46" i="7"/>
  <c r="AT46" i="7"/>
  <c r="AS46" i="7"/>
  <c r="AR46" i="7"/>
  <c r="AQ46" i="7"/>
  <c r="AP46" i="7"/>
  <c r="AO46" i="7"/>
  <c r="AN46" i="7"/>
  <c r="AM46" i="7"/>
  <c r="AL46" i="7"/>
  <c r="AK46" i="7"/>
  <c r="AJ46" i="7"/>
  <c r="B46" i="7"/>
  <c r="AL45" i="7"/>
  <c r="AK45" i="7"/>
  <c r="AJ45" i="7"/>
  <c r="BB44" i="7"/>
  <c r="BA44" i="7"/>
  <c r="AZ44" i="7"/>
  <c r="AY44" i="7"/>
  <c r="AX44" i="7"/>
  <c r="AW44" i="7"/>
  <c r="AV44" i="7"/>
  <c r="AU44" i="7"/>
  <c r="AT44" i="7"/>
  <c r="AS44" i="7"/>
  <c r="AR44" i="7"/>
  <c r="AQ44" i="7"/>
  <c r="AP44" i="7"/>
  <c r="AO44" i="7"/>
  <c r="AN44" i="7"/>
  <c r="AM44" i="7"/>
  <c r="AL44" i="7"/>
  <c r="AK44" i="7"/>
  <c r="AJ44" i="7"/>
  <c r="B44" i="7"/>
  <c r="BB43" i="7"/>
  <c r="BA43" i="7"/>
  <c r="AZ43" i="7"/>
  <c r="AY43" i="7"/>
  <c r="AX43" i="7"/>
  <c r="AW43" i="7"/>
  <c r="AV43" i="7"/>
  <c r="AU43" i="7"/>
  <c r="AT43" i="7"/>
  <c r="AS43" i="7"/>
  <c r="AR43" i="7"/>
  <c r="AQ43" i="7"/>
  <c r="AP43" i="7"/>
  <c r="AO43" i="7"/>
  <c r="AN43" i="7"/>
  <c r="AM43" i="7"/>
  <c r="AL43" i="7"/>
  <c r="AK43" i="7"/>
  <c r="AJ43" i="7"/>
  <c r="B43" i="7"/>
  <c r="BB42" i="7"/>
  <c r="BA42" i="7"/>
  <c r="AZ42" i="7"/>
  <c r="AY42" i="7"/>
  <c r="AX42" i="7"/>
  <c r="AW42" i="7"/>
  <c r="AV42" i="7"/>
  <c r="AU42" i="7"/>
  <c r="AT42" i="7"/>
  <c r="AS42" i="7"/>
  <c r="AR42" i="7"/>
  <c r="AQ42" i="7"/>
  <c r="AP42" i="7"/>
  <c r="AO42" i="7"/>
  <c r="AN42" i="7"/>
  <c r="AM42" i="7"/>
  <c r="AL42" i="7"/>
  <c r="AK42" i="7"/>
  <c r="AJ42" i="7"/>
  <c r="B42" i="7"/>
  <c r="AL41" i="7"/>
  <c r="AK41" i="7"/>
  <c r="AJ41" i="7"/>
  <c r="BB39" i="7"/>
  <c r="BA39" i="7"/>
  <c r="AZ39" i="7"/>
  <c r="AY39" i="7"/>
  <c r="AX39" i="7"/>
  <c r="AW39" i="7"/>
  <c r="AV39" i="7"/>
  <c r="AU39" i="7"/>
  <c r="AT39" i="7"/>
  <c r="AS39" i="7"/>
  <c r="AR39" i="7"/>
  <c r="AQ39" i="7"/>
  <c r="AP39" i="7"/>
  <c r="AO39" i="7"/>
  <c r="AN39" i="7"/>
  <c r="AM39" i="7"/>
  <c r="AL39" i="7"/>
  <c r="AK39" i="7"/>
  <c r="AJ39" i="7"/>
  <c r="B39" i="7"/>
  <c r="BB38" i="7"/>
  <c r="BA38" i="7"/>
  <c r="AZ38" i="7"/>
  <c r="AY38" i="7"/>
  <c r="AX38" i="7"/>
  <c r="AW38" i="7"/>
  <c r="AV38" i="7"/>
  <c r="AU38" i="7"/>
  <c r="AT38" i="7"/>
  <c r="AS38" i="7"/>
  <c r="AR38" i="7"/>
  <c r="AQ38" i="7"/>
  <c r="AP38" i="7"/>
  <c r="AO38" i="7"/>
  <c r="AN38" i="7"/>
  <c r="AM38" i="7"/>
  <c r="AL38" i="7"/>
  <c r="AK38" i="7"/>
  <c r="AJ38" i="7"/>
  <c r="B38" i="7"/>
  <c r="BB37" i="7"/>
  <c r="BA37" i="7"/>
  <c r="AZ37" i="7"/>
  <c r="AY37" i="7"/>
  <c r="AX37" i="7"/>
  <c r="AW37" i="7"/>
  <c r="AV37" i="7"/>
  <c r="AU37" i="7"/>
  <c r="AT37" i="7"/>
  <c r="AS37" i="7"/>
  <c r="AR37" i="7"/>
  <c r="AQ37" i="7"/>
  <c r="AP37" i="7"/>
  <c r="AO37" i="7"/>
  <c r="AN37" i="7"/>
  <c r="AM37" i="7"/>
  <c r="AL37" i="7"/>
  <c r="AK37" i="7"/>
  <c r="AJ37" i="7"/>
  <c r="B37" i="7"/>
  <c r="BB36" i="7"/>
  <c r="BA36" i="7"/>
  <c r="AZ36" i="7"/>
  <c r="AY36" i="7"/>
  <c r="AX36" i="7"/>
  <c r="AW36" i="7"/>
  <c r="AV36" i="7"/>
  <c r="AU36" i="7"/>
  <c r="AT36" i="7"/>
  <c r="AS36" i="7"/>
  <c r="AR36" i="7"/>
  <c r="AQ36" i="7"/>
  <c r="AP36" i="7"/>
  <c r="AO36" i="7"/>
  <c r="AN36" i="7"/>
  <c r="AM36" i="7"/>
  <c r="AL36" i="7"/>
  <c r="AK36" i="7"/>
  <c r="AJ36" i="7"/>
  <c r="B36" i="7"/>
  <c r="AL35" i="7"/>
  <c r="AK35" i="7"/>
  <c r="AJ35" i="7"/>
  <c r="BB34" i="7"/>
  <c r="BA34" i="7"/>
  <c r="AZ34" i="7"/>
  <c r="AY34" i="7"/>
  <c r="AX34" i="7"/>
  <c r="AW34" i="7"/>
  <c r="AV34" i="7"/>
  <c r="AU34" i="7"/>
  <c r="AT34" i="7"/>
  <c r="AS34" i="7"/>
  <c r="AR34" i="7"/>
  <c r="AQ34" i="7"/>
  <c r="AP34" i="7"/>
  <c r="AO34" i="7"/>
  <c r="AN34" i="7"/>
  <c r="AM34" i="7"/>
  <c r="AL34" i="7"/>
  <c r="AK34" i="7"/>
  <c r="AJ34" i="7"/>
  <c r="B34" i="7"/>
  <c r="BB32" i="7"/>
  <c r="BA32" i="7"/>
  <c r="AZ32" i="7"/>
  <c r="AY32" i="7"/>
  <c r="AX32" i="7"/>
  <c r="AW32" i="7"/>
  <c r="AV32" i="7"/>
  <c r="AU32" i="7"/>
  <c r="AT32" i="7"/>
  <c r="AS32" i="7"/>
  <c r="AR32" i="7"/>
  <c r="AQ32" i="7"/>
  <c r="AP32" i="7"/>
  <c r="AO32" i="7"/>
  <c r="AN32" i="7"/>
  <c r="AM32" i="7"/>
  <c r="AL32" i="7"/>
  <c r="AK32" i="7"/>
  <c r="AJ32" i="7"/>
  <c r="B32" i="7"/>
  <c r="BB31" i="7"/>
  <c r="BA31" i="7"/>
  <c r="AZ31" i="7"/>
  <c r="AY31" i="7"/>
  <c r="AX31" i="7"/>
  <c r="AW31" i="7"/>
  <c r="AV31" i="7"/>
  <c r="AU31" i="7"/>
  <c r="AT31" i="7"/>
  <c r="AS31" i="7"/>
  <c r="AR31" i="7"/>
  <c r="AQ31" i="7"/>
  <c r="AP31" i="7"/>
  <c r="AO31" i="7"/>
  <c r="AN31" i="7"/>
  <c r="AM31" i="7"/>
  <c r="AL31" i="7"/>
  <c r="AK31" i="7"/>
  <c r="AJ31" i="7"/>
  <c r="B31" i="7"/>
  <c r="AL30" i="7"/>
  <c r="AK30" i="7"/>
  <c r="AJ30" i="7"/>
  <c r="BB29" i="7"/>
  <c r="BA29" i="7"/>
  <c r="AZ29" i="7"/>
  <c r="AY29" i="7"/>
  <c r="AX29" i="7"/>
  <c r="AW29" i="7"/>
  <c r="AV29" i="7"/>
  <c r="AU29" i="7"/>
  <c r="AT29" i="7"/>
  <c r="AS29" i="7"/>
  <c r="AR29" i="7"/>
  <c r="AQ29" i="7"/>
  <c r="AP29" i="7"/>
  <c r="AO29" i="7"/>
  <c r="AN29" i="7"/>
  <c r="AM29" i="7"/>
  <c r="AL29" i="7"/>
  <c r="AK29" i="7"/>
  <c r="AJ29" i="7"/>
  <c r="B29" i="7"/>
  <c r="AL28" i="7"/>
  <c r="AK28" i="7"/>
  <c r="AJ28" i="7"/>
  <c r="BB27" i="7"/>
  <c r="BA27" i="7"/>
  <c r="AZ27" i="7"/>
  <c r="AY27" i="7"/>
  <c r="AX27" i="7"/>
  <c r="AW27" i="7"/>
  <c r="AV27" i="7"/>
  <c r="AU27" i="7"/>
  <c r="AT27" i="7"/>
  <c r="AS27" i="7"/>
  <c r="AR27" i="7"/>
  <c r="AQ27" i="7"/>
  <c r="AP27" i="7"/>
  <c r="AO27" i="7"/>
  <c r="AN27" i="7"/>
  <c r="AM27" i="7"/>
  <c r="AL27" i="7"/>
  <c r="AK27" i="7"/>
  <c r="AJ27" i="7"/>
  <c r="B27" i="7"/>
  <c r="BB25" i="7"/>
  <c r="BA25" i="7"/>
  <c r="AZ25" i="7"/>
  <c r="AY25" i="7"/>
  <c r="AX25" i="7"/>
  <c r="AW25" i="7"/>
  <c r="AV25" i="7"/>
  <c r="AU25" i="7"/>
  <c r="AT25" i="7"/>
  <c r="AS25" i="7"/>
  <c r="AR25" i="7"/>
  <c r="AQ25" i="7"/>
  <c r="AP25" i="7"/>
  <c r="AO25" i="7"/>
  <c r="AN25" i="7"/>
  <c r="AM25" i="7"/>
  <c r="AL25" i="7"/>
  <c r="AK25" i="7"/>
  <c r="AJ25" i="7"/>
  <c r="B25" i="7"/>
  <c r="AL24" i="7"/>
  <c r="AK24" i="7"/>
  <c r="AJ24" i="7"/>
  <c r="BB23" i="7"/>
  <c r="BA23" i="7"/>
  <c r="AZ23" i="7"/>
  <c r="AY23" i="7"/>
  <c r="AX23" i="7"/>
  <c r="AW23" i="7"/>
  <c r="AV23" i="7"/>
  <c r="AU23" i="7"/>
  <c r="AT23" i="7"/>
  <c r="AS23" i="7"/>
  <c r="AR23" i="7"/>
  <c r="AQ23" i="7"/>
  <c r="AP23" i="7"/>
  <c r="AO23" i="7"/>
  <c r="AN23" i="7"/>
  <c r="AM23" i="7"/>
  <c r="AL23" i="7"/>
  <c r="AK23" i="7"/>
  <c r="AJ23" i="7"/>
  <c r="B23" i="7"/>
  <c r="BB22" i="7"/>
  <c r="BA22" i="7"/>
  <c r="AZ22" i="7"/>
  <c r="AY22" i="7"/>
  <c r="AX22" i="7"/>
  <c r="AW22" i="7"/>
  <c r="AV22" i="7"/>
  <c r="AU22" i="7"/>
  <c r="AT22" i="7"/>
  <c r="AS22" i="7"/>
  <c r="AR22" i="7"/>
  <c r="AQ22" i="7"/>
  <c r="AP22" i="7"/>
  <c r="AO22" i="7"/>
  <c r="AN22" i="7"/>
  <c r="AM22" i="7"/>
  <c r="AL22" i="7"/>
  <c r="AK22" i="7"/>
  <c r="AJ22" i="7"/>
  <c r="B22" i="7"/>
  <c r="BB21" i="7"/>
  <c r="BA21" i="7"/>
  <c r="AZ21" i="7"/>
  <c r="AY21" i="7"/>
  <c r="AX21" i="7"/>
  <c r="AW21" i="7"/>
  <c r="AV21" i="7"/>
  <c r="AU21" i="7"/>
  <c r="AT21" i="7"/>
  <c r="AS21" i="7"/>
  <c r="AR21" i="7"/>
  <c r="AQ21" i="7"/>
  <c r="AP21" i="7"/>
  <c r="AO21" i="7"/>
  <c r="AN21" i="7"/>
  <c r="AM21" i="7"/>
  <c r="AL21" i="7"/>
  <c r="AK21" i="7"/>
  <c r="AJ21" i="7"/>
  <c r="B21" i="7"/>
  <c r="BB20" i="7"/>
  <c r="BA20" i="7"/>
  <c r="AZ20" i="7"/>
  <c r="AY20" i="7"/>
  <c r="AX20" i="7"/>
  <c r="AW20" i="7"/>
  <c r="AV20" i="7"/>
  <c r="AU20" i="7"/>
  <c r="AT20" i="7"/>
  <c r="AS20" i="7"/>
  <c r="AR20" i="7"/>
  <c r="AQ20" i="7"/>
  <c r="AP20" i="7"/>
  <c r="AO20" i="7"/>
  <c r="AN20" i="7"/>
  <c r="AM20" i="7"/>
  <c r="AL20" i="7"/>
  <c r="AK20" i="7"/>
  <c r="AJ20" i="7"/>
  <c r="B20" i="7"/>
  <c r="AL19" i="7"/>
  <c r="AK19" i="7"/>
  <c r="AJ19" i="7"/>
  <c r="BB18" i="7"/>
  <c r="BA18" i="7"/>
  <c r="AZ18" i="7"/>
  <c r="AY18" i="7"/>
  <c r="AX18" i="7"/>
  <c r="AW18" i="7"/>
  <c r="AV18" i="7"/>
  <c r="AU18" i="7"/>
  <c r="AT18" i="7"/>
  <c r="AS18" i="7"/>
  <c r="AR18" i="7"/>
  <c r="AQ18" i="7"/>
  <c r="AP18" i="7"/>
  <c r="AO18" i="7"/>
  <c r="AN18" i="7"/>
  <c r="AM18" i="7"/>
  <c r="AL18" i="7"/>
  <c r="AK18" i="7"/>
  <c r="AJ18" i="7"/>
  <c r="B18" i="7"/>
  <c r="BB17" i="7"/>
  <c r="BA17" i="7"/>
  <c r="AZ17" i="7"/>
  <c r="AY17" i="7"/>
  <c r="AX17" i="7"/>
  <c r="AW17" i="7"/>
  <c r="AV17" i="7"/>
  <c r="AU17" i="7"/>
  <c r="AT17" i="7"/>
  <c r="AS17" i="7"/>
  <c r="AR17" i="7"/>
  <c r="AQ17" i="7"/>
  <c r="AP17" i="7"/>
  <c r="AO17" i="7"/>
  <c r="AN17" i="7"/>
  <c r="AM17" i="7"/>
  <c r="AL17" i="7"/>
  <c r="AK17" i="7"/>
  <c r="AJ17" i="7"/>
  <c r="B17" i="7"/>
  <c r="BB16" i="7"/>
  <c r="BA16" i="7"/>
  <c r="AZ16" i="7"/>
  <c r="AY16" i="7"/>
  <c r="AX16" i="7"/>
  <c r="AW16" i="7"/>
  <c r="AV16" i="7"/>
  <c r="AU16" i="7"/>
  <c r="AT16" i="7"/>
  <c r="AS16" i="7"/>
  <c r="AR16" i="7"/>
  <c r="AQ16" i="7"/>
  <c r="AP16" i="7"/>
  <c r="AO16" i="7"/>
  <c r="AN16" i="7"/>
  <c r="AM16" i="7"/>
  <c r="AL16" i="7"/>
  <c r="AK16" i="7"/>
  <c r="AJ16" i="7"/>
  <c r="B16" i="7"/>
  <c r="BB15" i="7"/>
  <c r="BA15" i="7"/>
  <c r="AZ15" i="7"/>
  <c r="AY15" i="7"/>
  <c r="AX15" i="7"/>
  <c r="AW15" i="7"/>
  <c r="AV15" i="7"/>
  <c r="AU15" i="7"/>
  <c r="AT15" i="7"/>
  <c r="AS15" i="7"/>
  <c r="AR15" i="7"/>
  <c r="AQ15" i="7"/>
  <c r="AP15" i="7"/>
  <c r="AO15" i="7"/>
  <c r="AN15" i="7"/>
  <c r="AM15" i="7"/>
  <c r="AL15" i="7"/>
  <c r="AK15" i="7"/>
  <c r="AJ15" i="7"/>
  <c r="B15" i="7"/>
  <c r="BB14" i="7"/>
  <c r="BA14" i="7"/>
  <c r="AZ14" i="7"/>
  <c r="AY14" i="7"/>
  <c r="AX14" i="7"/>
  <c r="AW14" i="7"/>
  <c r="AV14" i="7"/>
  <c r="AU14" i="7"/>
  <c r="AT14" i="7"/>
  <c r="AS14" i="7"/>
  <c r="AR14" i="7"/>
  <c r="AQ14" i="7"/>
  <c r="AP14" i="7"/>
  <c r="AO14" i="7"/>
  <c r="AN14" i="7"/>
  <c r="AM14" i="7"/>
  <c r="AL14" i="7"/>
  <c r="AK14" i="7"/>
  <c r="AJ14" i="7"/>
  <c r="B14" i="7"/>
  <c r="BB13" i="7"/>
  <c r="BA13" i="7"/>
  <c r="AZ13" i="7"/>
  <c r="AY13" i="7"/>
  <c r="AX13" i="7"/>
  <c r="AW13" i="7"/>
  <c r="AV13" i="7"/>
  <c r="AU13" i="7"/>
  <c r="AT13" i="7"/>
  <c r="AS13" i="7"/>
  <c r="AR13" i="7"/>
  <c r="AQ13" i="7"/>
  <c r="AP13" i="7"/>
  <c r="AO13" i="7"/>
  <c r="AN13" i="7"/>
  <c r="AM13" i="7"/>
  <c r="AL13" i="7"/>
  <c r="AK13" i="7"/>
  <c r="AJ13" i="7"/>
  <c r="B13" i="7"/>
  <c r="BB12" i="7"/>
  <c r="BA12" i="7"/>
  <c r="AZ12" i="7"/>
  <c r="AY12" i="7"/>
  <c r="AX12" i="7"/>
  <c r="AW12" i="7"/>
  <c r="AV12" i="7"/>
  <c r="AU12" i="7"/>
  <c r="AT12" i="7"/>
  <c r="AS12" i="7"/>
  <c r="AR12" i="7"/>
  <c r="AQ12" i="7"/>
  <c r="AP12" i="7"/>
  <c r="AO12" i="7"/>
  <c r="AN12" i="7"/>
  <c r="AM12" i="7"/>
  <c r="AL12" i="7"/>
  <c r="AK12" i="7"/>
  <c r="AJ12" i="7"/>
  <c r="B12" i="7"/>
  <c r="AL11" i="7"/>
  <c r="AK11" i="7"/>
  <c r="AJ11" i="7"/>
  <c r="BB10" i="7"/>
  <c r="BA10" i="7"/>
  <c r="AZ10" i="7"/>
  <c r="AY10" i="7"/>
  <c r="AX10" i="7"/>
  <c r="AW10" i="7"/>
  <c r="AV10" i="7"/>
  <c r="AU10" i="7"/>
  <c r="AT10" i="7"/>
  <c r="AS10" i="7"/>
  <c r="AR10" i="7"/>
  <c r="AQ10" i="7"/>
  <c r="AP10" i="7"/>
  <c r="AO10" i="7"/>
  <c r="AN10" i="7"/>
  <c r="AM10" i="7"/>
  <c r="AL10" i="7"/>
  <c r="AK10" i="7"/>
  <c r="AJ10" i="7"/>
  <c r="B10" i="7"/>
  <c r="BB9" i="7"/>
  <c r="BA9" i="7"/>
  <c r="AZ9" i="7"/>
  <c r="AY9" i="7"/>
  <c r="AX9" i="7"/>
  <c r="AW9" i="7"/>
  <c r="AV9" i="7"/>
  <c r="AU9" i="7"/>
  <c r="AT9" i="7"/>
  <c r="AS9" i="7"/>
  <c r="AR9" i="7"/>
  <c r="AQ9" i="7"/>
  <c r="AP9" i="7"/>
  <c r="AO9" i="7"/>
  <c r="AN9" i="7"/>
  <c r="AM9" i="7"/>
  <c r="AL9" i="7"/>
  <c r="AK9" i="7"/>
  <c r="AJ9" i="7"/>
  <c r="B9" i="7"/>
  <c r="AL8" i="7"/>
  <c r="AK8" i="7"/>
  <c r="AJ8" i="7"/>
  <c r="BB7" i="7"/>
  <c r="BA7" i="7"/>
  <c r="AZ7" i="7"/>
  <c r="AY7" i="7"/>
  <c r="AX7" i="7"/>
  <c r="AW7" i="7"/>
  <c r="AV7" i="7"/>
  <c r="AU7" i="7"/>
  <c r="AT7" i="7"/>
  <c r="AS7" i="7"/>
  <c r="AR7" i="7"/>
  <c r="AQ7" i="7"/>
  <c r="AP7" i="7"/>
  <c r="AO7" i="7"/>
  <c r="AN7" i="7"/>
  <c r="AM7" i="7"/>
  <c r="AL7" i="7"/>
  <c r="AK7" i="7"/>
  <c r="AJ7" i="7"/>
  <c r="B7" i="7"/>
  <c r="BB6" i="7"/>
  <c r="BA6" i="7"/>
  <c r="AZ6" i="7"/>
  <c r="AY6" i="7"/>
  <c r="AX6" i="7"/>
  <c r="AW6" i="7"/>
  <c r="AV6" i="7"/>
  <c r="AU6" i="7"/>
  <c r="AT6" i="7"/>
  <c r="AS6" i="7"/>
  <c r="AR6" i="7"/>
  <c r="AQ6" i="7"/>
  <c r="AP6" i="7"/>
  <c r="AO6" i="7"/>
  <c r="AN6" i="7"/>
  <c r="AM6" i="7"/>
  <c r="AL6" i="7"/>
  <c r="AK6" i="7"/>
  <c r="AJ6" i="7"/>
  <c r="B6" i="7"/>
  <c r="AL5" i="7"/>
  <c r="AK5" i="7"/>
  <c r="AJ5" i="7"/>
  <c r="AX562" i="6"/>
  <c r="AW562" i="6"/>
  <c r="AV562" i="6"/>
  <c r="AU562" i="6"/>
  <c r="AT562" i="6"/>
  <c r="AS562" i="6"/>
  <c r="AR562" i="6"/>
  <c r="AQ562" i="6"/>
  <c r="AP562" i="6"/>
  <c r="AO562" i="6"/>
  <c r="AN562" i="6"/>
  <c r="AM562" i="6"/>
  <c r="AL562" i="6"/>
  <c r="AK562" i="6"/>
  <c r="AJ562" i="6"/>
  <c r="AI562" i="6"/>
  <c r="AH562" i="6"/>
  <c r="AG562" i="6"/>
  <c r="AX561" i="6"/>
  <c r="AW561" i="6"/>
  <c r="AV561" i="6"/>
  <c r="AU561" i="6"/>
  <c r="AT561" i="6"/>
  <c r="AS561" i="6"/>
  <c r="AR561" i="6"/>
  <c r="AQ561" i="6"/>
  <c r="AP561" i="6"/>
  <c r="AO561" i="6"/>
  <c r="AN561" i="6"/>
  <c r="AM561" i="6"/>
  <c r="AL561" i="6"/>
  <c r="AK561" i="6"/>
  <c r="AJ561" i="6"/>
  <c r="AI561" i="6"/>
  <c r="AH561" i="6"/>
  <c r="AG561" i="6"/>
  <c r="AX560" i="6"/>
  <c r="AW560" i="6"/>
  <c r="AV560" i="6"/>
  <c r="AU560" i="6"/>
  <c r="AT560" i="6"/>
  <c r="AS560" i="6"/>
  <c r="AR560" i="6"/>
  <c r="AQ560" i="6"/>
  <c r="AP560" i="6"/>
  <c r="AO560" i="6"/>
  <c r="AN560" i="6"/>
  <c r="AM560" i="6"/>
  <c r="AL560" i="6"/>
  <c r="AK560" i="6"/>
  <c r="AJ560" i="6"/>
  <c r="AI560" i="6"/>
  <c r="AH560" i="6"/>
  <c r="AG560" i="6"/>
  <c r="AX559" i="6"/>
  <c r="AW559" i="6"/>
  <c r="AV559" i="6"/>
  <c r="AU559" i="6"/>
  <c r="AT559" i="6"/>
  <c r="AS559" i="6"/>
  <c r="AR559" i="6"/>
  <c r="AQ559" i="6"/>
  <c r="AP559" i="6"/>
  <c r="AO559" i="6"/>
  <c r="AN559" i="6"/>
  <c r="AM559" i="6"/>
  <c r="AL559" i="6"/>
  <c r="AK559" i="6"/>
  <c r="AJ559" i="6"/>
  <c r="AI559" i="6"/>
  <c r="AH559" i="6"/>
  <c r="AG559" i="6"/>
  <c r="AX558" i="6"/>
  <c r="AW558" i="6"/>
  <c r="AV558" i="6"/>
  <c r="AU558" i="6"/>
  <c r="AT558" i="6"/>
  <c r="AS558" i="6"/>
  <c r="AR558" i="6"/>
  <c r="AQ558" i="6"/>
  <c r="AP558" i="6"/>
  <c r="AO558" i="6"/>
  <c r="AN558" i="6"/>
  <c r="AM558" i="6"/>
  <c r="AL558" i="6"/>
  <c r="AK558" i="6"/>
  <c r="AJ558" i="6"/>
  <c r="AI558" i="6"/>
  <c r="AH558" i="6"/>
  <c r="AG558" i="6"/>
  <c r="AX557" i="6"/>
  <c r="AW557" i="6"/>
  <c r="AV557" i="6"/>
  <c r="AU557" i="6"/>
  <c r="AT557" i="6"/>
  <c r="AS557" i="6"/>
  <c r="AR557" i="6"/>
  <c r="AQ557" i="6"/>
  <c r="AP557" i="6"/>
  <c r="AO557" i="6"/>
  <c r="AN557" i="6"/>
  <c r="AM557" i="6"/>
  <c r="AL557" i="6"/>
  <c r="AK557" i="6"/>
  <c r="AJ557" i="6"/>
  <c r="AI557" i="6"/>
  <c r="AH557" i="6"/>
  <c r="AG557" i="6"/>
  <c r="AX556" i="6"/>
  <c r="AW556" i="6"/>
  <c r="AV556" i="6"/>
  <c r="AU556" i="6"/>
  <c r="AT556" i="6"/>
  <c r="AS556" i="6"/>
  <c r="AR556" i="6"/>
  <c r="AQ556" i="6"/>
  <c r="AP556" i="6"/>
  <c r="AO556" i="6"/>
  <c r="AN556" i="6"/>
  <c r="AM556" i="6"/>
  <c r="AL556" i="6"/>
  <c r="AK556" i="6"/>
  <c r="AJ556" i="6"/>
  <c r="AI556" i="6"/>
  <c r="AH556" i="6"/>
  <c r="AG556" i="6"/>
  <c r="AX555" i="6"/>
  <c r="AW555" i="6"/>
  <c r="AV555" i="6"/>
  <c r="AU555" i="6"/>
  <c r="AT555" i="6"/>
  <c r="AS555" i="6"/>
  <c r="AR555" i="6"/>
  <c r="AQ555" i="6"/>
  <c r="AP555" i="6"/>
  <c r="AO555" i="6"/>
  <c r="AN555" i="6"/>
  <c r="AM555" i="6"/>
  <c r="AL555" i="6"/>
  <c r="AK555" i="6"/>
  <c r="AJ555" i="6"/>
  <c r="AI555" i="6"/>
  <c r="AH555" i="6"/>
  <c r="AG555" i="6"/>
  <c r="AX554" i="6"/>
  <c r="AW554" i="6"/>
  <c r="AV554" i="6"/>
  <c r="AU554" i="6"/>
  <c r="AT554" i="6"/>
  <c r="AS554" i="6"/>
  <c r="AR554" i="6"/>
  <c r="AQ554" i="6"/>
  <c r="AP554" i="6"/>
  <c r="AO554" i="6"/>
  <c r="AN554" i="6"/>
  <c r="AM554" i="6"/>
  <c r="AL554" i="6"/>
  <c r="AK554" i="6"/>
  <c r="AJ554" i="6"/>
  <c r="AI554" i="6"/>
  <c r="AH554" i="6"/>
  <c r="AG554" i="6"/>
  <c r="AX553" i="6"/>
  <c r="AW553" i="6"/>
  <c r="AV553" i="6"/>
  <c r="AU553" i="6"/>
  <c r="AT553" i="6"/>
  <c r="AS553" i="6"/>
  <c r="AR553" i="6"/>
  <c r="AQ553" i="6"/>
  <c r="AP553" i="6"/>
  <c r="AO553" i="6"/>
  <c r="AN553" i="6"/>
  <c r="AM553" i="6"/>
  <c r="AL553" i="6"/>
  <c r="AK553" i="6"/>
  <c r="AJ553" i="6"/>
  <c r="AI553" i="6"/>
  <c r="AH553" i="6"/>
  <c r="AG553" i="6"/>
  <c r="AX552" i="6"/>
  <c r="AW552" i="6"/>
  <c r="AV552" i="6"/>
  <c r="AU552" i="6"/>
  <c r="AT552" i="6"/>
  <c r="AS552" i="6"/>
  <c r="AR552" i="6"/>
  <c r="AQ552" i="6"/>
  <c r="AP552" i="6"/>
  <c r="AO552" i="6"/>
  <c r="AN552" i="6"/>
  <c r="AM552" i="6"/>
  <c r="AL552" i="6"/>
  <c r="AK552" i="6"/>
  <c r="AJ552" i="6"/>
  <c r="AI552" i="6"/>
  <c r="AH552" i="6"/>
  <c r="AG552" i="6"/>
  <c r="AX551" i="6"/>
  <c r="AW551" i="6"/>
  <c r="AV551" i="6"/>
  <c r="AU551" i="6"/>
  <c r="AT551" i="6"/>
  <c r="AS551" i="6"/>
  <c r="AR551" i="6"/>
  <c r="AQ551" i="6"/>
  <c r="AP551" i="6"/>
  <c r="AO551" i="6"/>
  <c r="AN551" i="6"/>
  <c r="AM551" i="6"/>
  <c r="AL551" i="6"/>
  <c r="AK551" i="6"/>
  <c r="AJ551" i="6"/>
  <c r="AI551" i="6"/>
  <c r="AH551" i="6"/>
  <c r="AG551" i="6"/>
  <c r="AX550" i="6"/>
  <c r="AW550" i="6"/>
  <c r="AV550" i="6"/>
  <c r="AU550" i="6"/>
  <c r="AT550" i="6"/>
  <c r="AS550" i="6"/>
  <c r="AR550" i="6"/>
  <c r="AQ550" i="6"/>
  <c r="AP550" i="6"/>
  <c r="AO550" i="6"/>
  <c r="AN550" i="6"/>
  <c r="AM550" i="6"/>
  <c r="AL550" i="6"/>
  <c r="AK550" i="6"/>
  <c r="AJ550" i="6"/>
  <c r="AI550" i="6"/>
  <c r="AH550" i="6"/>
  <c r="AG550" i="6"/>
  <c r="AI549" i="6"/>
  <c r="AH549" i="6"/>
  <c r="AG549" i="6"/>
  <c r="AX548" i="6"/>
  <c r="AW548" i="6"/>
  <c r="AV548" i="6"/>
  <c r="AU548" i="6"/>
  <c r="AT548" i="6"/>
  <c r="AS548" i="6"/>
  <c r="AR548" i="6"/>
  <c r="AQ548" i="6"/>
  <c r="AP548" i="6"/>
  <c r="AO548" i="6"/>
  <c r="AN548" i="6"/>
  <c r="AM548" i="6"/>
  <c r="AL548" i="6"/>
  <c r="AK548" i="6"/>
  <c r="AJ548" i="6"/>
  <c r="AI548" i="6"/>
  <c r="AH548" i="6"/>
  <c r="AG548" i="6"/>
  <c r="AX547" i="6"/>
  <c r="AW547" i="6"/>
  <c r="AV547" i="6"/>
  <c r="AU547" i="6"/>
  <c r="AT547" i="6"/>
  <c r="AS547" i="6"/>
  <c r="AR547" i="6"/>
  <c r="AQ547" i="6"/>
  <c r="AP547" i="6"/>
  <c r="AO547" i="6"/>
  <c r="AN547" i="6"/>
  <c r="AM547" i="6"/>
  <c r="AL547" i="6"/>
  <c r="AK547" i="6"/>
  <c r="AJ547" i="6"/>
  <c r="AI547" i="6"/>
  <c r="AH547" i="6"/>
  <c r="AG547" i="6"/>
  <c r="AX546" i="6"/>
  <c r="AW546" i="6"/>
  <c r="AV546" i="6"/>
  <c r="AU546" i="6"/>
  <c r="AT546" i="6"/>
  <c r="AS546" i="6"/>
  <c r="AR546" i="6"/>
  <c r="AQ546" i="6"/>
  <c r="AP546" i="6"/>
  <c r="AO546" i="6"/>
  <c r="AN546" i="6"/>
  <c r="AM546" i="6"/>
  <c r="AL546" i="6"/>
  <c r="AK546" i="6"/>
  <c r="AJ546" i="6"/>
  <c r="AI546" i="6"/>
  <c r="AH546" i="6"/>
  <c r="AG546" i="6"/>
  <c r="AX545" i="6"/>
  <c r="AW545" i="6"/>
  <c r="AV545" i="6"/>
  <c r="AU545" i="6"/>
  <c r="AT545" i="6"/>
  <c r="AS545" i="6"/>
  <c r="AR545" i="6"/>
  <c r="AQ545" i="6"/>
  <c r="AP545" i="6"/>
  <c r="AO545" i="6"/>
  <c r="AN545" i="6"/>
  <c r="AM545" i="6"/>
  <c r="AL545" i="6"/>
  <c r="AK545" i="6"/>
  <c r="AJ545" i="6"/>
  <c r="AI545" i="6"/>
  <c r="AH545" i="6"/>
  <c r="AG545" i="6"/>
  <c r="AX544" i="6"/>
  <c r="AW544" i="6"/>
  <c r="AV544" i="6"/>
  <c r="AU544" i="6"/>
  <c r="AT544" i="6"/>
  <c r="AS544" i="6"/>
  <c r="AR544" i="6"/>
  <c r="AQ544" i="6"/>
  <c r="AP544" i="6"/>
  <c r="AO544" i="6"/>
  <c r="AN544" i="6"/>
  <c r="AM544" i="6"/>
  <c r="AL544" i="6"/>
  <c r="AK544" i="6"/>
  <c r="AJ544" i="6"/>
  <c r="AI544" i="6"/>
  <c r="AH544" i="6"/>
  <c r="AG544" i="6"/>
  <c r="AX543" i="6"/>
  <c r="AW543" i="6"/>
  <c r="AV543" i="6"/>
  <c r="AU543" i="6"/>
  <c r="AT543" i="6"/>
  <c r="AS543" i="6"/>
  <c r="AR543" i="6"/>
  <c r="AQ543" i="6"/>
  <c r="AP543" i="6"/>
  <c r="AO543" i="6"/>
  <c r="AN543" i="6"/>
  <c r="AM543" i="6"/>
  <c r="AL543" i="6"/>
  <c r="AK543" i="6"/>
  <c r="AJ543" i="6"/>
  <c r="AI543" i="6"/>
  <c r="AH543" i="6"/>
  <c r="AG543" i="6"/>
  <c r="AX542" i="6"/>
  <c r="AW542" i="6"/>
  <c r="AV542" i="6"/>
  <c r="AU542" i="6"/>
  <c r="AT542" i="6"/>
  <c r="AS542" i="6"/>
  <c r="AR542" i="6"/>
  <c r="AQ542" i="6"/>
  <c r="AP542" i="6"/>
  <c r="AO542" i="6"/>
  <c r="AN542" i="6"/>
  <c r="AM542" i="6"/>
  <c r="AL542" i="6"/>
  <c r="AK542" i="6"/>
  <c r="AJ542" i="6"/>
  <c r="AI542" i="6"/>
  <c r="AH542" i="6"/>
  <c r="AG542" i="6"/>
  <c r="AX541" i="6"/>
  <c r="AW541" i="6"/>
  <c r="AV541" i="6"/>
  <c r="AU541" i="6"/>
  <c r="AT541" i="6"/>
  <c r="AS541" i="6"/>
  <c r="AR541" i="6"/>
  <c r="AQ541" i="6"/>
  <c r="AP541" i="6"/>
  <c r="AO541" i="6"/>
  <c r="AN541" i="6"/>
  <c r="AM541" i="6"/>
  <c r="AL541" i="6"/>
  <c r="AK541" i="6"/>
  <c r="AJ541" i="6"/>
  <c r="AI541" i="6"/>
  <c r="AH541" i="6"/>
  <c r="AG541" i="6"/>
  <c r="AX540" i="6"/>
  <c r="AW540" i="6"/>
  <c r="AV540" i="6"/>
  <c r="AU540" i="6"/>
  <c r="AT540" i="6"/>
  <c r="AS540" i="6"/>
  <c r="AR540" i="6"/>
  <c r="AQ540" i="6"/>
  <c r="AP540" i="6"/>
  <c r="AO540" i="6"/>
  <c r="AN540" i="6"/>
  <c r="AM540" i="6"/>
  <c r="AL540" i="6"/>
  <c r="AK540" i="6"/>
  <c r="AJ540" i="6"/>
  <c r="AI540" i="6"/>
  <c r="AH540" i="6"/>
  <c r="AG540" i="6"/>
  <c r="AX539" i="6"/>
  <c r="AW539" i="6"/>
  <c r="AV539" i="6"/>
  <c r="AU539" i="6"/>
  <c r="AT539" i="6"/>
  <c r="AS539" i="6"/>
  <c r="AR539" i="6"/>
  <c r="AQ539" i="6"/>
  <c r="AP539" i="6"/>
  <c r="AO539" i="6"/>
  <c r="AN539" i="6"/>
  <c r="AM539" i="6"/>
  <c r="AL539" i="6"/>
  <c r="AK539" i="6"/>
  <c r="AJ539" i="6"/>
  <c r="AI539" i="6"/>
  <c r="AH539" i="6"/>
  <c r="AG539" i="6"/>
  <c r="AX538" i="6"/>
  <c r="AW538" i="6"/>
  <c r="AV538" i="6"/>
  <c r="AU538" i="6"/>
  <c r="AT538" i="6"/>
  <c r="AS538" i="6"/>
  <c r="AR538" i="6"/>
  <c r="AQ538" i="6"/>
  <c r="AP538" i="6"/>
  <c r="AO538" i="6"/>
  <c r="AN538" i="6"/>
  <c r="AM538" i="6"/>
  <c r="AL538" i="6"/>
  <c r="AK538" i="6"/>
  <c r="AJ538" i="6"/>
  <c r="AI538" i="6"/>
  <c r="AH538" i="6"/>
  <c r="AG538" i="6"/>
  <c r="AX537" i="6"/>
  <c r="AW537" i="6"/>
  <c r="AV537" i="6"/>
  <c r="AU537" i="6"/>
  <c r="AT537" i="6"/>
  <c r="AS537" i="6"/>
  <c r="AR537" i="6"/>
  <c r="AQ537" i="6"/>
  <c r="AP537" i="6"/>
  <c r="AO537" i="6"/>
  <c r="AN537" i="6"/>
  <c r="AM537" i="6"/>
  <c r="AL537" i="6"/>
  <c r="AK537" i="6"/>
  <c r="AJ537" i="6"/>
  <c r="AI537" i="6"/>
  <c r="AH537" i="6"/>
  <c r="AG537" i="6"/>
  <c r="AX536" i="6"/>
  <c r="AW536" i="6"/>
  <c r="AV536" i="6"/>
  <c r="AU536" i="6"/>
  <c r="AT536" i="6"/>
  <c r="AS536" i="6"/>
  <c r="AR536" i="6"/>
  <c r="AQ536" i="6"/>
  <c r="AP536" i="6"/>
  <c r="AO536" i="6"/>
  <c r="AN536" i="6"/>
  <c r="AM536" i="6"/>
  <c r="AL536" i="6"/>
  <c r="AK536" i="6"/>
  <c r="AJ536" i="6"/>
  <c r="AI536" i="6"/>
  <c r="AH536" i="6"/>
  <c r="AG536" i="6"/>
  <c r="AX535" i="6"/>
  <c r="AW535" i="6"/>
  <c r="AV535" i="6"/>
  <c r="AU535" i="6"/>
  <c r="AT535" i="6"/>
  <c r="AS535" i="6"/>
  <c r="AR535" i="6"/>
  <c r="AQ535" i="6"/>
  <c r="AP535" i="6"/>
  <c r="AO535" i="6"/>
  <c r="AN535" i="6"/>
  <c r="AM535" i="6"/>
  <c r="AL535" i="6"/>
  <c r="AK535" i="6"/>
  <c r="AJ535" i="6"/>
  <c r="AI535" i="6"/>
  <c r="AH535" i="6"/>
  <c r="AG535" i="6"/>
  <c r="AX534" i="6"/>
  <c r="AW534" i="6"/>
  <c r="AV534" i="6"/>
  <c r="AU534" i="6"/>
  <c r="AT534" i="6"/>
  <c r="AS534" i="6"/>
  <c r="AR534" i="6"/>
  <c r="AQ534" i="6"/>
  <c r="AP534" i="6"/>
  <c r="AO534" i="6"/>
  <c r="AN534" i="6"/>
  <c r="AM534" i="6"/>
  <c r="AL534" i="6"/>
  <c r="AK534" i="6"/>
  <c r="AJ534" i="6"/>
  <c r="AI534" i="6"/>
  <c r="AH534" i="6"/>
  <c r="AG534" i="6"/>
  <c r="AX533" i="6"/>
  <c r="AW533" i="6"/>
  <c r="AV533" i="6"/>
  <c r="AU533" i="6"/>
  <c r="AT533" i="6"/>
  <c r="AS533" i="6"/>
  <c r="AR533" i="6"/>
  <c r="AQ533" i="6"/>
  <c r="AP533" i="6"/>
  <c r="AO533" i="6"/>
  <c r="AN533" i="6"/>
  <c r="AM533" i="6"/>
  <c r="AL533" i="6"/>
  <c r="AK533" i="6"/>
  <c r="AJ533" i="6"/>
  <c r="AI533" i="6"/>
  <c r="AH533" i="6"/>
  <c r="AG533" i="6"/>
  <c r="AX532" i="6"/>
  <c r="AW532" i="6"/>
  <c r="AV532" i="6"/>
  <c r="AU532" i="6"/>
  <c r="AT532" i="6"/>
  <c r="AS532" i="6"/>
  <c r="AR532" i="6"/>
  <c r="AQ532" i="6"/>
  <c r="AP532" i="6"/>
  <c r="AO532" i="6"/>
  <c r="AN532" i="6"/>
  <c r="AM532" i="6"/>
  <c r="AL532" i="6"/>
  <c r="AK532" i="6"/>
  <c r="AJ532" i="6"/>
  <c r="AI532" i="6"/>
  <c r="AH532" i="6"/>
  <c r="AG532" i="6"/>
  <c r="AX531" i="6"/>
  <c r="AW531" i="6"/>
  <c r="AV531" i="6"/>
  <c r="AU531" i="6"/>
  <c r="AT531" i="6"/>
  <c r="AS531" i="6"/>
  <c r="AR531" i="6"/>
  <c r="AQ531" i="6"/>
  <c r="AP531" i="6"/>
  <c r="AO531" i="6"/>
  <c r="AN531" i="6"/>
  <c r="AM531" i="6"/>
  <c r="AL531" i="6"/>
  <c r="AK531" i="6"/>
  <c r="AJ531" i="6"/>
  <c r="AI531" i="6"/>
  <c r="AH531" i="6"/>
  <c r="AG531" i="6"/>
  <c r="AX530" i="6"/>
  <c r="AW530" i="6"/>
  <c r="AV530" i="6"/>
  <c r="AU530" i="6"/>
  <c r="AT530" i="6"/>
  <c r="AS530" i="6"/>
  <c r="AR530" i="6"/>
  <c r="AQ530" i="6"/>
  <c r="AP530" i="6"/>
  <c r="AO530" i="6"/>
  <c r="AN530" i="6"/>
  <c r="AM530" i="6"/>
  <c r="AL530" i="6"/>
  <c r="AK530" i="6"/>
  <c r="AJ530" i="6"/>
  <c r="AI530" i="6"/>
  <c r="AH530" i="6"/>
  <c r="AG530" i="6"/>
  <c r="AX529" i="6"/>
  <c r="AW529" i="6"/>
  <c r="AV529" i="6"/>
  <c r="AU529" i="6"/>
  <c r="AT529" i="6"/>
  <c r="AS529" i="6"/>
  <c r="AR529" i="6"/>
  <c r="AQ529" i="6"/>
  <c r="AP529" i="6"/>
  <c r="AO529" i="6"/>
  <c r="AN529" i="6"/>
  <c r="AM529" i="6"/>
  <c r="AL529" i="6"/>
  <c r="AK529" i="6"/>
  <c r="AJ529" i="6"/>
  <c r="AI529" i="6"/>
  <c r="AH529" i="6"/>
  <c r="AG529" i="6"/>
  <c r="AX528" i="6"/>
  <c r="AW528" i="6"/>
  <c r="AV528" i="6"/>
  <c r="AU528" i="6"/>
  <c r="AT528" i="6"/>
  <c r="AS528" i="6"/>
  <c r="AR528" i="6"/>
  <c r="AQ528" i="6"/>
  <c r="AP528" i="6"/>
  <c r="AO528" i="6"/>
  <c r="AN528" i="6"/>
  <c r="AM528" i="6"/>
  <c r="AL528" i="6"/>
  <c r="AK528" i="6"/>
  <c r="AJ528" i="6"/>
  <c r="AI528" i="6"/>
  <c r="AH528" i="6"/>
  <c r="AG528" i="6"/>
  <c r="AX527" i="6"/>
  <c r="AW527" i="6"/>
  <c r="AV527" i="6"/>
  <c r="AU527" i="6"/>
  <c r="AT527" i="6"/>
  <c r="AS527" i="6"/>
  <c r="AR527" i="6"/>
  <c r="AQ527" i="6"/>
  <c r="AP527" i="6"/>
  <c r="AO527" i="6"/>
  <c r="AN527" i="6"/>
  <c r="AM527" i="6"/>
  <c r="AL527" i="6"/>
  <c r="AK527" i="6"/>
  <c r="AJ527" i="6"/>
  <c r="AI527" i="6"/>
  <c r="AH527" i="6"/>
  <c r="AG527" i="6"/>
  <c r="AX526" i="6"/>
  <c r="AW526" i="6"/>
  <c r="AV526" i="6"/>
  <c r="AU526" i="6"/>
  <c r="AT526" i="6"/>
  <c r="AS526" i="6"/>
  <c r="AR526" i="6"/>
  <c r="AQ526" i="6"/>
  <c r="AP526" i="6"/>
  <c r="AO526" i="6"/>
  <c r="AN526" i="6"/>
  <c r="AM526" i="6"/>
  <c r="AL526" i="6"/>
  <c r="AK526" i="6"/>
  <c r="AJ526" i="6"/>
  <c r="AI526" i="6"/>
  <c r="AH526" i="6"/>
  <c r="AG526" i="6"/>
  <c r="AX525" i="6"/>
  <c r="AW525" i="6"/>
  <c r="AV525" i="6"/>
  <c r="AU525" i="6"/>
  <c r="AT525" i="6"/>
  <c r="AS525" i="6"/>
  <c r="AR525" i="6"/>
  <c r="AQ525" i="6"/>
  <c r="AP525" i="6"/>
  <c r="AO525" i="6"/>
  <c r="AN525" i="6"/>
  <c r="AM525" i="6"/>
  <c r="AL525" i="6"/>
  <c r="AK525" i="6"/>
  <c r="AJ525" i="6"/>
  <c r="AI525" i="6"/>
  <c r="AH525" i="6"/>
  <c r="AG525" i="6"/>
  <c r="AX524" i="6"/>
  <c r="AW524" i="6"/>
  <c r="AV524" i="6"/>
  <c r="AU524" i="6"/>
  <c r="AT524" i="6"/>
  <c r="AS524" i="6"/>
  <c r="AR524" i="6"/>
  <c r="AQ524" i="6"/>
  <c r="AP524" i="6"/>
  <c r="AO524" i="6"/>
  <c r="AN524" i="6"/>
  <c r="AM524" i="6"/>
  <c r="AL524" i="6"/>
  <c r="AK524" i="6"/>
  <c r="AJ524" i="6"/>
  <c r="AI524" i="6"/>
  <c r="AH524" i="6"/>
  <c r="AG524" i="6"/>
  <c r="AX523" i="6"/>
  <c r="AW523" i="6"/>
  <c r="AV523" i="6"/>
  <c r="AU523" i="6"/>
  <c r="AT523" i="6"/>
  <c r="AS523" i="6"/>
  <c r="AR523" i="6"/>
  <c r="AQ523" i="6"/>
  <c r="AP523" i="6"/>
  <c r="AO523" i="6"/>
  <c r="AN523" i="6"/>
  <c r="AM523" i="6"/>
  <c r="AL523" i="6"/>
  <c r="AK523" i="6"/>
  <c r="AJ523" i="6"/>
  <c r="AI523" i="6"/>
  <c r="AH523" i="6"/>
  <c r="AG523" i="6"/>
  <c r="AX522" i="6"/>
  <c r="AW522" i="6"/>
  <c r="AV522" i="6"/>
  <c r="AU522" i="6"/>
  <c r="AT522" i="6"/>
  <c r="AS522" i="6"/>
  <c r="AR522" i="6"/>
  <c r="AQ522" i="6"/>
  <c r="AP522" i="6"/>
  <c r="AO522" i="6"/>
  <c r="AN522" i="6"/>
  <c r="AM522" i="6"/>
  <c r="AL522" i="6"/>
  <c r="AK522" i="6"/>
  <c r="AJ522" i="6"/>
  <c r="AI522" i="6"/>
  <c r="AH522" i="6"/>
  <c r="AG522" i="6"/>
  <c r="AX521" i="6"/>
  <c r="AW521" i="6"/>
  <c r="AV521" i="6"/>
  <c r="AU521" i="6"/>
  <c r="AT521" i="6"/>
  <c r="AS521" i="6"/>
  <c r="AR521" i="6"/>
  <c r="AQ521" i="6"/>
  <c r="AP521" i="6"/>
  <c r="AO521" i="6"/>
  <c r="AN521" i="6"/>
  <c r="AM521" i="6"/>
  <c r="AL521" i="6"/>
  <c r="AK521" i="6"/>
  <c r="AJ521" i="6"/>
  <c r="AI521" i="6"/>
  <c r="AH521" i="6"/>
  <c r="AG521" i="6"/>
  <c r="AX520" i="6"/>
  <c r="AW520" i="6"/>
  <c r="AV520" i="6"/>
  <c r="AU520" i="6"/>
  <c r="AT520" i="6"/>
  <c r="AS520" i="6"/>
  <c r="AR520" i="6"/>
  <c r="AQ520" i="6"/>
  <c r="AP520" i="6"/>
  <c r="AO520" i="6"/>
  <c r="AN520" i="6"/>
  <c r="AM520" i="6"/>
  <c r="AL520" i="6"/>
  <c r="AK520" i="6"/>
  <c r="AJ520" i="6"/>
  <c r="AI520" i="6"/>
  <c r="AH520" i="6"/>
  <c r="AG520" i="6"/>
  <c r="AX519" i="6"/>
  <c r="AW519" i="6"/>
  <c r="AV519" i="6"/>
  <c r="AU519" i="6"/>
  <c r="AT519" i="6"/>
  <c r="AS519" i="6"/>
  <c r="AR519" i="6"/>
  <c r="AQ519" i="6"/>
  <c r="AP519" i="6"/>
  <c r="AO519" i="6"/>
  <c r="AN519" i="6"/>
  <c r="AM519" i="6"/>
  <c r="AL519" i="6"/>
  <c r="AK519" i="6"/>
  <c r="AJ519" i="6"/>
  <c r="AI519" i="6"/>
  <c r="AH519" i="6"/>
  <c r="AG519" i="6"/>
  <c r="AX518" i="6"/>
  <c r="AW518" i="6"/>
  <c r="AV518" i="6"/>
  <c r="AU518" i="6"/>
  <c r="AT518" i="6"/>
  <c r="AS518" i="6"/>
  <c r="AR518" i="6"/>
  <c r="AQ518" i="6"/>
  <c r="AP518" i="6"/>
  <c r="AO518" i="6"/>
  <c r="AN518" i="6"/>
  <c r="AM518" i="6"/>
  <c r="AL518" i="6"/>
  <c r="AK518" i="6"/>
  <c r="AJ518" i="6"/>
  <c r="AI518" i="6"/>
  <c r="AH518" i="6"/>
  <c r="AG518" i="6"/>
  <c r="AX517" i="6"/>
  <c r="AW517" i="6"/>
  <c r="AV517" i="6"/>
  <c r="AU517" i="6"/>
  <c r="AT517" i="6"/>
  <c r="AS517" i="6"/>
  <c r="AR517" i="6"/>
  <c r="AQ517" i="6"/>
  <c r="AP517" i="6"/>
  <c r="AO517" i="6"/>
  <c r="AN517" i="6"/>
  <c r="AM517" i="6"/>
  <c r="AL517" i="6"/>
  <c r="AK517" i="6"/>
  <c r="AJ517" i="6"/>
  <c r="AI517" i="6"/>
  <c r="AH517" i="6"/>
  <c r="AG517" i="6"/>
  <c r="AX516" i="6"/>
  <c r="AW516" i="6"/>
  <c r="AV516" i="6"/>
  <c r="AU516" i="6"/>
  <c r="AT516" i="6"/>
  <c r="AS516" i="6"/>
  <c r="AR516" i="6"/>
  <c r="AQ516" i="6"/>
  <c r="AP516" i="6"/>
  <c r="AO516" i="6"/>
  <c r="AN516" i="6"/>
  <c r="AM516" i="6"/>
  <c r="AL516" i="6"/>
  <c r="AK516" i="6"/>
  <c r="AJ516" i="6"/>
  <c r="AI516" i="6"/>
  <c r="AH516" i="6"/>
  <c r="AG516" i="6"/>
  <c r="AX515" i="6"/>
  <c r="AW515" i="6"/>
  <c r="AV515" i="6"/>
  <c r="AU515" i="6"/>
  <c r="AT515" i="6"/>
  <c r="AS515" i="6"/>
  <c r="AR515" i="6"/>
  <c r="AQ515" i="6"/>
  <c r="AP515" i="6"/>
  <c r="AO515" i="6"/>
  <c r="AN515" i="6"/>
  <c r="AM515" i="6"/>
  <c r="AL515" i="6"/>
  <c r="AK515" i="6"/>
  <c r="AJ515" i="6"/>
  <c r="AI515" i="6"/>
  <c r="AH515" i="6"/>
  <c r="AG515" i="6"/>
  <c r="AX514" i="6"/>
  <c r="AW514" i="6"/>
  <c r="AV514" i="6"/>
  <c r="AU514" i="6"/>
  <c r="AT514" i="6"/>
  <c r="AS514" i="6"/>
  <c r="AR514" i="6"/>
  <c r="AQ514" i="6"/>
  <c r="AP514" i="6"/>
  <c r="AO514" i="6"/>
  <c r="AN514" i="6"/>
  <c r="AM514" i="6"/>
  <c r="AL514" i="6"/>
  <c r="AK514" i="6"/>
  <c r="AJ514" i="6"/>
  <c r="AI514" i="6"/>
  <c r="AH514" i="6"/>
  <c r="AG514" i="6"/>
  <c r="AX513" i="6"/>
  <c r="AW513" i="6"/>
  <c r="AV513" i="6"/>
  <c r="AU513" i="6"/>
  <c r="AT513" i="6"/>
  <c r="AS513" i="6"/>
  <c r="AR513" i="6"/>
  <c r="AQ513" i="6"/>
  <c r="AP513" i="6"/>
  <c r="AO513" i="6"/>
  <c r="AN513" i="6"/>
  <c r="AM513" i="6"/>
  <c r="AL513" i="6"/>
  <c r="AK513" i="6"/>
  <c r="AJ513" i="6"/>
  <c r="AI513" i="6"/>
  <c r="AH513" i="6"/>
  <c r="AG513" i="6"/>
  <c r="AX512" i="6"/>
  <c r="AW512" i="6"/>
  <c r="AV512" i="6"/>
  <c r="AU512" i="6"/>
  <c r="AT512" i="6"/>
  <c r="AS512" i="6"/>
  <c r="AR512" i="6"/>
  <c r="AQ512" i="6"/>
  <c r="AP512" i="6"/>
  <c r="AO512" i="6"/>
  <c r="AN512" i="6"/>
  <c r="AM512" i="6"/>
  <c r="AL512" i="6"/>
  <c r="AK512" i="6"/>
  <c r="AJ512" i="6"/>
  <c r="AI512" i="6"/>
  <c r="AH512" i="6"/>
  <c r="AG512" i="6"/>
  <c r="AX511" i="6"/>
  <c r="AW511" i="6"/>
  <c r="AV511" i="6"/>
  <c r="AU511" i="6"/>
  <c r="AT511" i="6"/>
  <c r="AS511" i="6"/>
  <c r="AR511" i="6"/>
  <c r="AQ511" i="6"/>
  <c r="AP511" i="6"/>
  <c r="AO511" i="6"/>
  <c r="AN511" i="6"/>
  <c r="AM511" i="6"/>
  <c r="AL511" i="6"/>
  <c r="AK511" i="6"/>
  <c r="AJ511" i="6"/>
  <c r="AI511" i="6"/>
  <c r="AH511" i="6"/>
  <c r="AG511" i="6"/>
  <c r="AX510" i="6"/>
  <c r="AW510" i="6"/>
  <c r="AV510" i="6"/>
  <c r="AU510" i="6"/>
  <c r="AT510" i="6"/>
  <c r="AS510" i="6"/>
  <c r="AR510" i="6"/>
  <c r="AQ510" i="6"/>
  <c r="AP510" i="6"/>
  <c r="AO510" i="6"/>
  <c r="AN510" i="6"/>
  <c r="AM510" i="6"/>
  <c r="AL510" i="6"/>
  <c r="AK510" i="6"/>
  <c r="AJ510" i="6"/>
  <c r="AI510" i="6"/>
  <c r="AH510" i="6"/>
  <c r="AG510" i="6"/>
  <c r="AX509" i="6"/>
  <c r="AW509" i="6"/>
  <c r="AV509" i="6"/>
  <c r="AU509" i="6"/>
  <c r="AT509" i="6"/>
  <c r="AS509" i="6"/>
  <c r="AR509" i="6"/>
  <c r="AQ509" i="6"/>
  <c r="AP509" i="6"/>
  <c r="AO509" i="6"/>
  <c r="AN509" i="6"/>
  <c r="AM509" i="6"/>
  <c r="AL509" i="6"/>
  <c r="AK509" i="6"/>
  <c r="AJ509" i="6"/>
  <c r="AI509" i="6"/>
  <c r="AH509" i="6"/>
  <c r="AG509" i="6"/>
  <c r="AX508" i="6"/>
  <c r="AW508" i="6"/>
  <c r="AV508" i="6"/>
  <c r="AU508" i="6"/>
  <c r="AT508" i="6"/>
  <c r="AS508" i="6"/>
  <c r="AR508" i="6"/>
  <c r="AQ508" i="6"/>
  <c r="AP508" i="6"/>
  <c r="AO508" i="6"/>
  <c r="AN508" i="6"/>
  <c r="AM508" i="6"/>
  <c r="AL508" i="6"/>
  <c r="AK508" i="6"/>
  <c r="AJ508" i="6"/>
  <c r="AI508" i="6"/>
  <c r="AH508" i="6"/>
  <c r="AG508" i="6"/>
  <c r="AX507" i="6"/>
  <c r="AW507" i="6"/>
  <c r="AV507" i="6"/>
  <c r="AU507" i="6"/>
  <c r="AT507" i="6"/>
  <c r="AS507" i="6"/>
  <c r="AR507" i="6"/>
  <c r="AQ507" i="6"/>
  <c r="AP507" i="6"/>
  <c r="AO507" i="6"/>
  <c r="AN507" i="6"/>
  <c r="AM507" i="6"/>
  <c r="AL507" i="6"/>
  <c r="AK507" i="6"/>
  <c r="AJ507" i="6"/>
  <c r="AI507" i="6"/>
  <c r="AH507" i="6"/>
  <c r="AG507" i="6"/>
  <c r="AX506" i="6"/>
  <c r="AW506" i="6"/>
  <c r="AV506" i="6"/>
  <c r="AU506" i="6"/>
  <c r="AT506" i="6"/>
  <c r="AS506" i="6"/>
  <c r="AR506" i="6"/>
  <c r="AQ506" i="6"/>
  <c r="AP506" i="6"/>
  <c r="AO506" i="6"/>
  <c r="AN506" i="6"/>
  <c r="AM506" i="6"/>
  <c r="AL506" i="6"/>
  <c r="AK506" i="6"/>
  <c r="AJ506" i="6"/>
  <c r="AI506" i="6"/>
  <c r="AH506" i="6"/>
  <c r="AG506" i="6"/>
  <c r="AX505" i="6"/>
  <c r="AW505" i="6"/>
  <c r="AV505" i="6"/>
  <c r="AU505" i="6"/>
  <c r="AT505" i="6"/>
  <c r="AS505" i="6"/>
  <c r="AR505" i="6"/>
  <c r="AQ505" i="6"/>
  <c r="AP505" i="6"/>
  <c r="AO505" i="6"/>
  <c r="AN505" i="6"/>
  <c r="AM505" i="6"/>
  <c r="AL505" i="6"/>
  <c r="AK505" i="6"/>
  <c r="AJ505" i="6"/>
  <c r="AI505" i="6"/>
  <c r="AH505" i="6"/>
  <c r="AG505" i="6"/>
  <c r="AX504" i="6"/>
  <c r="AW504" i="6"/>
  <c r="AV504" i="6"/>
  <c r="AU504" i="6"/>
  <c r="AT504" i="6"/>
  <c r="AS504" i="6"/>
  <c r="AR504" i="6"/>
  <c r="AQ504" i="6"/>
  <c r="AP504" i="6"/>
  <c r="AO504" i="6"/>
  <c r="AN504" i="6"/>
  <c r="AM504" i="6"/>
  <c r="AL504" i="6"/>
  <c r="AK504" i="6"/>
  <c r="AJ504" i="6"/>
  <c r="AI504" i="6"/>
  <c r="AH504" i="6"/>
  <c r="AG504" i="6"/>
  <c r="AX503" i="6"/>
  <c r="AW503" i="6"/>
  <c r="AV503" i="6"/>
  <c r="AU503" i="6"/>
  <c r="AT503" i="6"/>
  <c r="AS503" i="6"/>
  <c r="AR503" i="6"/>
  <c r="AQ503" i="6"/>
  <c r="AP503" i="6"/>
  <c r="AO503" i="6"/>
  <c r="AN503" i="6"/>
  <c r="AM503" i="6"/>
  <c r="AL503" i="6"/>
  <c r="AK503" i="6"/>
  <c r="AJ503" i="6"/>
  <c r="AI503" i="6"/>
  <c r="AH503" i="6"/>
  <c r="AG503" i="6"/>
  <c r="AX502" i="6"/>
  <c r="AW502" i="6"/>
  <c r="AV502" i="6"/>
  <c r="AU502" i="6"/>
  <c r="AT502" i="6"/>
  <c r="AS502" i="6"/>
  <c r="AR502" i="6"/>
  <c r="AQ502" i="6"/>
  <c r="AP502" i="6"/>
  <c r="AO502" i="6"/>
  <c r="AN502" i="6"/>
  <c r="AM502" i="6"/>
  <c r="AL502" i="6"/>
  <c r="AK502" i="6"/>
  <c r="AJ502" i="6"/>
  <c r="AI502" i="6"/>
  <c r="AH502" i="6"/>
  <c r="AG502" i="6"/>
  <c r="AX501" i="6"/>
  <c r="AW501" i="6"/>
  <c r="AV501" i="6"/>
  <c r="AU501" i="6"/>
  <c r="AT501" i="6"/>
  <c r="AS501" i="6"/>
  <c r="AR501" i="6"/>
  <c r="AQ501" i="6"/>
  <c r="AP501" i="6"/>
  <c r="AO501" i="6"/>
  <c r="AN501" i="6"/>
  <c r="AM501" i="6"/>
  <c r="AL501" i="6"/>
  <c r="AK501" i="6"/>
  <c r="AJ501" i="6"/>
  <c r="AI501" i="6"/>
  <c r="AH501" i="6"/>
  <c r="AG501" i="6"/>
  <c r="AX500" i="6"/>
  <c r="AW500" i="6"/>
  <c r="AV500" i="6"/>
  <c r="AU500" i="6"/>
  <c r="AT500" i="6"/>
  <c r="AS500" i="6"/>
  <c r="AR500" i="6"/>
  <c r="AQ500" i="6"/>
  <c r="AP500" i="6"/>
  <c r="AO500" i="6"/>
  <c r="AN500" i="6"/>
  <c r="AM500" i="6"/>
  <c r="AL500" i="6"/>
  <c r="AK500" i="6"/>
  <c r="AJ500" i="6"/>
  <c r="AI500" i="6"/>
  <c r="AH500" i="6"/>
  <c r="AG500" i="6"/>
  <c r="AI499" i="6"/>
  <c r="AH499" i="6"/>
  <c r="AG499" i="6"/>
  <c r="AX498" i="6"/>
  <c r="AW498" i="6"/>
  <c r="AV498" i="6"/>
  <c r="AU498" i="6"/>
  <c r="AT498" i="6"/>
  <c r="AS498" i="6"/>
  <c r="AR498" i="6"/>
  <c r="AQ498" i="6"/>
  <c r="AP498" i="6"/>
  <c r="AO498" i="6"/>
  <c r="AN498" i="6"/>
  <c r="AM498" i="6"/>
  <c r="AL498" i="6"/>
  <c r="AK498" i="6"/>
  <c r="AJ498" i="6"/>
  <c r="AI498" i="6"/>
  <c r="AH498" i="6"/>
  <c r="AG498" i="6"/>
  <c r="AX497" i="6"/>
  <c r="AW497" i="6"/>
  <c r="AV497" i="6"/>
  <c r="AU497" i="6"/>
  <c r="AT497" i="6"/>
  <c r="AS497" i="6"/>
  <c r="AR497" i="6"/>
  <c r="AQ497" i="6"/>
  <c r="AP497" i="6"/>
  <c r="AO497" i="6"/>
  <c r="AN497" i="6"/>
  <c r="AM497" i="6"/>
  <c r="AL497" i="6"/>
  <c r="AK497" i="6"/>
  <c r="AJ497" i="6"/>
  <c r="AI497" i="6"/>
  <c r="AH497" i="6"/>
  <c r="AG497" i="6"/>
  <c r="AX496" i="6"/>
  <c r="AW496" i="6"/>
  <c r="AV496" i="6"/>
  <c r="AU496" i="6"/>
  <c r="AT496" i="6"/>
  <c r="AS496" i="6"/>
  <c r="AR496" i="6"/>
  <c r="AQ496" i="6"/>
  <c r="AP496" i="6"/>
  <c r="AO496" i="6"/>
  <c r="AN496" i="6"/>
  <c r="AM496" i="6"/>
  <c r="AL496" i="6"/>
  <c r="AK496" i="6"/>
  <c r="AJ496" i="6"/>
  <c r="AI496" i="6"/>
  <c r="AH496" i="6"/>
  <c r="AG496" i="6"/>
  <c r="AX495" i="6"/>
  <c r="AW495" i="6"/>
  <c r="AV495" i="6"/>
  <c r="AU495" i="6"/>
  <c r="AT495" i="6"/>
  <c r="AS495" i="6"/>
  <c r="AR495" i="6"/>
  <c r="AQ495" i="6"/>
  <c r="AP495" i="6"/>
  <c r="AO495" i="6"/>
  <c r="AN495" i="6"/>
  <c r="AM495" i="6"/>
  <c r="AL495" i="6"/>
  <c r="AK495" i="6"/>
  <c r="AJ495" i="6"/>
  <c r="AI495" i="6"/>
  <c r="AH495" i="6"/>
  <c r="AG495" i="6"/>
  <c r="AX494" i="6"/>
  <c r="AW494" i="6"/>
  <c r="AV494" i="6"/>
  <c r="AU494" i="6"/>
  <c r="AT494" i="6"/>
  <c r="AS494" i="6"/>
  <c r="AR494" i="6"/>
  <c r="AQ494" i="6"/>
  <c r="AP494" i="6"/>
  <c r="AO494" i="6"/>
  <c r="AN494" i="6"/>
  <c r="AM494" i="6"/>
  <c r="AL494" i="6"/>
  <c r="AK494" i="6"/>
  <c r="AJ494" i="6"/>
  <c r="AI494" i="6"/>
  <c r="AH494" i="6"/>
  <c r="AG494" i="6"/>
  <c r="AX493" i="6"/>
  <c r="AW493" i="6"/>
  <c r="AV493" i="6"/>
  <c r="AU493" i="6"/>
  <c r="AT493" i="6"/>
  <c r="AS493" i="6"/>
  <c r="AR493" i="6"/>
  <c r="AQ493" i="6"/>
  <c r="AP493" i="6"/>
  <c r="AO493" i="6"/>
  <c r="AN493" i="6"/>
  <c r="AM493" i="6"/>
  <c r="AL493" i="6"/>
  <c r="AK493" i="6"/>
  <c r="AJ493" i="6"/>
  <c r="AI493" i="6"/>
  <c r="AH493" i="6"/>
  <c r="AG493" i="6"/>
  <c r="AX492" i="6"/>
  <c r="AW492" i="6"/>
  <c r="AV492" i="6"/>
  <c r="AU492" i="6"/>
  <c r="AT492" i="6"/>
  <c r="AS492" i="6"/>
  <c r="AR492" i="6"/>
  <c r="AQ492" i="6"/>
  <c r="AP492" i="6"/>
  <c r="AO492" i="6"/>
  <c r="AN492" i="6"/>
  <c r="AM492" i="6"/>
  <c r="AL492" i="6"/>
  <c r="AK492" i="6"/>
  <c r="AJ492" i="6"/>
  <c r="AI492" i="6"/>
  <c r="AH492" i="6"/>
  <c r="AG492" i="6"/>
  <c r="AX491" i="6"/>
  <c r="AW491" i="6"/>
  <c r="AV491" i="6"/>
  <c r="AU491" i="6"/>
  <c r="AT491" i="6"/>
  <c r="AS491" i="6"/>
  <c r="AR491" i="6"/>
  <c r="AQ491" i="6"/>
  <c r="AP491" i="6"/>
  <c r="AO491" i="6"/>
  <c r="AN491" i="6"/>
  <c r="AM491" i="6"/>
  <c r="AL491" i="6"/>
  <c r="AK491" i="6"/>
  <c r="AJ491" i="6"/>
  <c r="AI491" i="6"/>
  <c r="AH491" i="6"/>
  <c r="AG491" i="6"/>
  <c r="AX490" i="6"/>
  <c r="AW490" i="6"/>
  <c r="AV490" i="6"/>
  <c r="AU490" i="6"/>
  <c r="AT490" i="6"/>
  <c r="AS490" i="6"/>
  <c r="AR490" i="6"/>
  <c r="AQ490" i="6"/>
  <c r="AP490" i="6"/>
  <c r="AO490" i="6"/>
  <c r="AN490" i="6"/>
  <c r="AM490" i="6"/>
  <c r="AL490" i="6"/>
  <c r="AK490" i="6"/>
  <c r="AJ490" i="6"/>
  <c r="AI490" i="6"/>
  <c r="AH490" i="6"/>
  <c r="AG490" i="6"/>
  <c r="AX489" i="6"/>
  <c r="AW489" i="6"/>
  <c r="AV489" i="6"/>
  <c r="AU489" i="6"/>
  <c r="AT489" i="6"/>
  <c r="AS489" i="6"/>
  <c r="AR489" i="6"/>
  <c r="AQ489" i="6"/>
  <c r="AP489" i="6"/>
  <c r="AO489" i="6"/>
  <c r="AN489" i="6"/>
  <c r="AM489" i="6"/>
  <c r="AL489" i="6"/>
  <c r="AK489" i="6"/>
  <c r="AJ489" i="6"/>
  <c r="AI489" i="6"/>
  <c r="AH489" i="6"/>
  <c r="AG489" i="6"/>
  <c r="AX488" i="6"/>
  <c r="AW488" i="6"/>
  <c r="AV488" i="6"/>
  <c r="AU488" i="6"/>
  <c r="AT488" i="6"/>
  <c r="AS488" i="6"/>
  <c r="AR488" i="6"/>
  <c r="AQ488" i="6"/>
  <c r="AP488" i="6"/>
  <c r="AO488" i="6"/>
  <c r="AN488" i="6"/>
  <c r="AM488" i="6"/>
  <c r="AL488" i="6"/>
  <c r="AK488" i="6"/>
  <c r="AJ488" i="6"/>
  <c r="AI488" i="6"/>
  <c r="AH488" i="6"/>
  <c r="AG488" i="6"/>
  <c r="AI487" i="6"/>
  <c r="AH487" i="6"/>
  <c r="AG487" i="6"/>
  <c r="AX486" i="6"/>
  <c r="AW486" i="6"/>
  <c r="AV486" i="6"/>
  <c r="AU486" i="6"/>
  <c r="AT486" i="6"/>
  <c r="AS486" i="6"/>
  <c r="AR486" i="6"/>
  <c r="AQ486" i="6"/>
  <c r="AP486" i="6"/>
  <c r="AO486" i="6"/>
  <c r="AN486" i="6"/>
  <c r="AM486" i="6"/>
  <c r="AL486" i="6"/>
  <c r="AK486" i="6"/>
  <c r="AJ486" i="6"/>
  <c r="AI486" i="6"/>
  <c r="AH486" i="6"/>
  <c r="AG486" i="6"/>
  <c r="AX485" i="6"/>
  <c r="AW485" i="6"/>
  <c r="AV485" i="6"/>
  <c r="AU485" i="6"/>
  <c r="AT485" i="6"/>
  <c r="AS485" i="6"/>
  <c r="AR485" i="6"/>
  <c r="AQ485" i="6"/>
  <c r="AP485" i="6"/>
  <c r="AO485" i="6"/>
  <c r="AN485" i="6"/>
  <c r="AM485" i="6"/>
  <c r="AL485" i="6"/>
  <c r="AK485" i="6"/>
  <c r="AJ485" i="6"/>
  <c r="AI485" i="6"/>
  <c r="AH485" i="6"/>
  <c r="AG485" i="6"/>
  <c r="AI484" i="6"/>
  <c r="AH484" i="6"/>
  <c r="AG484" i="6"/>
  <c r="AX483" i="6"/>
  <c r="AW483" i="6"/>
  <c r="AV483" i="6"/>
  <c r="AU483" i="6"/>
  <c r="AT483" i="6"/>
  <c r="AS483" i="6"/>
  <c r="AR483" i="6"/>
  <c r="AQ483" i="6"/>
  <c r="AP483" i="6"/>
  <c r="AO483" i="6"/>
  <c r="AN483" i="6"/>
  <c r="AM483" i="6"/>
  <c r="AL483" i="6"/>
  <c r="AK483" i="6"/>
  <c r="AJ483" i="6"/>
  <c r="AI483" i="6"/>
  <c r="AH483" i="6"/>
  <c r="AG483" i="6"/>
  <c r="AX482" i="6"/>
  <c r="AW482" i="6"/>
  <c r="AV482" i="6"/>
  <c r="AU482" i="6"/>
  <c r="AT482" i="6"/>
  <c r="AS482" i="6"/>
  <c r="AR482" i="6"/>
  <c r="AQ482" i="6"/>
  <c r="AP482" i="6"/>
  <c r="AO482" i="6"/>
  <c r="AN482" i="6"/>
  <c r="AM482" i="6"/>
  <c r="AL482" i="6"/>
  <c r="AK482" i="6"/>
  <c r="AJ482" i="6"/>
  <c r="AI482" i="6"/>
  <c r="AH482" i="6"/>
  <c r="AG482" i="6"/>
  <c r="AX481" i="6"/>
  <c r="AW481" i="6"/>
  <c r="AV481" i="6"/>
  <c r="AU481" i="6"/>
  <c r="AT481" i="6"/>
  <c r="AS481" i="6"/>
  <c r="AR481" i="6"/>
  <c r="AQ481" i="6"/>
  <c r="AP481" i="6"/>
  <c r="AO481" i="6"/>
  <c r="AN481" i="6"/>
  <c r="AM481" i="6"/>
  <c r="AL481" i="6"/>
  <c r="AK481" i="6"/>
  <c r="AJ481" i="6"/>
  <c r="AI481" i="6"/>
  <c r="AH481" i="6"/>
  <c r="AG481" i="6"/>
  <c r="AX472" i="6"/>
  <c r="AW472" i="6"/>
  <c r="AV472" i="6"/>
  <c r="AU472" i="6"/>
  <c r="AT472" i="6"/>
  <c r="AS472" i="6"/>
  <c r="AR472" i="6"/>
  <c r="AQ472" i="6"/>
  <c r="AP472" i="6"/>
  <c r="AO472" i="6"/>
  <c r="AN472" i="6"/>
  <c r="AM472" i="6"/>
  <c r="AL472" i="6"/>
  <c r="AK472" i="6"/>
  <c r="AJ472" i="6"/>
  <c r="AI472" i="6"/>
  <c r="AH472" i="6"/>
  <c r="AG472" i="6"/>
  <c r="AI471" i="6"/>
  <c r="AH471" i="6"/>
  <c r="AG471" i="6"/>
  <c r="AX470" i="6"/>
  <c r="AW470" i="6"/>
  <c r="AV470" i="6"/>
  <c r="AU470" i="6"/>
  <c r="AT470" i="6"/>
  <c r="AS470" i="6"/>
  <c r="AR470" i="6"/>
  <c r="AQ470" i="6"/>
  <c r="AP470" i="6"/>
  <c r="AO470" i="6"/>
  <c r="AN470" i="6"/>
  <c r="AM470" i="6"/>
  <c r="AL470" i="6"/>
  <c r="AK470" i="6"/>
  <c r="AJ470" i="6"/>
  <c r="AI470" i="6"/>
  <c r="AH470" i="6"/>
  <c r="AG470" i="6"/>
  <c r="AX469" i="6"/>
  <c r="AW469" i="6"/>
  <c r="AV469" i="6"/>
  <c r="AU469" i="6"/>
  <c r="AT469" i="6"/>
  <c r="AS469" i="6"/>
  <c r="AR469" i="6"/>
  <c r="AQ469" i="6"/>
  <c r="AP469" i="6"/>
  <c r="AO469" i="6"/>
  <c r="AN469" i="6"/>
  <c r="AM469" i="6"/>
  <c r="AL469" i="6"/>
  <c r="AK469" i="6"/>
  <c r="AJ469" i="6"/>
  <c r="AI469" i="6"/>
  <c r="AH469" i="6"/>
  <c r="AG469" i="6"/>
  <c r="AX468" i="6"/>
  <c r="AW468" i="6"/>
  <c r="AV468" i="6"/>
  <c r="AU468" i="6"/>
  <c r="AT468" i="6"/>
  <c r="AS468" i="6"/>
  <c r="AR468" i="6"/>
  <c r="AQ468" i="6"/>
  <c r="AP468" i="6"/>
  <c r="AO468" i="6"/>
  <c r="AN468" i="6"/>
  <c r="AM468" i="6"/>
  <c r="AL468" i="6"/>
  <c r="AK468" i="6"/>
  <c r="AJ468" i="6"/>
  <c r="AI468" i="6"/>
  <c r="AH468" i="6"/>
  <c r="AG468" i="6"/>
  <c r="AX466" i="6"/>
  <c r="AW466" i="6"/>
  <c r="AV466" i="6"/>
  <c r="AU466" i="6"/>
  <c r="AT466" i="6"/>
  <c r="AS466" i="6"/>
  <c r="AR466" i="6"/>
  <c r="AQ466" i="6"/>
  <c r="AP466" i="6"/>
  <c r="AO466" i="6"/>
  <c r="AN466" i="6"/>
  <c r="AM466" i="6"/>
  <c r="AL466" i="6"/>
  <c r="AK466" i="6"/>
  <c r="AJ466" i="6"/>
  <c r="AI466" i="6"/>
  <c r="AH466" i="6"/>
  <c r="AG466" i="6"/>
  <c r="AX464" i="6"/>
  <c r="AW464" i="6"/>
  <c r="AV464" i="6"/>
  <c r="AU464" i="6"/>
  <c r="AT464" i="6"/>
  <c r="AS464" i="6"/>
  <c r="AR464" i="6"/>
  <c r="AQ464" i="6"/>
  <c r="AP464" i="6"/>
  <c r="AO464" i="6"/>
  <c r="AN464" i="6"/>
  <c r="AM464" i="6"/>
  <c r="AL464" i="6"/>
  <c r="AK464" i="6"/>
  <c r="AJ464" i="6"/>
  <c r="AI464" i="6"/>
  <c r="AH464" i="6"/>
  <c r="AG464" i="6"/>
  <c r="AX463" i="6"/>
  <c r="AW463" i="6"/>
  <c r="AV463" i="6"/>
  <c r="AU463" i="6"/>
  <c r="AT463" i="6"/>
  <c r="AS463" i="6"/>
  <c r="AR463" i="6"/>
  <c r="AQ463" i="6"/>
  <c r="AP463" i="6"/>
  <c r="AO463" i="6"/>
  <c r="AN463" i="6"/>
  <c r="AM463" i="6"/>
  <c r="AL463" i="6"/>
  <c r="AK463" i="6"/>
  <c r="AJ463" i="6"/>
  <c r="AI463" i="6"/>
  <c r="AH463" i="6"/>
  <c r="AG463" i="6"/>
  <c r="AX461" i="6"/>
  <c r="AW461" i="6"/>
  <c r="AV461" i="6"/>
  <c r="AU461" i="6"/>
  <c r="AT461" i="6"/>
  <c r="AS461" i="6"/>
  <c r="AR461" i="6"/>
  <c r="AQ461" i="6"/>
  <c r="AP461" i="6"/>
  <c r="AO461" i="6"/>
  <c r="AN461" i="6"/>
  <c r="AM461" i="6"/>
  <c r="AL461" i="6"/>
  <c r="AK461" i="6"/>
  <c r="AJ461" i="6"/>
  <c r="AI461" i="6"/>
  <c r="AH461" i="6"/>
  <c r="AG461" i="6"/>
  <c r="AX459" i="6"/>
  <c r="AW459" i="6"/>
  <c r="AV459" i="6"/>
  <c r="AU459" i="6"/>
  <c r="AT459" i="6"/>
  <c r="AS459" i="6"/>
  <c r="AR459" i="6"/>
  <c r="AQ459" i="6"/>
  <c r="AP459" i="6"/>
  <c r="AO459" i="6"/>
  <c r="AN459" i="6"/>
  <c r="AM459" i="6"/>
  <c r="AL459" i="6"/>
  <c r="AK459" i="6"/>
  <c r="AJ459" i="6"/>
  <c r="AI459" i="6"/>
  <c r="AH459" i="6"/>
  <c r="AG459" i="6"/>
  <c r="AX457" i="6"/>
  <c r="AW457" i="6"/>
  <c r="AV457" i="6"/>
  <c r="AU457" i="6"/>
  <c r="AT457" i="6"/>
  <c r="AS457" i="6"/>
  <c r="AR457" i="6"/>
  <c r="AQ457" i="6"/>
  <c r="AP457" i="6"/>
  <c r="AO457" i="6"/>
  <c r="AN457" i="6"/>
  <c r="AM457" i="6"/>
  <c r="AL457" i="6"/>
  <c r="AK457" i="6"/>
  <c r="AJ457" i="6"/>
  <c r="AI457" i="6"/>
  <c r="AH457" i="6"/>
  <c r="AG457" i="6"/>
  <c r="AX455" i="6"/>
  <c r="AW455" i="6"/>
  <c r="AV455" i="6"/>
  <c r="AU455" i="6"/>
  <c r="AT455" i="6"/>
  <c r="AS455" i="6"/>
  <c r="AR455" i="6"/>
  <c r="AQ455" i="6"/>
  <c r="AP455" i="6"/>
  <c r="AO455" i="6"/>
  <c r="AN455" i="6"/>
  <c r="AM455" i="6"/>
  <c r="AL455" i="6"/>
  <c r="AK455" i="6"/>
  <c r="AJ455" i="6"/>
  <c r="AI455" i="6"/>
  <c r="AH455" i="6"/>
  <c r="AG455" i="6"/>
  <c r="AX454" i="6"/>
  <c r="AW454" i="6"/>
  <c r="AV454" i="6"/>
  <c r="AU454" i="6"/>
  <c r="AT454" i="6"/>
  <c r="AS454" i="6"/>
  <c r="AR454" i="6"/>
  <c r="AQ454" i="6"/>
  <c r="AP454" i="6"/>
  <c r="AO454" i="6"/>
  <c r="AN454" i="6"/>
  <c r="AM454" i="6"/>
  <c r="AL454" i="6"/>
  <c r="AK454" i="6"/>
  <c r="AJ454" i="6"/>
  <c r="AI454" i="6"/>
  <c r="AH454" i="6"/>
  <c r="AG454" i="6"/>
  <c r="AX452" i="6"/>
  <c r="AW452" i="6"/>
  <c r="AV452" i="6"/>
  <c r="AU452" i="6"/>
  <c r="AT452" i="6"/>
  <c r="AS452" i="6"/>
  <c r="AR452" i="6"/>
  <c r="AQ452" i="6"/>
  <c r="AP452" i="6"/>
  <c r="AO452" i="6"/>
  <c r="AN452" i="6"/>
  <c r="AM452" i="6"/>
  <c r="AL452" i="6"/>
  <c r="AK452" i="6"/>
  <c r="AJ452" i="6"/>
  <c r="AI452" i="6"/>
  <c r="AH452" i="6"/>
  <c r="AG452" i="6"/>
  <c r="AX451" i="6"/>
  <c r="AW451" i="6"/>
  <c r="AV451" i="6"/>
  <c r="AU451" i="6"/>
  <c r="AT451" i="6"/>
  <c r="AS451" i="6"/>
  <c r="AR451" i="6"/>
  <c r="AQ451" i="6"/>
  <c r="AP451" i="6"/>
  <c r="AO451" i="6"/>
  <c r="AN451" i="6"/>
  <c r="AM451" i="6"/>
  <c r="AL451" i="6"/>
  <c r="AK451" i="6"/>
  <c r="AJ451" i="6"/>
  <c r="AI451" i="6"/>
  <c r="AH451" i="6"/>
  <c r="AG451" i="6"/>
  <c r="AX450" i="6"/>
  <c r="AW450" i="6"/>
  <c r="AV450" i="6"/>
  <c r="AU450" i="6"/>
  <c r="AT450" i="6"/>
  <c r="AS450" i="6"/>
  <c r="AR450" i="6"/>
  <c r="AQ450" i="6"/>
  <c r="AP450" i="6"/>
  <c r="AO450" i="6"/>
  <c r="AN450" i="6"/>
  <c r="AM450" i="6"/>
  <c r="AL450" i="6"/>
  <c r="AK450" i="6"/>
  <c r="AJ450" i="6"/>
  <c r="AI450" i="6"/>
  <c r="AH450" i="6"/>
  <c r="AG450" i="6"/>
  <c r="AX449" i="6"/>
  <c r="AW449" i="6"/>
  <c r="AV449" i="6"/>
  <c r="AU449" i="6"/>
  <c r="AT449" i="6"/>
  <c r="AS449" i="6"/>
  <c r="AR449" i="6"/>
  <c r="AQ449" i="6"/>
  <c r="AP449" i="6"/>
  <c r="AO449" i="6"/>
  <c r="AN449" i="6"/>
  <c r="AM449" i="6"/>
  <c r="AL449" i="6"/>
  <c r="AK449" i="6"/>
  <c r="AJ449" i="6"/>
  <c r="AI449" i="6"/>
  <c r="AH449" i="6"/>
  <c r="AG449" i="6"/>
  <c r="AX448" i="6"/>
  <c r="AW448" i="6"/>
  <c r="AV448" i="6"/>
  <c r="AU448" i="6"/>
  <c r="AT448" i="6"/>
  <c r="AS448" i="6"/>
  <c r="AR448" i="6"/>
  <c r="AQ448" i="6"/>
  <c r="AP448" i="6"/>
  <c r="AO448" i="6"/>
  <c r="AN448" i="6"/>
  <c r="AM448" i="6"/>
  <c r="AL448" i="6"/>
  <c r="AK448" i="6"/>
  <c r="AJ448" i="6"/>
  <c r="AI448" i="6"/>
  <c r="AH448" i="6"/>
  <c r="AG448" i="6"/>
  <c r="AX447" i="6"/>
  <c r="AW447" i="6"/>
  <c r="AV447" i="6"/>
  <c r="AU447" i="6"/>
  <c r="AT447" i="6"/>
  <c r="AS447" i="6"/>
  <c r="AR447" i="6"/>
  <c r="AQ447" i="6"/>
  <c r="AP447" i="6"/>
  <c r="AO447" i="6"/>
  <c r="AN447" i="6"/>
  <c r="AM447" i="6"/>
  <c r="AL447" i="6"/>
  <c r="AK447" i="6"/>
  <c r="AJ447" i="6"/>
  <c r="AI447" i="6"/>
  <c r="AH447" i="6"/>
  <c r="AG447" i="6"/>
  <c r="AX446" i="6"/>
  <c r="AW446" i="6"/>
  <c r="AV446" i="6"/>
  <c r="AU446" i="6"/>
  <c r="AT446" i="6"/>
  <c r="AS446" i="6"/>
  <c r="AR446" i="6"/>
  <c r="AQ446" i="6"/>
  <c r="AP446" i="6"/>
  <c r="AO446" i="6"/>
  <c r="AN446" i="6"/>
  <c r="AM446" i="6"/>
  <c r="AL446" i="6"/>
  <c r="AK446" i="6"/>
  <c r="AJ446" i="6"/>
  <c r="AI446" i="6"/>
  <c r="AH446" i="6"/>
  <c r="AG446" i="6"/>
  <c r="AX445" i="6"/>
  <c r="AW445" i="6"/>
  <c r="AV445" i="6"/>
  <c r="AU445" i="6"/>
  <c r="AT445" i="6"/>
  <c r="AS445" i="6"/>
  <c r="AR445" i="6"/>
  <c r="AQ445" i="6"/>
  <c r="AP445" i="6"/>
  <c r="AO445" i="6"/>
  <c r="AN445" i="6"/>
  <c r="AM445" i="6"/>
  <c r="AL445" i="6"/>
  <c r="AK445" i="6"/>
  <c r="AJ445" i="6"/>
  <c r="AI445" i="6"/>
  <c r="AH445" i="6"/>
  <c r="AG445" i="6"/>
  <c r="AX444" i="6"/>
  <c r="AW444" i="6"/>
  <c r="AV444" i="6"/>
  <c r="AU444" i="6"/>
  <c r="AT444" i="6"/>
  <c r="AS444" i="6"/>
  <c r="AR444" i="6"/>
  <c r="AQ444" i="6"/>
  <c r="AP444" i="6"/>
  <c r="AO444" i="6"/>
  <c r="AN444" i="6"/>
  <c r="AM444" i="6"/>
  <c r="AL444" i="6"/>
  <c r="AK444" i="6"/>
  <c r="AJ444" i="6"/>
  <c r="AI444" i="6"/>
  <c r="AH444" i="6"/>
  <c r="AG444" i="6"/>
  <c r="AX443" i="6"/>
  <c r="AW443" i="6"/>
  <c r="AV443" i="6"/>
  <c r="AU443" i="6"/>
  <c r="AT443" i="6"/>
  <c r="AS443" i="6"/>
  <c r="AR443" i="6"/>
  <c r="AQ443" i="6"/>
  <c r="AP443" i="6"/>
  <c r="AO443" i="6"/>
  <c r="AN443" i="6"/>
  <c r="AM443" i="6"/>
  <c r="AL443" i="6"/>
  <c r="AK443" i="6"/>
  <c r="AJ443" i="6"/>
  <c r="AI443" i="6"/>
  <c r="AH443" i="6"/>
  <c r="AG443" i="6"/>
  <c r="AX437" i="6"/>
  <c r="AW437" i="6"/>
  <c r="AV437" i="6"/>
  <c r="AU437" i="6"/>
  <c r="AT437" i="6"/>
  <c r="AS437" i="6"/>
  <c r="AR437" i="6"/>
  <c r="AQ437" i="6"/>
  <c r="AP437" i="6"/>
  <c r="AO437" i="6"/>
  <c r="AN437" i="6"/>
  <c r="AM437" i="6"/>
  <c r="AL437" i="6"/>
  <c r="AK437" i="6"/>
  <c r="AJ437" i="6"/>
  <c r="AI437" i="6"/>
  <c r="AH437" i="6"/>
  <c r="AG437" i="6"/>
  <c r="AX435" i="6"/>
  <c r="AW435" i="6"/>
  <c r="AV435" i="6"/>
  <c r="AU435" i="6"/>
  <c r="AT435" i="6"/>
  <c r="AS435" i="6"/>
  <c r="AR435" i="6"/>
  <c r="AQ435" i="6"/>
  <c r="AP435" i="6"/>
  <c r="AO435" i="6"/>
  <c r="AN435" i="6"/>
  <c r="AM435" i="6"/>
  <c r="AL435" i="6"/>
  <c r="AK435" i="6"/>
  <c r="AJ435" i="6"/>
  <c r="AI435" i="6"/>
  <c r="AH435" i="6"/>
  <c r="AG435" i="6"/>
  <c r="AX434" i="6"/>
  <c r="AW434" i="6"/>
  <c r="AV434" i="6"/>
  <c r="AU434" i="6"/>
  <c r="AT434" i="6"/>
  <c r="AS434" i="6"/>
  <c r="AR434" i="6"/>
  <c r="AQ434" i="6"/>
  <c r="AP434" i="6"/>
  <c r="AO434" i="6"/>
  <c r="AN434" i="6"/>
  <c r="AM434" i="6"/>
  <c r="AL434" i="6"/>
  <c r="AK434" i="6"/>
  <c r="AJ434" i="6"/>
  <c r="AI434" i="6"/>
  <c r="AH434" i="6"/>
  <c r="AG434" i="6"/>
  <c r="AX433" i="6"/>
  <c r="AW433" i="6"/>
  <c r="AV433" i="6"/>
  <c r="AU433" i="6"/>
  <c r="AT433" i="6"/>
  <c r="AS433" i="6"/>
  <c r="AR433" i="6"/>
  <c r="AQ433" i="6"/>
  <c r="AP433" i="6"/>
  <c r="AO433" i="6"/>
  <c r="AN433" i="6"/>
  <c r="AM433" i="6"/>
  <c r="AL433" i="6"/>
  <c r="AK433" i="6"/>
  <c r="AJ433" i="6"/>
  <c r="AI433" i="6"/>
  <c r="AH433" i="6"/>
  <c r="AG433" i="6"/>
  <c r="AX432" i="6"/>
  <c r="AW432" i="6"/>
  <c r="AV432" i="6"/>
  <c r="AU432" i="6"/>
  <c r="AT432" i="6"/>
  <c r="AS432" i="6"/>
  <c r="AR432" i="6"/>
  <c r="AQ432" i="6"/>
  <c r="AP432" i="6"/>
  <c r="AO432" i="6"/>
  <c r="AN432" i="6"/>
  <c r="AM432" i="6"/>
  <c r="AL432" i="6"/>
  <c r="AK432" i="6"/>
  <c r="AJ432" i="6"/>
  <c r="AI432" i="6"/>
  <c r="AH432" i="6"/>
  <c r="AG432" i="6"/>
  <c r="AX431" i="6"/>
  <c r="AW431" i="6"/>
  <c r="AV431" i="6"/>
  <c r="AU431" i="6"/>
  <c r="AT431" i="6"/>
  <c r="AS431" i="6"/>
  <c r="AR431" i="6"/>
  <c r="AQ431" i="6"/>
  <c r="AP431" i="6"/>
  <c r="AO431" i="6"/>
  <c r="AN431" i="6"/>
  <c r="AM431" i="6"/>
  <c r="AL431" i="6"/>
  <c r="AK431" i="6"/>
  <c r="AJ431" i="6"/>
  <c r="AI431" i="6"/>
  <c r="AH431" i="6"/>
  <c r="AG431" i="6"/>
  <c r="AX430" i="6"/>
  <c r="AW430" i="6"/>
  <c r="AV430" i="6"/>
  <c r="AU430" i="6"/>
  <c r="AT430" i="6"/>
  <c r="AS430" i="6"/>
  <c r="AR430" i="6"/>
  <c r="AQ430" i="6"/>
  <c r="AP430" i="6"/>
  <c r="AO430" i="6"/>
  <c r="AN430" i="6"/>
  <c r="AM430" i="6"/>
  <c r="AL430" i="6"/>
  <c r="AK430" i="6"/>
  <c r="AJ430" i="6"/>
  <c r="AI430" i="6"/>
  <c r="AH430" i="6"/>
  <c r="AG430" i="6"/>
  <c r="AX429" i="6"/>
  <c r="AW429" i="6"/>
  <c r="AV429" i="6"/>
  <c r="AU429" i="6"/>
  <c r="AT429" i="6"/>
  <c r="AS429" i="6"/>
  <c r="AR429" i="6"/>
  <c r="AQ429" i="6"/>
  <c r="AP429" i="6"/>
  <c r="AO429" i="6"/>
  <c r="AN429" i="6"/>
  <c r="AM429" i="6"/>
  <c r="AL429" i="6"/>
  <c r="AK429" i="6"/>
  <c r="AJ429" i="6"/>
  <c r="AI429" i="6"/>
  <c r="AH429" i="6"/>
  <c r="AG429" i="6"/>
  <c r="AX428" i="6"/>
  <c r="AW428" i="6"/>
  <c r="AV428" i="6"/>
  <c r="AU428" i="6"/>
  <c r="AT428" i="6"/>
  <c r="AS428" i="6"/>
  <c r="AR428" i="6"/>
  <c r="AQ428" i="6"/>
  <c r="AP428" i="6"/>
  <c r="AO428" i="6"/>
  <c r="AN428" i="6"/>
  <c r="AM428" i="6"/>
  <c r="AL428" i="6"/>
  <c r="AK428" i="6"/>
  <c r="AJ428" i="6"/>
  <c r="AI428" i="6"/>
  <c r="AH428" i="6"/>
  <c r="AG428" i="6"/>
  <c r="AX427" i="6"/>
  <c r="AW427" i="6"/>
  <c r="AV427" i="6"/>
  <c r="AU427" i="6"/>
  <c r="AT427" i="6"/>
  <c r="AS427" i="6"/>
  <c r="AR427" i="6"/>
  <c r="AQ427" i="6"/>
  <c r="AP427" i="6"/>
  <c r="AO427" i="6"/>
  <c r="AN427" i="6"/>
  <c r="AM427" i="6"/>
  <c r="AL427" i="6"/>
  <c r="AK427" i="6"/>
  <c r="AJ427" i="6"/>
  <c r="AI427" i="6"/>
  <c r="AH427" i="6"/>
  <c r="AG427" i="6"/>
  <c r="AX426" i="6"/>
  <c r="AW426" i="6"/>
  <c r="AV426" i="6"/>
  <c r="AU426" i="6"/>
  <c r="AT426" i="6"/>
  <c r="AS426" i="6"/>
  <c r="AR426" i="6"/>
  <c r="AQ426" i="6"/>
  <c r="AP426" i="6"/>
  <c r="AO426" i="6"/>
  <c r="AN426" i="6"/>
  <c r="AM426" i="6"/>
  <c r="AL426" i="6"/>
  <c r="AK426" i="6"/>
  <c r="AJ426" i="6"/>
  <c r="AI426" i="6"/>
  <c r="AH426" i="6"/>
  <c r="AG426" i="6"/>
  <c r="AX425" i="6"/>
  <c r="AW425" i="6"/>
  <c r="AV425" i="6"/>
  <c r="AU425" i="6"/>
  <c r="AT425" i="6"/>
  <c r="AS425" i="6"/>
  <c r="AR425" i="6"/>
  <c r="AQ425" i="6"/>
  <c r="AP425" i="6"/>
  <c r="AO425" i="6"/>
  <c r="AN425" i="6"/>
  <c r="AM425" i="6"/>
  <c r="AL425" i="6"/>
  <c r="AK425" i="6"/>
  <c r="AJ425" i="6"/>
  <c r="AI425" i="6"/>
  <c r="AH425" i="6"/>
  <c r="AG425" i="6"/>
  <c r="AX424" i="6"/>
  <c r="AW424" i="6"/>
  <c r="AV424" i="6"/>
  <c r="AU424" i="6"/>
  <c r="AT424" i="6"/>
  <c r="AS424" i="6"/>
  <c r="AR424" i="6"/>
  <c r="AQ424" i="6"/>
  <c r="AP424" i="6"/>
  <c r="AO424" i="6"/>
  <c r="AN424" i="6"/>
  <c r="AM424" i="6"/>
  <c r="AL424" i="6"/>
  <c r="AK424" i="6"/>
  <c r="AJ424" i="6"/>
  <c r="AI424" i="6"/>
  <c r="AH424" i="6"/>
  <c r="AG424" i="6"/>
  <c r="AX422" i="6"/>
  <c r="AW422" i="6"/>
  <c r="AV422" i="6"/>
  <c r="AU422" i="6"/>
  <c r="AT422" i="6"/>
  <c r="AS422" i="6"/>
  <c r="AR422" i="6"/>
  <c r="AQ422" i="6"/>
  <c r="AP422" i="6"/>
  <c r="AO422" i="6"/>
  <c r="AN422" i="6"/>
  <c r="AM422" i="6"/>
  <c r="AL422" i="6"/>
  <c r="AK422" i="6"/>
  <c r="AJ422" i="6"/>
  <c r="AI422" i="6"/>
  <c r="AH422" i="6"/>
  <c r="AG422" i="6"/>
  <c r="AX421" i="6"/>
  <c r="AW421" i="6"/>
  <c r="AV421" i="6"/>
  <c r="AU421" i="6"/>
  <c r="AT421" i="6"/>
  <c r="AS421" i="6"/>
  <c r="AR421" i="6"/>
  <c r="AQ421" i="6"/>
  <c r="AP421" i="6"/>
  <c r="AO421" i="6"/>
  <c r="AN421" i="6"/>
  <c r="AM421" i="6"/>
  <c r="AL421" i="6"/>
  <c r="AK421" i="6"/>
  <c r="AJ421" i="6"/>
  <c r="AI421" i="6"/>
  <c r="AH421" i="6"/>
  <c r="AG421" i="6"/>
  <c r="AX420" i="6"/>
  <c r="AW420" i="6"/>
  <c r="AV420" i="6"/>
  <c r="AU420" i="6"/>
  <c r="AT420" i="6"/>
  <c r="AS420" i="6"/>
  <c r="AR420" i="6"/>
  <c r="AQ420" i="6"/>
  <c r="AP420" i="6"/>
  <c r="AO420" i="6"/>
  <c r="AN420" i="6"/>
  <c r="AM420" i="6"/>
  <c r="AL420" i="6"/>
  <c r="AK420" i="6"/>
  <c r="AJ420" i="6"/>
  <c r="AI420" i="6"/>
  <c r="AH420" i="6"/>
  <c r="AG420" i="6"/>
  <c r="AI419" i="6"/>
  <c r="AH419" i="6"/>
  <c r="AG419" i="6"/>
  <c r="AX418" i="6"/>
  <c r="AW418" i="6"/>
  <c r="AV418" i="6"/>
  <c r="AU418" i="6"/>
  <c r="AT418" i="6"/>
  <c r="AS418" i="6"/>
  <c r="AR418" i="6"/>
  <c r="AQ418" i="6"/>
  <c r="AP418" i="6"/>
  <c r="AO418" i="6"/>
  <c r="AN418" i="6"/>
  <c r="AM418" i="6"/>
  <c r="AL418" i="6"/>
  <c r="AK418" i="6"/>
  <c r="AJ418" i="6"/>
  <c r="AI418" i="6"/>
  <c r="AH418" i="6"/>
  <c r="AG418" i="6"/>
  <c r="AX417" i="6"/>
  <c r="AW417" i="6"/>
  <c r="AV417" i="6"/>
  <c r="AU417" i="6"/>
  <c r="AT417" i="6"/>
  <c r="AS417" i="6"/>
  <c r="AR417" i="6"/>
  <c r="AQ417" i="6"/>
  <c r="AP417" i="6"/>
  <c r="AO417" i="6"/>
  <c r="AN417" i="6"/>
  <c r="AM417" i="6"/>
  <c r="AL417" i="6"/>
  <c r="AK417" i="6"/>
  <c r="AJ417" i="6"/>
  <c r="AI417" i="6"/>
  <c r="AH417" i="6"/>
  <c r="AG417" i="6"/>
  <c r="AX416" i="6"/>
  <c r="AW416" i="6"/>
  <c r="AV416" i="6"/>
  <c r="AU416" i="6"/>
  <c r="AT416" i="6"/>
  <c r="AS416" i="6"/>
  <c r="AR416" i="6"/>
  <c r="AQ416" i="6"/>
  <c r="AP416" i="6"/>
  <c r="AO416" i="6"/>
  <c r="AN416" i="6"/>
  <c r="AM416" i="6"/>
  <c r="AL416" i="6"/>
  <c r="AK416" i="6"/>
  <c r="AJ416" i="6"/>
  <c r="AI416" i="6"/>
  <c r="AH416" i="6"/>
  <c r="AG416" i="6"/>
  <c r="AX415" i="6"/>
  <c r="AW415" i="6"/>
  <c r="AV415" i="6"/>
  <c r="AU415" i="6"/>
  <c r="AT415" i="6"/>
  <c r="AS415" i="6"/>
  <c r="AR415" i="6"/>
  <c r="AQ415" i="6"/>
  <c r="AP415" i="6"/>
  <c r="AO415" i="6"/>
  <c r="AN415" i="6"/>
  <c r="AM415" i="6"/>
  <c r="AL415" i="6"/>
  <c r="AK415" i="6"/>
  <c r="AJ415" i="6"/>
  <c r="AI415" i="6"/>
  <c r="AH415" i="6"/>
  <c r="AG415" i="6"/>
  <c r="AX414" i="6"/>
  <c r="AW414" i="6"/>
  <c r="AV414" i="6"/>
  <c r="AU414" i="6"/>
  <c r="AT414" i="6"/>
  <c r="AS414" i="6"/>
  <c r="AR414" i="6"/>
  <c r="AQ414" i="6"/>
  <c r="AP414" i="6"/>
  <c r="AO414" i="6"/>
  <c r="AN414" i="6"/>
  <c r="AM414" i="6"/>
  <c r="AL414" i="6"/>
  <c r="AK414" i="6"/>
  <c r="AJ414" i="6"/>
  <c r="AI414" i="6"/>
  <c r="AH414" i="6"/>
  <c r="AG414" i="6"/>
  <c r="AX413" i="6"/>
  <c r="AW413" i="6"/>
  <c r="AV413" i="6"/>
  <c r="AU413" i="6"/>
  <c r="AT413" i="6"/>
  <c r="AS413" i="6"/>
  <c r="AR413" i="6"/>
  <c r="AQ413" i="6"/>
  <c r="AP413" i="6"/>
  <c r="AO413" i="6"/>
  <c r="AN413" i="6"/>
  <c r="AM413" i="6"/>
  <c r="AL413" i="6"/>
  <c r="AK413" i="6"/>
  <c r="AJ413" i="6"/>
  <c r="AI413" i="6"/>
  <c r="AH413" i="6"/>
  <c r="AG413" i="6"/>
  <c r="AX412" i="6"/>
  <c r="AW412" i="6"/>
  <c r="AV412" i="6"/>
  <c r="AU412" i="6"/>
  <c r="AT412" i="6"/>
  <c r="AS412" i="6"/>
  <c r="AR412" i="6"/>
  <c r="AQ412" i="6"/>
  <c r="AP412" i="6"/>
  <c r="AO412" i="6"/>
  <c r="AN412" i="6"/>
  <c r="AM412" i="6"/>
  <c r="AL412" i="6"/>
  <c r="AK412" i="6"/>
  <c r="AJ412" i="6"/>
  <c r="AI412" i="6"/>
  <c r="AH412" i="6"/>
  <c r="AG412" i="6"/>
  <c r="AX411" i="6"/>
  <c r="AW411" i="6"/>
  <c r="AV411" i="6"/>
  <c r="AU411" i="6"/>
  <c r="AT411" i="6"/>
  <c r="AS411" i="6"/>
  <c r="AR411" i="6"/>
  <c r="AQ411" i="6"/>
  <c r="AP411" i="6"/>
  <c r="AO411" i="6"/>
  <c r="AN411" i="6"/>
  <c r="AM411" i="6"/>
  <c r="AL411" i="6"/>
  <c r="AK411" i="6"/>
  <c r="AJ411" i="6"/>
  <c r="AI411" i="6"/>
  <c r="AH411" i="6"/>
  <c r="AG411" i="6"/>
  <c r="AX410" i="6"/>
  <c r="AW410" i="6"/>
  <c r="AV410" i="6"/>
  <c r="AU410" i="6"/>
  <c r="AT410" i="6"/>
  <c r="AS410" i="6"/>
  <c r="AR410" i="6"/>
  <c r="AQ410" i="6"/>
  <c r="AP410" i="6"/>
  <c r="AO410" i="6"/>
  <c r="AN410" i="6"/>
  <c r="AM410" i="6"/>
  <c r="AL410" i="6"/>
  <c r="AK410" i="6"/>
  <c r="AJ410" i="6"/>
  <c r="AI410" i="6"/>
  <c r="AH410" i="6"/>
  <c r="AG410" i="6"/>
  <c r="AX409" i="6"/>
  <c r="AW409" i="6"/>
  <c r="AV409" i="6"/>
  <c r="AU409" i="6"/>
  <c r="AT409" i="6"/>
  <c r="AS409" i="6"/>
  <c r="AR409" i="6"/>
  <c r="AQ409" i="6"/>
  <c r="AP409" i="6"/>
  <c r="AO409" i="6"/>
  <c r="AN409" i="6"/>
  <c r="AM409" i="6"/>
  <c r="AL409" i="6"/>
  <c r="AK409" i="6"/>
  <c r="AJ409" i="6"/>
  <c r="AI409" i="6"/>
  <c r="AH409" i="6"/>
  <c r="AG409" i="6"/>
  <c r="AX408" i="6"/>
  <c r="AW408" i="6"/>
  <c r="AV408" i="6"/>
  <c r="AU408" i="6"/>
  <c r="AT408" i="6"/>
  <c r="AS408" i="6"/>
  <c r="AR408" i="6"/>
  <c r="AQ408" i="6"/>
  <c r="AP408" i="6"/>
  <c r="AO408" i="6"/>
  <c r="AN408" i="6"/>
  <c r="AM408" i="6"/>
  <c r="AL408" i="6"/>
  <c r="AK408" i="6"/>
  <c r="AJ408" i="6"/>
  <c r="AI408" i="6"/>
  <c r="AH408" i="6"/>
  <c r="AG408" i="6"/>
  <c r="AX407" i="6"/>
  <c r="AW407" i="6"/>
  <c r="AV407" i="6"/>
  <c r="AU407" i="6"/>
  <c r="AT407" i="6"/>
  <c r="AS407" i="6"/>
  <c r="AR407" i="6"/>
  <c r="AQ407" i="6"/>
  <c r="AP407" i="6"/>
  <c r="AO407" i="6"/>
  <c r="AN407" i="6"/>
  <c r="AM407" i="6"/>
  <c r="AL407" i="6"/>
  <c r="AK407" i="6"/>
  <c r="AJ407" i="6"/>
  <c r="AI407" i="6"/>
  <c r="AH407" i="6"/>
  <c r="AG407" i="6"/>
  <c r="AX405" i="6"/>
  <c r="AW405" i="6"/>
  <c r="AV405" i="6"/>
  <c r="AU405" i="6"/>
  <c r="AT405" i="6"/>
  <c r="AS405" i="6"/>
  <c r="AR405" i="6"/>
  <c r="AQ405" i="6"/>
  <c r="AP405" i="6"/>
  <c r="AO405" i="6"/>
  <c r="AN405" i="6"/>
  <c r="AM405" i="6"/>
  <c r="AL405" i="6"/>
  <c r="AK405" i="6"/>
  <c r="AJ405" i="6"/>
  <c r="AI405" i="6"/>
  <c r="AH405" i="6"/>
  <c r="AG405" i="6"/>
  <c r="AX404" i="6"/>
  <c r="AW404" i="6"/>
  <c r="AV404" i="6"/>
  <c r="AU404" i="6"/>
  <c r="AT404" i="6"/>
  <c r="AS404" i="6"/>
  <c r="AR404" i="6"/>
  <c r="AQ404" i="6"/>
  <c r="AP404" i="6"/>
  <c r="AO404" i="6"/>
  <c r="AN404" i="6"/>
  <c r="AM404" i="6"/>
  <c r="AL404" i="6"/>
  <c r="AK404" i="6"/>
  <c r="AJ404" i="6"/>
  <c r="AI404" i="6"/>
  <c r="AH404" i="6"/>
  <c r="AG404" i="6"/>
  <c r="AX403" i="6"/>
  <c r="AW403" i="6"/>
  <c r="AV403" i="6"/>
  <c r="AU403" i="6"/>
  <c r="AT403" i="6"/>
  <c r="AS403" i="6"/>
  <c r="AR403" i="6"/>
  <c r="AQ403" i="6"/>
  <c r="AP403" i="6"/>
  <c r="AO403" i="6"/>
  <c r="AN403" i="6"/>
  <c r="AM403" i="6"/>
  <c r="AL403" i="6"/>
  <c r="AK403" i="6"/>
  <c r="AJ403" i="6"/>
  <c r="AI403" i="6"/>
  <c r="AH403" i="6"/>
  <c r="AG403" i="6"/>
  <c r="AX402" i="6"/>
  <c r="AW402" i="6"/>
  <c r="AV402" i="6"/>
  <c r="AU402" i="6"/>
  <c r="AT402" i="6"/>
  <c r="AS402" i="6"/>
  <c r="AR402" i="6"/>
  <c r="AQ402" i="6"/>
  <c r="AP402" i="6"/>
  <c r="AO402" i="6"/>
  <c r="AN402" i="6"/>
  <c r="AM402" i="6"/>
  <c r="AL402" i="6"/>
  <c r="AK402" i="6"/>
  <c r="AJ402" i="6"/>
  <c r="AI402" i="6"/>
  <c r="AH402" i="6"/>
  <c r="AG402" i="6"/>
  <c r="AX401" i="6"/>
  <c r="AW401" i="6"/>
  <c r="AV401" i="6"/>
  <c r="AU401" i="6"/>
  <c r="AT401" i="6"/>
  <c r="AS401" i="6"/>
  <c r="AR401" i="6"/>
  <c r="AQ401" i="6"/>
  <c r="AP401" i="6"/>
  <c r="AO401" i="6"/>
  <c r="AN401" i="6"/>
  <c r="AM401" i="6"/>
  <c r="AL401" i="6"/>
  <c r="AK401" i="6"/>
  <c r="AJ401" i="6"/>
  <c r="AI401" i="6"/>
  <c r="AH401" i="6"/>
  <c r="AG401" i="6"/>
  <c r="AX400" i="6"/>
  <c r="AW400" i="6"/>
  <c r="AV400" i="6"/>
  <c r="AU400" i="6"/>
  <c r="AT400" i="6"/>
  <c r="AS400" i="6"/>
  <c r="AR400" i="6"/>
  <c r="AQ400" i="6"/>
  <c r="AP400" i="6"/>
  <c r="AO400" i="6"/>
  <c r="AN400" i="6"/>
  <c r="AM400" i="6"/>
  <c r="AL400" i="6"/>
  <c r="AK400" i="6"/>
  <c r="AJ400" i="6"/>
  <c r="AI400" i="6"/>
  <c r="AH400" i="6"/>
  <c r="AG400" i="6"/>
  <c r="AX399" i="6"/>
  <c r="AW399" i="6"/>
  <c r="AV399" i="6"/>
  <c r="AU399" i="6"/>
  <c r="AT399" i="6"/>
  <c r="AS399" i="6"/>
  <c r="AR399" i="6"/>
  <c r="AQ399" i="6"/>
  <c r="AP399" i="6"/>
  <c r="AO399" i="6"/>
  <c r="AN399" i="6"/>
  <c r="AM399" i="6"/>
  <c r="AL399" i="6"/>
  <c r="AK399" i="6"/>
  <c r="AJ399" i="6"/>
  <c r="AI399" i="6"/>
  <c r="AH399" i="6"/>
  <c r="AG399" i="6"/>
  <c r="AX398" i="6"/>
  <c r="AW398" i="6"/>
  <c r="AV398" i="6"/>
  <c r="AU398" i="6"/>
  <c r="AT398" i="6"/>
  <c r="AS398" i="6"/>
  <c r="AR398" i="6"/>
  <c r="AQ398" i="6"/>
  <c r="AP398" i="6"/>
  <c r="AO398" i="6"/>
  <c r="AN398" i="6"/>
  <c r="AM398" i="6"/>
  <c r="AL398" i="6"/>
  <c r="AK398" i="6"/>
  <c r="AJ398" i="6"/>
  <c r="AI398" i="6"/>
  <c r="AH398" i="6"/>
  <c r="AG398" i="6"/>
  <c r="AX397" i="6"/>
  <c r="AW397" i="6"/>
  <c r="AV397" i="6"/>
  <c r="AU397" i="6"/>
  <c r="AT397" i="6"/>
  <c r="AS397" i="6"/>
  <c r="AR397" i="6"/>
  <c r="AQ397" i="6"/>
  <c r="AP397" i="6"/>
  <c r="AO397" i="6"/>
  <c r="AN397" i="6"/>
  <c r="AM397" i="6"/>
  <c r="AL397" i="6"/>
  <c r="AK397" i="6"/>
  <c r="AJ397" i="6"/>
  <c r="AI397" i="6"/>
  <c r="AH397" i="6"/>
  <c r="AG397" i="6"/>
  <c r="AX396" i="6"/>
  <c r="AW396" i="6"/>
  <c r="AV396" i="6"/>
  <c r="AU396" i="6"/>
  <c r="AT396" i="6"/>
  <c r="AS396" i="6"/>
  <c r="AR396" i="6"/>
  <c r="AQ396" i="6"/>
  <c r="AP396" i="6"/>
  <c r="AO396" i="6"/>
  <c r="AN396" i="6"/>
  <c r="AM396" i="6"/>
  <c r="AL396" i="6"/>
  <c r="AK396" i="6"/>
  <c r="AJ396" i="6"/>
  <c r="AI396" i="6"/>
  <c r="AH396" i="6"/>
  <c r="AG396" i="6"/>
  <c r="AI395" i="6"/>
  <c r="AH395" i="6"/>
  <c r="AG395" i="6"/>
  <c r="AX394" i="6"/>
  <c r="AW394" i="6"/>
  <c r="AV394" i="6"/>
  <c r="AU394" i="6"/>
  <c r="AT394" i="6"/>
  <c r="AS394" i="6"/>
  <c r="AR394" i="6"/>
  <c r="AQ394" i="6"/>
  <c r="AP394" i="6"/>
  <c r="AO394" i="6"/>
  <c r="AN394" i="6"/>
  <c r="AM394" i="6"/>
  <c r="AL394" i="6"/>
  <c r="AK394" i="6"/>
  <c r="AJ394" i="6"/>
  <c r="AI394" i="6"/>
  <c r="AH394" i="6"/>
  <c r="AG394" i="6"/>
  <c r="B394" i="6"/>
  <c r="AX393" i="6"/>
  <c r="AW393" i="6"/>
  <c r="AV393" i="6"/>
  <c r="AU393" i="6"/>
  <c r="AT393" i="6"/>
  <c r="AS393" i="6"/>
  <c r="AR393" i="6"/>
  <c r="AQ393" i="6"/>
  <c r="AP393" i="6"/>
  <c r="AO393" i="6"/>
  <c r="AN393" i="6"/>
  <c r="AM393" i="6"/>
  <c r="AL393" i="6"/>
  <c r="AK393" i="6"/>
  <c r="AJ393" i="6"/>
  <c r="AI393" i="6"/>
  <c r="AH393" i="6"/>
  <c r="AG393" i="6"/>
  <c r="B393" i="6"/>
  <c r="AX391" i="6"/>
  <c r="AW391" i="6"/>
  <c r="AV391" i="6"/>
  <c r="AU391" i="6"/>
  <c r="AT391" i="6"/>
  <c r="AS391" i="6"/>
  <c r="AR391" i="6"/>
  <c r="AQ391" i="6"/>
  <c r="AP391" i="6"/>
  <c r="AO391" i="6"/>
  <c r="AN391" i="6"/>
  <c r="AM391" i="6"/>
  <c r="AL391" i="6"/>
  <c r="AK391" i="6"/>
  <c r="AJ391" i="6"/>
  <c r="AI391" i="6"/>
  <c r="AH391" i="6"/>
  <c r="AG391" i="6"/>
  <c r="B391" i="6"/>
  <c r="AX390" i="6"/>
  <c r="AW390" i="6"/>
  <c r="AV390" i="6"/>
  <c r="AU390" i="6"/>
  <c r="AT390" i="6"/>
  <c r="AS390" i="6"/>
  <c r="AR390" i="6"/>
  <c r="AQ390" i="6"/>
  <c r="AP390" i="6"/>
  <c r="AO390" i="6"/>
  <c r="AN390" i="6"/>
  <c r="AM390" i="6"/>
  <c r="AL390" i="6"/>
  <c r="AK390" i="6"/>
  <c r="AJ390" i="6"/>
  <c r="AI390" i="6"/>
  <c r="AH390" i="6"/>
  <c r="AG390" i="6"/>
  <c r="B390" i="6"/>
  <c r="AX389" i="6"/>
  <c r="AW389" i="6"/>
  <c r="AV389" i="6"/>
  <c r="AU389" i="6"/>
  <c r="AT389" i="6"/>
  <c r="AS389" i="6"/>
  <c r="AR389" i="6"/>
  <c r="AQ389" i="6"/>
  <c r="AP389" i="6"/>
  <c r="AO389" i="6"/>
  <c r="AN389" i="6"/>
  <c r="AM389" i="6"/>
  <c r="AL389" i="6"/>
  <c r="AK389" i="6"/>
  <c r="AJ389" i="6"/>
  <c r="AI389" i="6"/>
  <c r="AH389" i="6"/>
  <c r="AG389" i="6"/>
  <c r="B389" i="6"/>
  <c r="AX387" i="6"/>
  <c r="AW387" i="6"/>
  <c r="AV387" i="6"/>
  <c r="AU387" i="6"/>
  <c r="AT387" i="6"/>
  <c r="AS387" i="6"/>
  <c r="AR387" i="6"/>
  <c r="AQ387" i="6"/>
  <c r="AP387" i="6"/>
  <c r="AO387" i="6"/>
  <c r="AN387" i="6"/>
  <c r="AM387" i="6"/>
  <c r="AL387" i="6"/>
  <c r="AK387" i="6"/>
  <c r="AJ387" i="6"/>
  <c r="AI387" i="6"/>
  <c r="AH387" i="6"/>
  <c r="AG387" i="6"/>
  <c r="B387" i="6"/>
  <c r="AX386" i="6"/>
  <c r="AW386" i="6"/>
  <c r="AV386" i="6"/>
  <c r="AU386" i="6"/>
  <c r="AT386" i="6"/>
  <c r="AS386" i="6"/>
  <c r="AR386" i="6"/>
  <c r="AQ386" i="6"/>
  <c r="AP386" i="6"/>
  <c r="AO386" i="6"/>
  <c r="AN386" i="6"/>
  <c r="AM386" i="6"/>
  <c r="AL386" i="6"/>
  <c r="AK386" i="6"/>
  <c r="AJ386" i="6"/>
  <c r="AI386" i="6"/>
  <c r="AH386" i="6"/>
  <c r="AG386" i="6"/>
  <c r="B386" i="6"/>
  <c r="AX385" i="6"/>
  <c r="AW385" i="6"/>
  <c r="AV385" i="6"/>
  <c r="AU385" i="6"/>
  <c r="AT385" i="6"/>
  <c r="AS385" i="6"/>
  <c r="AR385" i="6"/>
  <c r="AQ385" i="6"/>
  <c r="AP385" i="6"/>
  <c r="AO385" i="6"/>
  <c r="AN385" i="6"/>
  <c r="AM385" i="6"/>
  <c r="AL385" i="6"/>
  <c r="AK385" i="6"/>
  <c r="AJ385" i="6"/>
  <c r="AI385" i="6"/>
  <c r="AH385" i="6"/>
  <c r="AG385" i="6"/>
  <c r="B385" i="6"/>
  <c r="AX384" i="6"/>
  <c r="AW384" i="6"/>
  <c r="AV384" i="6"/>
  <c r="AU384" i="6"/>
  <c r="AT384" i="6"/>
  <c r="AS384" i="6"/>
  <c r="AR384" i="6"/>
  <c r="AQ384" i="6"/>
  <c r="AP384" i="6"/>
  <c r="AO384" i="6"/>
  <c r="AN384" i="6"/>
  <c r="AM384" i="6"/>
  <c r="AL384" i="6"/>
  <c r="AK384" i="6"/>
  <c r="AJ384" i="6"/>
  <c r="AI384" i="6"/>
  <c r="AH384" i="6"/>
  <c r="AG384" i="6"/>
  <c r="B384" i="6"/>
  <c r="AX383" i="6"/>
  <c r="AW383" i="6"/>
  <c r="AV383" i="6"/>
  <c r="AU383" i="6"/>
  <c r="AT383" i="6"/>
  <c r="AS383" i="6"/>
  <c r="AR383" i="6"/>
  <c r="AQ383" i="6"/>
  <c r="AP383" i="6"/>
  <c r="AO383" i="6"/>
  <c r="AN383" i="6"/>
  <c r="AM383" i="6"/>
  <c r="AL383" i="6"/>
  <c r="AK383" i="6"/>
  <c r="AJ383" i="6"/>
  <c r="AI383" i="6"/>
  <c r="AH383" i="6"/>
  <c r="AG383" i="6"/>
  <c r="B383" i="6"/>
  <c r="AX382" i="6"/>
  <c r="AW382" i="6"/>
  <c r="AV382" i="6"/>
  <c r="AU382" i="6"/>
  <c r="AT382" i="6"/>
  <c r="AS382" i="6"/>
  <c r="AR382" i="6"/>
  <c r="AQ382" i="6"/>
  <c r="AP382" i="6"/>
  <c r="AO382" i="6"/>
  <c r="AN382" i="6"/>
  <c r="AM382" i="6"/>
  <c r="AL382" i="6"/>
  <c r="AK382" i="6"/>
  <c r="AJ382" i="6"/>
  <c r="AI382" i="6"/>
  <c r="AH382" i="6"/>
  <c r="AG382" i="6"/>
  <c r="B382" i="6"/>
  <c r="AX381" i="6"/>
  <c r="AW381" i="6"/>
  <c r="AV381" i="6"/>
  <c r="AU381" i="6"/>
  <c r="AT381" i="6"/>
  <c r="AS381" i="6"/>
  <c r="AR381" i="6"/>
  <c r="AQ381" i="6"/>
  <c r="AP381" i="6"/>
  <c r="AO381" i="6"/>
  <c r="AN381" i="6"/>
  <c r="AM381" i="6"/>
  <c r="AL381" i="6"/>
  <c r="AK381" i="6"/>
  <c r="AJ381" i="6"/>
  <c r="AI381" i="6"/>
  <c r="AH381" i="6"/>
  <c r="AG381" i="6"/>
  <c r="B381" i="6"/>
  <c r="AX380" i="6"/>
  <c r="AW380" i="6"/>
  <c r="AV380" i="6"/>
  <c r="AU380" i="6"/>
  <c r="AT380" i="6"/>
  <c r="AS380" i="6"/>
  <c r="AR380" i="6"/>
  <c r="AQ380" i="6"/>
  <c r="AP380" i="6"/>
  <c r="AO380" i="6"/>
  <c r="AN380" i="6"/>
  <c r="AM380" i="6"/>
  <c r="AL380" i="6"/>
  <c r="AK380" i="6"/>
  <c r="AJ380" i="6"/>
  <c r="AI380" i="6"/>
  <c r="AH380" i="6"/>
  <c r="AG380" i="6"/>
  <c r="B380" i="6"/>
  <c r="AX379" i="6"/>
  <c r="AW379" i="6"/>
  <c r="AV379" i="6"/>
  <c r="AU379" i="6"/>
  <c r="AT379" i="6"/>
  <c r="AS379" i="6"/>
  <c r="AR379" i="6"/>
  <c r="AQ379" i="6"/>
  <c r="AP379" i="6"/>
  <c r="AO379" i="6"/>
  <c r="AN379" i="6"/>
  <c r="AM379" i="6"/>
  <c r="AL379" i="6"/>
  <c r="AK379" i="6"/>
  <c r="AJ379" i="6"/>
  <c r="AI379" i="6"/>
  <c r="AH379" i="6"/>
  <c r="AG379" i="6"/>
  <c r="B379" i="6"/>
  <c r="AX378" i="6"/>
  <c r="AW378" i="6"/>
  <c r="AV378" i="6"/>
  <c r="AU378" i="6"/>
  <c r="AT378" i="6"/>
  <c r="AS378" i="6"/>
  <c r="AR378" i="6"/>
  <c r="AQ378" i="6"/>
  <c r="AP378" i="6"/>
  <c r="AO378" i="6"/>
  <c r="AN378" i="6"/>
  <c r="AM378" i="6"/>
  <c r="AL378" i="6"/>
  <c r="AK378" i="6"/>
  <c r="AJ378" i="6"/>
  <c r="AI378" i="6"/>
  <c r="AH378" i="6"/>
  <c r="AG378" i="6"/>
  <c r="B378" i="6"/>
  <c r="AX377" i="6"/>
  <c r="AW377" i="6"/>
  <c r="AV377" i="6"/>
  <c r="AU377" i="6"/>
  <c r="AT377" i="6"/>
  <c r="AS377" i="6"/>
  <c r="AR377" i="6"/>
  <c r="AQ377" i="6"/>
  <c r="AP377" i="6"/>
  <c r="AO377" i="6"/>
  <c r="AN377" i="6"/>
  <c r="AM377" i="6"/>
  <c r="AL377" i="6"/>
  <c r="AK377" i="6"/>
  <c r="AJ377" i="6"/>
  <c r="AI377" i="6"/>
  <c r="AH377" i="6"/>
  <c r="AG377" i="6"/>
  <c r="B377" i="6"/>
  <c r="AX376" i="6"/>
  <c r="AW376" i="6"/>
  <c r="AV376" i="6"/>
  <c r="AU376" i="6"/>
  <c r="AT376" i="6"/>
  <c r="AS376" i="6"/>
  <c r="AR376" i="6"/>
  <c r="AQ376" i="6"/>
  <c r="AP376" i="6"/>
  <c r="AO376" i="6"/>
  <c r="AN376" i="6"/>
  <c r="AM376" i="6"/>
  <c r="AL376" i="6"/>
  <c r="AK376" i="6"/>
  <c r="AJ376" i="6"/>
  <c r="AI376" i="6"/>
  <c r="AH376" i="6"/>
  <c r="AG376" i="6"/>
  <c r="B376" i="6"/>
  <c r="AX375" i="6"/>
  <c r="AW375" i="6"/>
  <c r="AV375" i="6"/>
  <c r="AU375" i="6"/>
  <c r="AT375" i="6"/>
  <c r="AS375" i="6"/>
  <c r="AR375" i="6"/>
  <c r="AQ375" i="6"/>
  <c r="AP375" i="6"/>
  <c r="AO375" i="6"/>
  <c r="AN375" i="6"/>
  <c r="AM375" i="6"/>
  <c r="AL375" i="6"/>
  <c r="AK375" i="6"/>
  <c r="AJ375" i="6"/>
  <c r="AI375" i="6"/>
  <c r="AH375" i="6"/>
  <c r="AG375" i="6"/>
  <c r="B375" i="6"/>
  <c r="AX374" i="6"/>
  <c r="AW374" i="6"/>
  <c r="AV374" i="6"/>
  <c r="AU374" i="6"/>
  <c r="AT374" i="6"/>
  <c r="AS374" i="6"/>
  <c r="AR374" i="6"/>
  <c r="AQ374" i="6"/>
  <c r="AP374" i="6"/>
  <c r="AO374" i="6"/>
  <c r="AN374" i="6"/>
  <c r="AM374" i="6"/>
  <c r="AL374" i="6"/>
  <c r="AK374" i="6"/>
  <c r="AJ374" i="6"/>
  <c r="AI374" i="6"/>
  <c r="AH374" i="6"/>
  <c r="AG374" i="6"/>
  <c r="B374" i="6"/>
  <c r="AX373" i="6"/>
  <c r="AW373" i="6"/>
  <c r="AV373" i="6"/>
  <c r="AU373" i="6"/>
  <c r="AT373" i="6"/>
  <c r="AS373" i="6"/>
  <c r="AR373" i="6"/>
  <c r="AQ373" i="6"/>
  <c r="AP373" i="6"/>
  <c r="AO373" i="6"/>
  <c r="AN373" i="6"/>
  <c r="AM373" i="6"/>
  <c r="AL373" i="6"/>
  <c r="AK373" i="6"/>
  <c r="AJ373" i="6"/>
  <c r="AI373" i="6"/>
  <c r="AH373" i="6"/>
  <c r="AG373" i="6"/>
  <c r="B373" i="6"/>
  <c r="AX372" i="6"/>
  <c r="AW372" i="6"/>
  <c r="AV372" i="6"/>
  <c r="AU372" i="6"/>
  <c r="AT372" i="6"/>
  <c r="AS372" i="6"/>
  <c r="AR372" i="6"/>
  <c r="AQ372" i="6"/>
  <c r="AP372" i="6"/>
  <c r="AO372" i="6"/>
  <c r="AN372" i="6"/>
  <c r="AM372" i="6"/>
  <c r="AL372" i="6"/>
  <c r="AK372" i="6"/>
  <c r="AJ372" i="6"/>
  <c r="AI372" i="6"/>
  <c r="AH372" i="6"/>
  <c r="AG372" i="6"/>
  <c r="B372" i="6"/>
  <c r="AX370" i="6"/>
  <c r="AW370" i="6"/>
  <c r="AV370" i="6"/>
  <c r="AU370" i="6"/>
  <c r="AT370" i="6"/>
  <c r="AS370" i="6"/>
  <c r="AR370" i="6"/>
  <c r="AQ370" i="6"/>
  <c r="AP370" i="6"/>
  <c r="AO370" i="6"/>
  <c r="AN370" i="6"/>
  <c r="AM370" i="6"/>
  <c r="AL370" i="6"/>
  <c r="AK370" i="6"/>
  <c r="AJ370" i="6"/>
  <c r="AI370" i="6"/>
  <c r="AH370" i="6"/>
  <c r="AG370" i="6"/>
  <c r="B370" i="6"/>
  <c r="AX369" i="6"/>
  <c r="AW369" i="6"/>
  <c r="AV369" i="6"/>
  <c r="AU369" i="6"/>
  <c r="AT369" i="6"/>
  <c r="AS369" i="6"/>
  <c r="AR369" i="6"/>
  <c r="AQ369" i="6"/>
  <c r="AP369" i="6"/>
  <c r="AO369" i="6"/>
  <c r="AN369" i="6"/>
  <c r="AM369" i="6"/>
  <c r="AL369" i="6"/>
  <c r="AK369" i="6"/>
  <c r="AJ369" i="6"/>
  <c r="AI369" i="6"/>
  <c r="AH369" i="6"/>
  <c r="AG369" i="6"/>
  <c r="B369" i="6"/>
  <c r="AX368" i="6"/>
  <c r="AW368" i="6"/>
  <c r="AV368" i="6"/>
  <c r="AU368" i="6"/>
  <c r="AT368" i="6"/>
  <c r="AS368" i="6"/>
  <c r="AR368" i="6"/>
  <c r="AQ368" i="6"/>
  <c r="AP368" i="6"/>
  <c r="AO368" i="6"/>
  <c r="AN368" i="6"/>
  <c r="AM368" i="6"/>
  <c r="AL368" i="6"/>
  <c r="AK368" i="6"/>
  <c r="AJ368" i="6"/>
  <c r="AI368" i="6"/>
  <c r="AH368" i="6"/>
  <c r="AG368" i="6"/>
  <c r="B368" i="6"/>
  <c r="AX366" i="6"/>
  <c r="AW366" i="6"/>
  <c r="AV366" i="6"/>
  <c r="AU366" i="6"/>
  <c r="AT366" i="6"/>
  <c r="AS366" i="6"/>
  <c r="AR366" i="6"/>
  <c r="AQ366" i="6"/>
  <c r="AP366" i="6"/>
  <c r="AO366" i="6"/>
  <c r="AN366" i="6"/>
  <c r="AM366" i="6"/>
  <c r="AL366" i="6"/>
  <c r="AK366" i="6"/>
  <c r="AJ366" i="6"/>
  <c r="AI366" i="6"/>
  <c r="AH366" i="6"/>
  <c r="AG366" i="6"/>
  <c r="B366" i="6"/>
  <c r="AX365" i="6"/>
  <c r="AW365" i="6"/>
  <c r="AV365" i="6"/>
  <c r="AU365" i="6"/>
  <c r="AT365" i="6"/>
  <c r="AS365" i="6"/>
  <c r="AR365" i="6"/>
  <c r="AQ365" i="6"/>
  <c r="AP365" i="6"/>
  <c r="AO365" i="6"/>
  <c r="AN365" i="6"/>
  <c r="AM365" i="6"/>
  <c r="AL365" i="6"/>
  <c r="AK365" i="6"/>
  <c r="AJ365" i="6"/>
  <c r="AI365" i="6"/>
  <c r="AH365" i="6"/>
  <c r="AG365" i="6"/>
  <c r="B365" i="6"/>
  <c r="AX364" i="6"/>
  <c r="AW364" i="6"/>
  <c r="AV364" i="6"/>
  <c r="AU364" i="6"/>
  <c r="AT364" i="6"/>
  <c r="AS364" i="6"/>
  <c r="AR364" i="6"/>
  <c r="AQ364" i="6"/>
  <c r="AP364" i="6"/>
  <c r="AO364" i="6"/>
  <c r="AN364" i="6"/>
  <c r="AM364" i="6"/>
  <c r="AL364" i="6"/>
  <c r="AK364" i="6"/>
  <c r="AJ364" i="6"/>
  <c r="AI364" i="6"/>
  <c r="AH364" i="6"/>
  <c r="AG364" i="6"/>
  <c r="B364" i="6"/>
  <c r="AX363" i="6"/>
  <c r="AW363" i="6"/>
  <c r="AV363" i="6"/>
  <c r="AU363" i="6"/>
  <c r="AT363" i="6"/>
  <c r="AS363" i="6"/>
  <c r="AR363" i="6"/>
  <c r="AQ363" i="6"/>
  <c r="AP363" i="6"/>
  <c r="AO363" i="6"/>
  <c r="AN363" i="6"/>
  <c r="AM363" i="6"/>
  <c r="AL363" i="6"/>
  <c r="AK363" i="6"/>
  <c r="AJ363" i="6"/>
  <c r="AI363" i="6"/>
  <c r="AH363" i="6"/>
  <c r="AG363" i="6"/>
  <c r="B363" i="6"/>
  <c r="AX362" i="6"/>
  <c r="AW362" i="6"/>
  <c r="AV362" i="6"/>
  <c r="AU362" i="6"/>
  <c r="AT362" i="6"/>
  <c r="AS362" i="6"/>
  <c r="AR362" i="6"/>
  <c r="AQ362" i="6"/>
  <c r="AP362" i="6"/>
  <c r="AO362" i="6"/>
  <c r="AN362" i="6"/>
  <c r="AM362" i="6"/>
  <c r="AL362" i="6"/>
  <c r="AK362" i="6"/>
  <c r="AJ362" i="6"/>
  <c r="AI362" i="6"/>
  <c r="AH362" i="6"/>
  <c r="AG362" i="6"/>
  <c r="B362" i="6"/>
  <c r="AX361" i="6"/>
  <c r="AW361" i="6"/>
  <c r="AV361" i="6"/>
  <c r="AU361" i="6"/>
  <c r="AT361" i="6"/>
  <c r="AS361" i="6"/>
  <c r="AR361" i="6"/>
  <c r="AQ361" i="6"/>
  <c r="AP361" i="6"/>
  <c r="AO361" i="6"/>
  <c r="AN361" i="6"/>
  <c r="AM361" i="6"/>
  <c r="AL361" i="6"/>
  <c r="AK361" i="6"/>
  <c r="AJ361" i="6"/>
  <c r="AI361" i="6"/>
  <c r="AH361" i="6"/>
  <c r="AG361" i="6"/>
  <c r="B361" i="6"/>
  <c r="AX360" i="6"/>
  <c r="AW360" i="6"/>
  <c r="AV360" i="6"/>
  <c r="AU360" i="6"/>
  <c r="AT360" i="6"/>
  <c r="AS360" i="6"/>
  <c r="AR360" i="6"/>
  <c r="AQ360" i="6"/>
  <c r="AP360" i="6"/>
  <c r="AO360" i="6"/>
  <c r="AN360" i="6"/>
  <c r="AM360" i="6"/>
  <c r="AL360" i="6"/>
  <c r="AK360" i="6"/>
  <c r="AJ360" i="6"/>
  <c r="AI360" i="6"/>
  <c r="AH360" i="6"/>
  <c r="AG360" i="6"/>
  <c r="B360" i="6"/>
  <c r="AX359" i="6"/>
  <c r="AW359" i="6"/>
  <c r="AV359" i="6"/>
  <c r="AU359" i="6"/>
  <c r="AT359" i="6"/>
  <c r="AS359" i="6"/>
  <c r="AR359" i="6"/>
  <c r="AQ359" i="6"/>
  <c r="AP359" i="6"/>
  <c r="AO359" i="6"/>
  <c r="AN359" i="6"/>
  <c r="AM359" i="6"/>
  <c r="AL359" i="6"/>
  <c r="AK359" i="6"/>
  <c r="AJ359" i="6"/>
  <c r="AI359" i="6"/>
  <c r="AH359" i="6"/>
  <c r="AG359" i="6"/>
  <c r="B359" i="6"/>
  <c r="AX358" i="6"/>
  <c r="AW358" i="6"/>
  <c r="AV358" i="6"/>
  <c r="AU358" i="6"/>
  <c r="AT358" i="6"/>
  <c r="AS358" i="6"/>
  <c r="AR358" i="6"/>
  <c r="AQ358" i="6"/>
  <c r="AP358" i="6"/>
  <c r="AO358" i="6"/>
  <c r="AN358" i="6"/>
  <c r="AM358" i="6"/>
  <c r="AL358" i="6"/>
  <c r="AK358" i="6"/>
  <c r="AJ358" i="6"/>
  <c r="AI358" i="6"/>
  <c r="AH358" i="6"/>
  <c r="AG358" i="6"/>
  <c r="B358" i="6"/>
  <c r="AX357" i="6"/>
  <c r="AW357" i="6"/>
  <c r="AV357" i="6"/>
  <c r="AU357" i="6"/>
  <c r="AT357" i="6"/>
  <c r="AS357" i="6"/>
  <c r="AR357" i="6"/>
  <c r="AQ357" i="6"/>
  <c r="AP357" i="6"/>
  <c r="AO357" i="6"/>
  <c r="AN357" i="6"/>
  <c r="AM357" i="6"/>
  <c r="AL357" i="6"/>
  <c r="AK357" i="6"/>
  <c r="AJ357" i="6"/>
  <c r="AI357" i="6"/>
  <c r="AH357" i="6"/>
  <c r="AG357" i="6"/>
  <c r="B357" i="6"/>
  <c r="AX356" i="6"/>
  <c r="AW356" i="6"/>
  <c r="AV356" i="6"/>
  <c r="AU356" i="6"/>
  <c r="AT356" i="6"/>
  <c r="AS356" i="6"/>
  <c r="AR356" i="6"/>
  <c r="AQ356" i="6"/>
  <c r="AP356" i="6"/>
  <c r="AO356" i="6"/>
  <c r="AN356" i="6"/>
  <c r="AM356" i="6"/>
  <c r="AL356" i="6"/>
  <c r="AK356" i="6"/>
  <c r="AJ356" i="6"/>
  <c r="AI356" i="6"/>
  <c r="AH356" i="6"/>
  <c r="AG356" i="6"/>
  <c r="B356" i="6"/>
  <c r="AX355" i="6"/>
  <c r="AW355" i="6"/>
  <c r="AV355" i="6"/>
  <c r="AU355" i="6"/>
  <c r="AT355" i="6"/>
  <c r="AS355" i="6"/>
  <c r="AR355" i="6"/>
  <c r="AQ355" i="6"/>
  <c r="AP355" i="6"/>
  <c r="AO355" i="6"/>
  <c r="AN355" i="6"/>
  <c r="AM355" i="6"/>
  <c r="AL355" i="6"/>
  <c r="AK355" i="6"/>
  <c r="AJ355" i="6"/>
  <c r="AI355" i="6"/>
  <c r="AH355" i="6"/>
  <c r="AG355" i="6"/>
  <c r="B355" i="6"/>
  <c r="AX354" i="6"/>
  <c r="AW354" i="6"/>
  <c r="AV354" i="6"/>
  <c r="AU354" i="6"/>
  <c r="AT354" i="6"/>
  <c r="AS354" i="6"/>
  <c r="AR354" i="6"/>
  <c r="AQ354" i="6"/>
  <c r="AP354" i="6"/>
  <c r="AO354" i="6"/>
  <c r="AN354" i="6"/>
  <c r="AM354" i="6"/>
  <c r="AL354" i="6"/>
  <c r="AK354" i="6"/>
  <c r="AJ354" i="6"/>
  <c r="AI354" i="6"/>
  <c r="AH354" i="6"/>
  <c r="AG354" i="6"/>
  <c r="B354" i="6"/>
  <c r="AX353" i="6"/>
  <c r="AW353" i="6"/>
  <c r="AV353" i="6"/>
  <c r="AU353" i="6"/>
  <c r="AT353" i="6"/>
  <c r="AS353" i="6"/>
  <c r="AR353" i="6"/>
  <c r="AQ353" i="6"/>
  <c r="AP353" i="6"/>
  <c r="AO353" i="6"/>
  <c r="AN353" i="6"/>
  <c r="AM353" i="6"/>
  <c r="AL353" i="6"/>
  <c r="AK353" i="6"/>
  <c r="AJ353" i="6"/>
  <c r="AI353" i="6"/>
  <c r="AH353" i="6"/>
  <c r="AG353" i="6"/>
  <c r="B353" i="6"/>
  <c r="AX352" i="6"/>
  <c r="AW352" i="6"/>
  <c r="AV352" i="6"/>
  <c r="AU352" i="6"/>
  <c r="AT352" i="6"/>
  <c r="AS352" i="6"/>
  <c r="AR352" i="6"/>
  <c r="AQ352" i="6"/>
  <c r="AP352" i="6"/>
  <c r="AO352" i="6"/>
  <c r="AN352" i="6"/>
  <c r="AM352" i="6"/>
  <c r="AL352" i="6"/>
  <c r="AK352" i="6"/>
  <c r="AJ352" i="6"/>
  <c r="AI352" i="6"/>
  <c r="AH352" i="6"/>
  <c r="AG352" i="6"/>
  <c r="B352" i="6"/>
  <c r="AX350" i="6"/>
  <c r="AW350" i="6"/>
  <c r="AV350" i="6"/>
  <c r="AU350" i="6"/>
  <c r="AT350" i="6"/>
  <c r="AS350" i="6"/>
  <c r="AR350" i="6"/>
  <c r="AQ350" i="6"/>
  <c r="AP350" i="6"/>
  <c r="AO350" i="6"/>
  <c r="AN350" i="6"/>
  <c r="AM350" i="6"/>
  <c r="AL350" i="6"/>
  <c r="AK350" i="6"/>
  <c r="AJ350" i="6"/>
  <c r="AI350" i="6"/>
  <c r="AH350" i="6"/>
  <c r="AG350" i="6"/>
  <c r="B350" i="6"/>
  <c r="AX349" i="6"/>
  <c r="AW349" i="6"/>
  <c r="AV349" i="6"/>
  <c r="AU349" i="6"/>
  <c r="AT349" i="6"/>
  <c r="AS349" i="6"/>
  <c r="AR349" i="6"/>
  <c r="AQ349" i="6"/>
  <c r="AP349" i="6"/>
  <c r="AO349" i="6"/>
  <c r="AN349" i="6"/>
  <c r="AM349" i="6"/>
  <c r="AL349" i="6"/>
  <c r="AK349" i="6"/>
  <c r="AJ349" i="6"/>
  <c r="AI349" i="6"/>
  <c r="AH349" i="6"/>
  <c r="AG349" i="6"/>
  <c r="B349" i="6"/>
  <c r="AX347" i="6"/>
  <c r="AW347" i="6"/>
  <c r="AV347" i="6"/>
  <c r="AU347" i="6"/>
  <c r="AT347" i="6"/>
  <c r="AS347" i="6"/>
  <c r="AR347" i="6"/>
  <c r="AQ347" i="6"/>
  <c r="AP347" i="6"/>
  <c r="AO347" i="6"/>
  <c r="AN347" i="6"/>
  <c r="AM347" i="6"/>
  <c r="AL347" i="6"/>
  <c r="AK347" i="6"/>
  <c r="AJ347" i="6"/>
  <c r="AI347" i="6"/>
  <c r="AH347" i="6"/>
  <c r="AG347" i="6"/>
  <c r="B347" i="6"/>
  <c r="AX346" i="6"/>
  <c r="AW346" i="6"/>
  <c r="AV346" i="6"/>
  <c r="AU346" i="6"/>
  <c r="AT346" i="6"/>
  <c r="AS346" i="6"/>
  <c r="AR346" i="6"/>
  <c r="AQ346" i="6"/>
  <c r="AP346" i="6"/>
  <c r="AO346" i="6"/>
  <c r="AN346" i="6"/>
  <c r="AM346" i="6"/>
  <c r="AL346" i="6"/>
  <c r="AK346" i="6"/>
  <c r="AJ346" i="6"/>
  <c r="AI346" i="6"/>
  <c r="AH346" i="6"/>
  <c r="AG346" i="6"/>
  <c r="AX345" i="6"/>
  <c r="AW345" i="6"/>
  <c r="AV345" i="6"/>
  <c r="AU345" i="6"/>
  <c r="AT345" i="6"/>
  <c r="AS345" i="6"/>
  <c r="AR345" i="6"/>
  <c r="AQ345" i="6"/>
  <c r="AP345" i="6"/>
  <c r="AO345" i="6"/>
  <c r="AN345" i="6"/>
  <c r="AM345" i="6"/>
  <c r="AL345" i="6"/>
  <c r="AK345" i="6"/>
  <c r="AJ345" i="6"/>
  <c r="AI345" i="6"/>
  <c r="AH345" i="6"/>
  <c r="AG345" i="6"/>
  <c r="B345" i="6"/>
  <c r="AX344" i="6"/>
  <c r="AW344" i="6"/>
  <c r="AV344" i="6"/>
  <c r="AU344" i="6"/>
  <c r="AT344" i="6"/>
  <c r="AS344" i="6"/>
  <c r="AR344" i="6"/>
  <c r="AQ344" i="6"/>
  <c r="AP344" i="6"/>
  <c r="AO344" i="6"/>
  <c r="AN344" i="6"/>
  <c r="AM344" i="6"/>
  <c r="AL344" i="6"/>
  <c r="AK344" i="6"/>
  <c r="AJ344" i="6"/>
  <c r="AI344" i="6"/>
  <c r="AH344" i="6"/>
  <c r="AG344" i="6"/>
  <c r="B344" i="6"/>
  <c r="AI343" i="6"/>
  <c r="AH343" i="6"/>
  <c r="AG343" i="6"/>
  <c r="AX342" i="6"/>
  <c r="AW342" i="6"/>
  <c r="AV342" i="6"/>
  <c r="AU342" i="6"/>
  <c r="AT342" i="6"/>
  <c r="AS342" i="6"/>
  <c r="AR342" i="6"/>
  <c r="AQ342" i="6"/>
  <c r="AP342" i="6"/>
  <c r="AO342" i="6"/>
  <c r="AN342" i="6"/>
  <c r="AM342" i="6"/>
  <c r="AL342" i="6"/>
  <c r="AK342" i="6"/>
  <c r="AJ342" i="6"/>
  <c r="AI342" i="6"/>
  <c r="AH342" i="6"/>
  <c r="AG342" i="6"/>
  <c r="B342" i="6"/>
  <c r="AX341" i="6"/>
  <c r="AW341" i="6"/>
  <c r="AV341" i="6"/>
  <c r="AU341" i="6"/>
  <c r="AT341" i="6"/>
  <c r="AS341" i="6"/>
  <c r="AR341" i="6"/>
  <c r="AQ341" i="6"/>
  <c r="AP341" i="6"/>
  <c r="AO341" i="6"/>
  <c r="AN341" i="6"/>
  <c r="AM341" i="6"/>
  <c r="AL341" i="6"/>
  <c r="AK341" i="6"/>
  <c r="AJ341" i="6"/>
  <c r="AI341" i="6"/>
  <c r="AH341" i="6"/>
  <c r="AG341" i="6"/>
  <c r="B341" i="6"/>
  <c r="AX340" i="6"/>
  <c r="AW340" i="6"/>
  <c r="AV340" i="6"/>
  <c r="AU340" i="6"/>
  <c r="AT340" i="6"/>
  <c r="AS340" i="6"/>
  <c r="AR340" i="6"/>
  <c r="AQ340" i="6"/>
  <c r="AP340" i="6"/>
  <c r="AO340" i="6"/>
  <c r="AN340" i="6"/>
  <c r="AM340" i="6"/>
  <c r="AL340" i="6"/>
  <c r="AK340" i="6"/>
  <c r="AJ340" i="6"/>
  <c r="AI340" i="6"/>
  <c r="AH340" i="6"/>
  <c r="AG340" i="6"/>
  <c r="B340" i="6"/>
  <c r="AX339" i="6"/>
  <c r="AW339" i="6"/>
  <c r="AV339" i="6"/>
  <c r="AU339" i="6"/>
  <c r="AT339" i="6"/>
  <c r="AS339" i="6"/>
  <c r="AR339" i="6"/>
  <c r="AQ339" i="6"/>
  <c r="AP339" i="6"/>
  <c r="AO339" i="6"/>
  <c r="AN339" i="6"/>
  <c r="AM339" i="6"/>
  <c r="AL339" i="6"/>
  <c r="AK339" i="6"/>
  <c r="AJ339" i="6"/>
  <c r="AI339" i="6"/>
  <c r="AH339" i="6"/>
  <c r="AG339" i="6"/>
  <c r="B339" i="6"/>
  <c r="AI338" i="6"/>
  <c r="AH338" i="6"/>
  <c r="AG338" i="6"/>
  <c r="AX337" i="6"/>
  <c r="AW337" i="6"/>
  <c r="AV337" i="6"/>
  <c r="AU337" i="6"/>
  <c r="AT337" i="6"/>
  <c r="AS337" i="6"/>
  <c r="AR337" i="6"/>
  <c r="AQ337" i="6"/>
  <c r="AP337" i="6"/>
  <c r="AO337" i="6"/>
  <c r="AN337" i="6"/>
  <c r="AM337" i="6"/>
  <c r="AL337" i="6"/>
  <c r="AK337" i="6"/>
  <c r="AJ337" i="6"/>
  <c r="AI337" i="6"/>
  <c r="AH337" i="6"/>
  <c r="AG337" i="6"/>
  <c r="B337" i="6"/>
  <c r="AX336" i="6"/>
  <c r="AW336" i="6"/>
  <c r="AV336" i="6"/>
  <c r="AU336" i="6"/>
  <c r="AT336" i="6"/>
  <c r="AS336" i="6"/>
  <c r="AR336" i="6"/>
  <c r="AQ336" i="6"/>
  <c r="AP336" i="6"/>
  <c r="AO336" i="6"/>
  <c r="AN336" i="6"/>
  <c r="AM336" i="6"/>
  <c r="AL336" i="6"/>
  <c r="AK336" i="6"/>
  <c r="AJ336" i="6"/>
  <c r="AI336" i="6"/>
  <c r="AH336" i="6"/>
  <c r="AG336" i="6"/>
  <c r="B336" i="6"/>
  <c r="AI335" i="6"/>
  <c r="AH335" i="6"/>
  <c r="AG335" i="6"/>
  <c r="AX334" i="6"/>
  <c r="AW334" i="6"/>
  <c r="AV334" i="6"/>
  <c r="AU334" i="6"/>
  <c r="AT334" i="6"/>
  <c r="AS334" i="6"/>
  <c r="AR334" i="6"/>
  <c r="AQ334" i="6"/>
  <c r="AP334" i="6"/>
  <c r="AO334" i="6"/>
  <c r="AN334" i="6"/>
  <c r="AM334" i="6"/>
  <c r="AL334" i="6"/>
  <c r="AK334" i="6"/>
  <c r="AJ334" i="6"/>
  <c r="AI334" i="6"/>
  <c r="AH334" i="6"/>
  <c r="AG334" i="6"/>
  <c r="B334" i="6"/>
  <c r="AX333" i="6"/>
  <c r="AW333" i="6"/>
  <c r="AV333" i="6"/>
  <c r="AU333" i="6"/>
  <c r="AT333" i="6"/>
  <c r="AS333" i="6"/>
  <c r="AR333" i="6"/>
  <c r="AQ333" i="6"/>
  <c r="AP333" i="6"/>
  <c r="AO333" i="6"/>
  <c r="AN333" i="6"/>
  <c r="AM333" i="6"/>
  <c r="AL333" i="6"/>
  <c r="AK333" i="6"/>
  <c r="AJ333" i="6"/>
  <c r="AI333" i="6"/>
  <c r="AH333" i="6"/>
  <c r="AG333" i="6"/>
  <c r="B333" i="6"/>
  <c r="AX332" i="6"/>
  <c r="AW332" i="6"/>
  <c r="AV332" i="6"/>
  <c r="AU332" i="6"/>
  <c r="AT332" i="6"/>
  <c r="AS332" i="6"/>
  <c r="AR332" i="6"/>
  <c r="AQ332" i="6"/>
  <c r="AP332" i="6"/>
  <c r="AO332" i="6"/>
  <c r="AN332" i="6"/>
  <c r="AM332" i="6"/>
  <c r="AL332" i="6"/>
  <c r="AK332" i="6"/>
  <c r="AJ332" i="6"/>
  <c r="AI332" i="6"/>
  <c r="AH332" i="6"/>
  <c r="AG332" i="6"/>
  <c r="B332" i="6"/>
  <c r="AX331" i="6"/>
  <c r="AW331" i="6"/>
  <c r="AV331" i="6"/>
  <c r="AU331" i="6"/>
  <c r="AT331" i="6"/>
  <c r="AS331" i="6"/>
  <c r="AR331" i="6"/>
  <c r="AQ331" i="6"/>
  <c r="AP331" i="6"/>
  <c r="AO331" i="6"/>
  <c r="AN331" i="6"/>
  <c r="AM331" i="6"/>
  <c r="AL331" i="6"/>
  <c r="AK331" i="6"/>
  <c r="AJ331" i="6"/>
  <c r="AI331" i="6"/>
  <c r="AH331" i="6"/>
  <c r="AG331" i="6"/>
  <c r="B331" i="6"/>
  <c r="AX330" i="6"/>
  <c r="AW330" i="6"/>
  <c r="AV330" i="6"/>
  <c r="AU330" i="6"/>
  <c r="AT330" i="6"/>
  <c r="AS330" i="6"/>
  <c r="AR330" i="6"/>
  <c r="AQ330" i="6"/>
  <c r="AP330" i="6"/>
  <c r="AO330" i="6"/>
  <c r="AN330" i="6"/>
  <c r="AM330" i="6"/>
  <c r="AL330" i="6"/>
  <c r="AK330" i="6"/>
  <c r="AJ330" i="6"/>
  <c r="AI330" i="6"/>
  <c r="AH330" i="6"/>
  <c r="AG330" i="6"/>
  <c r="B330" i="6"/>
  <c r="AX329" i="6"/>
  <c r="AW329" i="6"/>
  <c r="AV329" i="6"/>
  <c r="AU329" i="6"/>
  <c r="AT329" i="6"/>
  <c r="AS329" i="6"/>
  <c r="AR329" i="6"/>
  <c r="AQ329" i="6"/>
  <c r="AP329" i="6"/>
  <c r="AO329" i="6"/>
  <c r="AN329" i="6"/>
  <c r="AM329" i="6"/>
  <c r="AL329" i="6"/>
  <c r="AK329" i="6"/>
  <c r="AJ329" i="6"/>
  <c r="AI329" i="6"/>
  <c r="AH329" i="6"/>
  <c r="AG329" i="6"/>
  <c r="B329" i="6"/>
  <c r="AX328" i="6"/>
  <c r="AW328" i="6"/>
  <c r="AV328" i="6"/>
  <c r="AU328" i="6"/>
  <c r="AT328" i="6"/>
  <c r="AS328" i="6"/>
  <c r="AR328" i="6"/>
  <c r="AQ328" i="6"/>
  <c r="AP328" i="6"/>
  <c r="AO328" i="6"/>
  <c r="AN328" i="6"/>
  <c r="AM328" i="6"/>
  <c r="AL328" i="6"/>
  <c r="AK328" i="6"/>
  <c r="AJ328" i="6"/>
  <c r="AI328" i="6"/>
  <c r="AH328" i="6"/>
  <c r="AG328" i="6"/>
  <c r="B328" i="6"/>
  <c r="AX327" i="6"/>
  <c r="AW327" i="6"/>
  <c r="AV327" i="6"/>
  <c r="AU327" i="6"/>
  <c r="AT327" i="6"/>
  <c r="AS327" i="6"/>
  <c r="AR327" i="6"/>
  <c r="AQ327" i="6"/>
  <c r="AP327" i="6"/>
  <c r="AO327" i="6"/>
  <c r="AN327" i="6"/>
  <c r="AM327" i="6"/>
  <c r="AL327" i="6"/>
  <c r="AK327" i="6"/>
  <c r="AJ327" i="6"/>
  <c r="AI327" i="6"/>
  <c r="AH327" i="6"/>
  <c r="AG327" i="6"/>
  <c r="B327" i="6"/>
  <c r="AX326" i="6"/>
  <c r="AW326" i="6"/>
  <c r="AV326" i="6"/>
  <c r="AU326" i="6"/>
  <c r="AT326" i="6"/>
  <c r="AS326" i="6"/>
  <c r="AR326" i="6"/>
  <c r="AQ326" i="6"/>
  <c r="AP326" i="6"/>
  <c r="AO326" i="6"/>
  <c r="AN326" i="6"/>
  <c r="AM326" i="6"/>
  <c r="AL326" i="6"/>
  <c r="AK326" i="6"/>
  <c r="AJ326" i="6"/>
  <c r="AI326" i="6"/>
  <c r="AH326" i="6"/>
  <c r="AG326" i="6"/>
  <c r="B326" i="6"/>
  <c r="AX325" i="6"/>
  <c r="AW325" i="6"/>
  <c r="AV325" i="6"/>
  <c r="AU325" i="6"/>
  <c r="AT325" i="6"/>
  <c r="AS325" i="6"/>
  <c r="AR325" i="6"/>
  <c r="AQ325" i="6"/>
  <c r="AP325" i="6"/>
  <c r="AO325" i="6"/>
  <c r="AN325" i="6"/>
  <c r="AM325" i="6"/>
  <c r="AL325" i="6"/>
  <c r="AK325" i="6"/>
  <c r="AJ325" i="6"/>
  <c r="AI325" i="6"/>
  <c r="AH325" i="6"/>
  <c r="AG325" i="6"/>
  <c r="B325" i="6"/>
  <c r="AX324" i="6"/>
  <c r="AW324" i="6"/>
  <c r="AV324" i="6"/>
  <c r="AU324" i="6"/>
  <c r="AT324" i="6"/>
  <c r="AS324" i="6"/>
  <c r="AR324" i="6"/>
  <c r="AQ324" i="6"/>
  <c r="AP324" i="6"/>
  <c r="AO324" i="6"/>
  <c r="AN324" i="6"/>
  <c r="AM324" i="6"/>
  <c r="AL324" i="6"/>
  <c r="AK324" i="6"/>
  <c r="AJ324" i="6"/>
  <c r="AI324" i="6"/>
  <c r="AH324" i="6"/>
  <c r="AG324" i="6"/>
  <c r="B324" i="6"/>
  <c r="AX323" i="6"/>
  <c r="AW323" i="6"/>
  <c r="AV323" i="6"/>
  <c r="AU323" i="6"/>
  <c r="AT323" i="6"/>
  <c r="AS323" i="6"/>
  <c r="AR323" i="6"/>
  <c r="AQ323" i="6"/>
  <c r="AP323" i="6"/>
  <c r="AO323" i="6"/>
  <c r="AN323" i="6"/>
  <c r="AM323" i="6"/>
  <c r="AL323" i="6"/>
  <c r="AK323" i="6"/>
  <c r="AJ323" i="6"/>
  <c r="AI323" i="6"/>
  <c r="AH323" i="6"/>
  <c r="AG323" i="6"/>
  <c r="B323" i="6"/>
  <c r="AX322" i="6"/>
  <c r="AW322" i="6"/>
  <c r="AV322" i="6"/>
  <c r="AU322" i="6"/>
  <c r="AT322" i="6"/>
  <c r="AS322" i="6"/>
  <c r="AR322" i="6"/>
  <c r="AQ322" i="6"/>
  <c r="AP322" i="6"/>
  <c r="AO322" i="6"/>
  <c r="AN322" i="6"/>
  <c r="AM322" i="6"/>
  <c r="AL322" i="6"/>
  <c r="AK322" i="6"/>
  <c r="AJ322" i="6"/>
  <c r="AI322" i="6"/>
  <c r="AH322" i="6"/>
  <c r="AG322" i="6"/>
  <c r="B322" i="6"/>
  <c r="AI321" i="6"/>
  <c r="AH321" i="6"/>
  <c r="AG321" i="6"/>
  <c r="AX320" i="6"/>
  <c r="AW320" i="6"/>
  <c r="AV320" i="6"/>
  <c r="AU320" i="6"/>
  <c r="AT320" i="6"/>
  <c r="AS320" i="6"/>
  <c r="AR320" i="6"/>
  <c r="AQ320" i="6"/>
  <c r="AP320" i="6"/>
  <c r="AO320" i="6"/>
  <c r="AN320" i="6"/>
  <c r="AM320" i="6"/>
  <c r="AL320" i="6"/>
  <c r="AK320" i="6"/>
  <c r="AJ320" i="6"/>
  <c r="AI320" i="6"/>
  <c r="AH320" i="6"/>
  <c r="AG320" i="6"/>
  <c r="B320" i="6"/>
  <c r="AX319" i="6"/>
  <c r="AW319" i="6"/>
  <c r="AV319" i="6"/>
  <c r="AU319" i="6"/>
  <c r="AT319" i="6"/>
  <c r="AS319" i="6"/>
  <c r="AR319" i="6"/>
  <c r="AQ319" i="6"/>
  <c r="AP319" i="6"/>
  <c r="AO319" i="6"/>
  <c r="AN319" i="6"/>
  <c r="AM319" i="6"/>
  <c r="AL319" i="6"/>
  <c r="AK319" i="6"/>
  <c r="AJ319" i="6"/>
  <c r="AI319" i="6"/>
  <c r="AH319" i="6"/>
  <c r="AG319" i="6"/>
  <c r="B319" i="6"/>
  <c r="AX318" i="6"/>
  <c r="AW318" i="6"/>
  <c r="AV318" i="6"/>
  <c r="AU318" i="6"/>
  <c r="AT318" i="6"/>
  <c r="AS318" i="6"/>
  <c r="AR318" i="6"/>
  <c r="AQ318" i="6"/>
  <c r="AP318" i="6"/>
  <c r="AO318" i="6"/>
  <c r="AN318" i="6"/>
  <c r="AM318" i="6"/>
  <c r="AL318" i="6"/>
  <c r="AK318" i="6"/>
  <c r="AJ318" i="6"/>
  <c r="AI318" i="6"/>
  <c r="AH318" i="6"/>
  <c r="AG318" i="6"/>
  <c r="B318" i="6"/>
  <c r="AX317" i="6"/>
  <c r="AW317" i="6"/>
  <c r="AV317" i="6"/>
  <c r="AU317" i="6"/>
  <c r="AT317" i="6"/>
  <c r="AS317" i="6"/>
  <c r="AR317" i="6"/>
  <c r="AQ317" i="6"/>
  <c r="AP317" i="6"/>
  <c r="AO317" i="6"/>
  <c r="AN317" i="6"/>
  <c r="AM317" i="6"/>
  <c r="AL317" i="6"/>
  <c r="AK317" i="6"/>
  <c r="AJ317" i="6"/>
  <c r="AI317" i="6"/>
  <c r="AH317" i="6"/>
  <c r="AG317" i="6"/>
  <c r="B317" i="6"/>
  <c r="AI316" i="6"/>
  <c r="AH316" i="6"/>
  <c r="AG316" i="6"/>
  <c r="AX315" i="6"/>
  <c r="AW315" i="6"/>
  <c r="AV315" i="6"/>
  <c r="AU315" i="6"/>
  <c r="AT315" i="6"/>
  <c r="AS315" i="6"/>
  <c r="AR315" i="6"/>
  <c r="AQ315" i="6"/>
  <c r="AP315" i="6"/>
  <c r="AO315" i="6"/>
  <c r="AN315" i="6"/>
  <c r="AM315" i="6"/>
  <c r="AL315" i="6"/>
  <c r="AK315" i="6"/>
  <c r="AJ315" i="6"/>
  <c r="AI315" i="6"/>
  <c r="AH315" i="6"/>
  <c r="AG315" i="6"/>
  <c r="B315" i="6"/>
  <c r="AX314" i="6"/>
  <c r="AW314" i="6"/>
  <c r="AV314" i="6"/>
  <c r="AU314" i="6"/>
  <c r="AT314" i="6"/>
  <c r="AS314" i="6"/>
  <c r="AR314" i="6"/>
  <c r="AQ314" i="6"/>
  <c r="AP314" i="6"/>
  <c r="AO314" i="6"/>
  <c r="AN314" i="6"/>
  <c r="AM314" i="6"/>
  <c r="AL314" i="6"/>
  <c r="AK314" i="6"/>
  <c r="AJ314" i="6"/>
  <c r="AI314" i="6"/>
  <c r="AH314" i="6"/>
  <c r="AG314" i="6"/>
  <c r="B314" i="6"/>
  <c r="AI313" i="6"/>
  <c r="AH313" i="6"/>
  <c r="AG313" i="6"/>
  <c r="AX312" i="6"/>
  <c r="AW312" i="6"/>
  <c r="AV312" i="6"/>
  <c r="AU312" i="6"/>
  <c r="AT312" i="6"/>
  <c r="AS312" i="6"/>
  <c r="AR312" i="6"/>
  <c r="AQ312" i="6"/>
  <c r="AP312" i="6"/>
  <c r="AO312" i="6"/>
  <c r="AN312" i="6"/>
  <c r="AM312" i="6"/>
  <c r="AL312" i="6"/>
  <c r="AK312" i="6"/>
  <c r="AJ312" i="6"/>
  <c r="AI312" i="6"/>
  <c r="AH312" i="6"/>
  <c r="AG312" i="6"/>
  <c r="B312" i="6"/>
  <c r="AI311" i="6"/>
  <c r="AH311" i="6"/>
  <c r="AG311" i="6"/>
  <c r="AX310" i="6"/>
  <c r="AW310" i="6"/>
  <c r="AV310" i="6"/>
  <c r="AU310" i="6"/>
  <c r="AT310" i="6"/>
  <c r="AS310" i="6"/>
  <c r="AR310" i="6"/>
  <c r="AQ310" i="6"/>
  <c r="AP310" i="6"/>
  <c r="AO310" i="6"/>
  <c r="AN310" i="6"/>
  <c r="AM310" i="6"/>
  <c r="AL310" i="6"/>
  <c r="AK310" i="6"/>
  <c r="AJ310" i="6"/>
  <c r="AI310" i="6"/>
  <c r="AH310" i="6"/>
  <c r="AG310" i="6"/>
  <c r="B310" i="6"/>
  <c r="AX309" i="6"/>
  <c r="AW309" i="6"/>
  <c r="AV309" i="6"/>
  <c r="AU309" i="6"/>
  <c r="AT309" i="6"/>
  <c r="AS309" i="6"/>
  <c r="AR309" i="6"/>
  <c r="AQ309" i="6"/>
  <c r="AP309" i="6"/>
  <c r="AO309" i="6"/>
  <c r="AN309" i="6"/>
  <c r="AM309" i="6"/>
  <c r="AL309" i="6"/>
  <c r="AK309" i="6"/>
  <c r="AJ309" i="6"/>
  <c r="AI309" i="6"/>
  <c r="AH309" i="6"/>
  <c r="AG309" i="6"/>
  <c r="B309" i="6"/>
  <c r="AX308" i="6"/>
  <c r="AW308" i="6"/>
  <c r="AV308" i="6"/>
  <c r="AU308" i="6"/>
  <c r="AT308" i="6"/>
  <c r="AS308" i="6"/>
  <c r="AR308" i="6"/>
  <c r="AQ308" i="6"/>
  <c r="AP308" i="6"/>
  <c r="AO308" i="6"/>
  <c r="AN308" i="6"/>
  <c r="AM308" i="6"/>
  <c r="AL308" i="6"/>
  <c r="AK308" i="6"/>
  <c r="AJ308" i="6"/>
  <c r="AI308" i="6"/>
  <c r="AH308" i="6"/>
  <c r="AG308" i="6"/>
  <c r="B308" i="6"/>
  <c r="AX306" i="6"/>
  <c r="AW306" i="6"/>
  <c r="AV306" i="6"/>
  <c r="AU306" i="6"/>
  <c r="AT306" i="6"/>
  <c r="AS306" i="6"/>
  <c r="AR306" i="6"/>
  <c r="AQ306" i="6"/>
  <c r="AP306" i="6"/>
  <c r="AO306" i="6"/>
  <c r="AN306" i="6"/>
  <c r="AM306" i="6"/>
  <c r="AL306" i="6"/>
  <c r="AK306" i="6"/>
  <c r="AJ306" i="6"/>
  <c r="AI306" i="6"/>
  <c r="AH306" i="6"/>
  <c r="AG306" i="6"/>
  <c r="B306" i="6"/>
  <c r="AX305" i="6"/>
  <c r="AW305" i="6"/>
  <c r="AV305" i="6"/>
  <c r="AU305" i="6"/>
  <c r="AT305" i="6"/>
  <c r="AS305" i="6"/>
  <c r="AR305" i="6"/>
  <c r="AQ305" i="6"/>
  <c r="AP305" i="6"/>
  <c r="AO305" i="6"/>
  <c r="AN305" i="6"/>
  <c r="AM305" i="6"/>
  <c r="AL305" i="6"/>
  <c r="AK305" i="6"/>
  <c r="AJ305" i="6"/>
  <c r="AI305" i="6"/>
  <c r="AH305" i="6"/>
  <c r="AG305" i="6"/>
  <c r="B305" i="6"/>
  <c r="AI304" i="6"/>
  <c r="AH304" i="6"/>
  <c r="AG304" i="6"/>
  <c r="AX264" i="6"/>
  <c r="AW264" i="6"/>
  <c r="AV264" i="6"/>
  <c r="AU264" i="6"/>
  <c r="AT264" i="6"/>
  <c r="AS264" i="6"/>
  <c r="AR264" i="6"/>
  <c r="AQ264" i="6"/>
  <c r="AP264" i="6"/>
  <c r="AO264" i="6"/>
  <c r="AN264" i="6"/>
  <c r="AM264" i="6"/>
  <c r="AL264" i="6"/>
  <c r="AK264" i="6"/>
  <c r="AJ264" i="6"/>
  <c r="AI264" i="6"/>
  <c r="AH264" i="6"/>
  <c r="AG264" i="6"/>
  <c r="B264" i="6"/>
  <c r="AX263" i="6"/>
  <c r="AW263" i="6"/>
  <c r="AV263" i="6"/>
  <c r="AU263" i="6"/>
  <c r="AT263" i="6"/>
  <c r="AS263" i="6"/>
  <c r="AR263" i="6"/>
  <c r="AQ263" i="6"/>
  <c r="AP263" i="6"/>
  <c r="AO263" i="6"/>
  <c r="AN263" i="6"/>
  <c r="AM263" i="6"/>
  <c r="AL263" i="6"/>
  <c r="AK263" i="6"/>
  <c r="AJ263" i="6"/>
  <c r="AI263" i="6"/>
  <c r="AH263" i="6"/>
  <c r="AG263" i="6"/>
  <c r="B263" i="6"/>
  <c r="AX262" i="6"/>
  <c r="AW262" i="6"/>
  <c r="AV262" i="6"/>
  <c r="AU262" i="6"/>
  <c r="AT262" i="6"/>
  <c r="AS262" i="6"/>
  <c r="AR262" i="6"/>
  <c r="AQ262" i="6"/>
  <c r="AP262" i="6"/>
  <c r="AO262" i="6"/>
  <c r="AN262" i="6"/>
  <c r="AM262" i="6"/>
  <c r="AL262" i="6"/>
  <c r="AK262" i="6"/>
  <c r="AJ262" i="6"/>
  <c r="AI262" i="6"/>
  <c r="AH262" i="6"/>
  <c r="AG262" i="6"/>
  <c r="B262" i="6"/>
  <c r="AX261" i="6"/>
  <c r="AW261" i="6"/>
  <c r="AV261" i="6"/>
  <c r="AU261" i="6"/>
  <c r="AT261" i="6"/>
  <c r="AS261" i="6"/>
  <c r="AR261" i="6"/>
  <c r="AQ261" i="6"/>
  <c r="AP261" i="6"/>
  <c r="AO261" i="6"/>
  <c r="AN261" i="6"/>
  <c r="AM261" i="6"/>
  <c r="AL261" i="6"/>
  <c r="AK261" i="6"/>
  <c r="AJ261" i="6"/>
  <c r="AI261" i="6"/>
  <c r="AH261" i="6"/>
  <c r="AG261" i="6"/>
  <c r="B261" i="6"/>
  <c r="AX260" i="6"/>
  <c r="AW260" i="6"/>
  <c r="AV260" i="6"/>
  <c r="AU260" i="6"/>
  <c r="AT260" i="6"/>
  <c r="AS260" i="6"/>
  <c r="AR260" i="6"/>
  <c r="AQ260" i="6"/>
  <c r="AP260" i="6"/>
  <c r="AO260" i="6"/>
  <c r="AN260" i="6"/>
  <c r="AM260" i="6"/>
  <c r="AL260" i="6"/>
  <c r="AK260" i="6"/>
  <c r="AJ260" i="6"/>
  <c r="AI260" i="6"/>
  <c r="AH260" i="6"/>
  <c r="AG260" i="6"/>
  <c r="B260" i="6"/>
  <c r="AX259" i="6"/>
  <c r="AW259" i="6"/>
  <c r="AV259" i="6"/>
  <c r="AU259" i="6"/>
  <c r="AT259" i="6"/>
  <c r="AS259" i="6"/>
  <c r="AR259" i="6"/>
  <c r="AQ259" i="6"/>
  <c r="AP259" i="6"/>
  <c r="AO259" i="6"/>
  <c r="AN259" i="6"/>
  <c r="AM259" i="6"/>
  <c r="AL259" i="6"/>
  <c r="AK259" i="6"/>
  <c r="AJ259" i="6"/>
  <c r="AI259" i="6"/>
  <c r="AH259" i="6"/>
  <c r="AG259" i="6"/>
  <c r="B259" i="6"/>
  <c r="AX258" i="6"/>
  <c r="AW258" i="6"/>
  <c r="AV258" i="6"/>
  <c r="AU258" i="6"/>
  <c r="AT258" i="6"/>
  <c r="AS258" i="6"/>
  <c r="AR258" i="6"/>
  <c r="AQ258" i="6"/>
  <c r="AP258" i="6"/>
  <c r="AO258" i="6"/>
  <c r="AN258" i="6"/>
  <c r="AM258" i="6"/>
  <c r="AL258" i="6"/>
  <c r="AK258" i="6"/>
  <c r="AJ258" i="6"/>
  <c r="AI258" i="6"/>
  <c r="AH258" i="6"/>
  <c r="AG258" i="6"/>
  <c r="B258" i="6"/>
  <c r="AX257" i="6"/>
  <c r="AW257" i="6"/>
  <c r="AV257" i="6"/>
  <c r="AU257" i="6"/>
  <c r="AT257" i="6"/>
  <c r="AS257" i="6"/>
  <c r="AR257" i="6"/>
  <c r="AQ257" i="6"/>
  <c r="AP257" i="6"/>
  <c r="AO257" i="6"/>
  <c r="AN257" i="6"/>
  <c r="AM257" i="6"/>
  <c r="AL257" i="6"/>
  <c r="AK257" i="6"/>
  <c r="AJ257" i="6"/>
  <c r="AI257" i="6"/>
  <c r="AH257" i="6"/>
  <c r="AG257" i="6"/>
  <c r="B257" i="6"/>
  <c r="AX256" i="6"/>
  <c r="AW256" i="6"/>
  <c r="AV256" i="6"/>
  <c r="AU256" i="6"/>
  <c r="AT256" i="6"/>
  <c r="AS256" i="6"/>
  <c r="AR256" i="6"/>
  <c r="AQ256" i="6"/>
  <c r="AP256" i="6"/>
  <c r="AO256" i="6"/>
  <c r="AN256" i="6"/>
  <c r="AM256" i="6"/>
  <c r="AL256" i="6"/>
  <c r="AK256" i="6"/>
  <c r="AJ256" i="6"/>
  <c r="AI256" i="6"/>
  <c r="AH256" i="6"/>
  <c r="AG256" i="6"/>
  <c r="B256" i="6"/>
  <c r="AX255" i="6"/>
  <c r="AW255" i="6"/>
  <c r="AV255" i="6"/>
  <c r="AU255" i="6"/>
  <c r="AT255" i="6"/>
  <c r="AS255" i="6"/>
  <c r="AR255" i="6"/>
  <c r="AQ255" i="6"/>
  <c r="AP255" i="6"/>
  <c r="AO255" i="6"/>
  <c r="AN255" i="6"/>
  <c r="AM255" i="6"/>
  <c r="AL255" i="6"/>
  <c r="AK255" i="6"/>
  <c r="AJ255" i="6"/>
  <c r="AI255" i="6"/>
  <c r="AH255" i="6"/>
  <c r="AG255" i="6"/>
  <c r="B255" i="6"/>
  <c r="AX254" i="6"/>
  <c r="AW254" i="6"/>
  <c r="AV254" i="6"/>
  <c r="AU254" i="6"/>
  <c r="AT254" i="6"/>
  <c r="AS254" i="6"/>
  <c r="AR254" i="6"/>
  <c r="AQ254" i="6"/>
  <c r="AP254" i="6"/>
  <c r="AO254" i="6"/>
  <c r="AN254" i="6"/>
  <c r="AM254" i="6"/>
  <c r="AL254" i="6"/>
  <c r="AK254" i="6"/>
  <c r="AJ254" i="6"/>
  <c r="AI254" i="6"/>
  <c r="AH254" i="6"/>
  <c r="AG254" i="6"/>
  <c r="B254" i="6"/>
  <c r="AX253" i="6"/>
  <c r="AW253" i="6"/>
  <c r="AV253" i="6"/>
  <c r="AU253" i="6"/>
  <c r="AT253" i="6"/>
  <c r="AS253" i="6"/>
  <c r="AR253" i="6"/>
  <c r="AQ253" i="6"/>
  <c r="AP253" i="6"/>
  <c r="AO253" i="6"/>
  <c r="AN253" i="6"/>
  <c r="AM253" i="6"/>
  <c r="AL253" i="6"/>
  <c r="AK253" i="6"/>
  <c r="AJ253" i="6"/>
  <c r="AI253" i="6"/>
  <c r="AH253" i="6"/>
  <c r="AG253" i="6"/>
  <c r="B253" i="6"/>
  <c r="AX252" i="6"/>
  <c r="AW252" i="6"/>
  <c r="AV252" i="6"/>
  <c r="AU252" i="6"/>
  <c r="AT252" i="6"/>
  <c r="AS252" i="6"/>
  <c r="AR252" i="6"/>
  <c r="AQ252" i="6"/>
  <c r="AP252" i="6"/>
  <c r="AO252" i="6"/>
  <c r="AN252" i="6"/>
  <c r="AM252" i="6"/>
  <c r="AL252" i="6"/>
  <c r="AK252" i="6"/>
  <c r="AJ252" i="6"/>
  <c r="AI252" i="6"/>
  <c r="AH252" i="6"/>
  <c r="AG252" i="6"/>
  <c r="B252" i="6"/>
  <c r="AX251" i="6"/>
  <c r="AW251" i="6"/>
  <c r="AV251" i="6"/>
  <c r="AU251" i="6"/>
  <c r="AT251" i="6"/>
  <c r="AS251" i="6"/>
  <c r="AR251" i="6"/>
  <c r="AQ251" i="6"/>
  <c r="AP251" i="6"/>
  <c r="AO251" i="6"/>
  <c r="AN251" i="6"/>
  <c r="AM251" i="6"/>
  <c r="AL251" i="6"/>
  <c r="AK251" i="6"/>
  <c r="AJ251" i="6"/>
  <c r="AI251" i="6"/>
  <c r="AH251" i="6"/>
  <c r="AG251" i="6"/>
  <c r="B251" i="6"/>
  <c r="AX250" i="6"/>
  <c r="AW250" i="6"/>
  <c r="AV250" i="6"/>
  <c r="AU250" i="6"/>
  <c r="AT250" i="6"/>
  <c r="AS250" i="6"/>
  <c r="AR250" i="6"/>
  <c r="AQ250" i="6"/>
  <c r="AP250" i="6"/>
  <c r="AO250" i="6"/>
  <c r="AN250" i="6"/>
  <c r="AM250" i="6"/>
  <c r="AL250" i="6"/>
  <c r="AK250" i="6"/>
  <c r="AJ250" i="6"/>
  <c r="AI250" i="6"/>
  <c r="AH250" i="6"/>
  <c r="AG250" i="6"/>
  <c r="B250" i="6"/>
  <c r="AX249" i="6"/>
  <c r="AW249" i="6"/>
  <c r="AV249" i="6"/>
  <c r="AU249" i="6"/>
  <c r="AT249" i="6"/>
  <c r="AS249" i="6"/>
  <c r="AR249" i="6"/>
  <c r="AQ249" i="6"/>
  <c r="AP249" i="6"/>
  <c r="AO249" i="6"/>
  <c r="AN249" i="6"/>
  <c r="AM249" i="6"/>
  <c r="AL249" i="6"/>
  <c r="AK249" i="6"/>
  <c r="AJ249" i="6"/>
  <c r="AI249" i="6"/>
  <c r="AH249" i="6"/>
  <c r="AG249" i="6"/>
  <c r="B249" i="6"/>
  <c r="AX248" i="6"/>
  <c r="AW248" i="6"/>
  <c r="AV248" i="6"/>
  <c r="AU248" i="6"/>
  <c r="AT248" i="6"/>
  <c r="AS248" i="6"/>
  <c r="AR248" i="6"/>
  <c r="AQ248" i="6"/>
  <c r="AP248" i="6"/>
  <c r="AO248" i="6"/>
  <c r="AN248" i="6"/>
  <c r="AM248" i="6"/>
  <c r="AL248" i="6"/>
  <c r="AK248" i="6"/>
  <c r="AJ248" i="6"/>
  <c r="AI248" i="6"/>
  <c r="AH248" i="6"/>
  <c r="AG248" i="6"/>
  <c r="B248" i="6"/>
  <c r="AX247" i="6"/>
  <c r="AW247" i="6"/>
  <c r="AV247" i="6"/>
  <c r="AU247" i="6"/>
  <c r="AT247" i="6"/>
  <c r="AS247" i="6"/>
  <c r="AR247" i="6"/>
  <c r="AQ247" i="6"/>
  <c r="AP247" i="6"/>
  <c r="AO247" i="6"/>
  <c r="AN247" i="6"/>
  <c r="AM247" i="6"/>
  <c r="AL247" i="6"/>
  <c r="AK247" i="6"/>
  <c r="AJ247" i="6"/>
  <c r="AI247" i="6"/>
  <c r="AH247" i="6"/>
  <c r="AG247" i="6"/>
  <c r="B247" i="6"/>
  <c r="AI246" i="6"/>
  <c r="AH246" i="6"/>
  <c r="AG246" i="6"/>
  <c r="AX245" i="6"/>
  <c r="AW245" i="6"/>
  <c r="AV245" i="6"/>
  <c r="AU245" i="6"/>
  <c r="AT245" i="6"/>
  <c r="AS245" i="6"/>
  <c r="AR245" i="6"/>
  <c r="AQ245" i="6"/>
  <c r="AP245" i="6"/>
  <c r="AO245" i="6"/>
  <c r="AN245" i="6"/>
  <c r="AM245" i="6"/>
  <c r="AL245" i="6"/>
  <c r="AK245" i="6"/>
  <c r="AJ245" i="6"/>
  <c r="AI245" i="6"/>
  <c r="AH245" i="6"/>
  <c r="AG245" i="6"/>
  <c r="B245" i="6"/>
  <c r="AX244" i="6"/>
  <c r="AW244" i="6"/>
  <c r="AV244" i="6"/>
  <c r="AU244" i="6"/>
  <c r="AT244" i="6"/>
  <c r="AS244" i="6"/>
  <c r="AR244" i="6"/>
  <c r="AQ244" i="6"/>
  <c r="AP244" i="6"/>
  <c r="AO244" i="6"/>
  <c r="AN244" i="6"/>
  <c r="AM244" i="6"/>
  <c r="AL244" i="6"/>
  <c r="AK244" i="6"/>
  <c r="AJ244" i="6"/>
  <c r="AI244" i="6"/>
  <c r="AH244" i="6"/>
  <c r="AG244" i="6"/>
  <c r="B244" i="6"/>
  <c r="AX243" i="6"/>
  <c r="AW243" i="6"/>
  <c r="AV243" i="6"/>
  <c r="AU243" i="6"/>
  <c r="AT243" i="6"/>
  <c r="AS243" i="6"/>
  <c r="AR243" i="6"/>
  <c r="AQ243" i="6"/>
  <c r="AP243" i="6"/>
  <c r="AO243" i="6"/>
  <c r="AN243" i="6"/>
  <c r="AM243" i="6"/>
  <c r="AL243" i="6"/>
  <c r="AK243" i="6"/>
  <c r="AJ243" i="6"/>
  <c r="AI243" i="6"/>
  <c r="AH243" i="6"/>
  <c r="AG243" i="6"/>
  <c r="B243" i="6"/>
  <c r="AX242" i="6"/>
  <c r="AW242" i="6"/>
  <c r="AV242" i="6"/>
  <c r="AU242" i="6"/>
  <c r="AT242" i="6"/>
  <c r="AS242" i="6"/>
  <c r="AR242" i="6"/>
  <c r="AQ242" i="6"/>
  <c r="AP242" i="6"/>
  <c r="AO242" i="6"/>
  <c r="AN242" i="6"/>
  <c r="AM242" i="6"/>
  <c r="AL242" i="6"/>
  <c r="AK242" i="6"/>
  <c r="AJ242" i="6"/>
  <c r="AI242" i="6"/>
  <c r="AH242" i="6"/>
  <c r="AG242" i="6"/>
  <c r="B242" i="6"/>
  <c r="AX241" i="6"/>
  <c r="AW241" i="6"/>
  <c r="AV241" i="6"/>
  <c r="AU241" i="6"/>
  <c r="AT241" i="6"/>
  <c r="AS241" i="6"/>
  <c r="AR241" i="6"/>
  <c r="AQ241" i="6"/>
  <c r="AP241" i="6"/>
  <c r="AO241" i="6"/>
  <c r="AN241" i="6"/>
  <c r="AM241" i="6"/>
  <c r="AL241" i="6"/>
  <c r="AK241" i="6"/>
  <c r="AJ241" i="6"/>
  <c r="AI241" i="6"/>
  <c r="AH241" i="6"/>
  <c r="AG241" i="6"/>
  <c r="B241" i="6"/>
  <c r="AX240" i="6"/>
  <c r="AW240" i="6"/>
  <c r="AV240" i="6"/>
  <c r="AU240" i="6"/>
  <c r="AT240" i="6"/>
  <c r="AS240" i="6"/>
  <c r="AR240" i="6"/>
  <c r="AQ240" i="6"/>
  <c r="AP240" i="6"/>
  <c r="AO240" i="6"/>
  <c r="AN240" i="6"/>
  <c r="AM240" i="6"/>
  <c r="AL240" i="6"/>
  <c r="AK240" i="6"/>
  <c r="AJ240" i="6"/>
  <c r="AI240" i="6"/>
  <c r="AH240" i="6"/>
  <c r="AG240" i="6"/>
  <c r="B240" i="6"/>
  <c r="AX239" i="6"/>
  <c r="AW239" i="6"/>
  <c r="AV239" i="6"/>
  <c r="AU239" i="6"/>
  <c r="AT239" i="6"/>
  <c r="AS239" i="6"/>
  <c r="AR239" i="6"/>
  <c r="AQ239" i="6"/>
  <c r="AP239" i="6"/>
  <c r="AO239" i="6"/>
  <c r="AN239" i="6"/>
  <c r="AM239" i="6"/>
  <c r="AL239" i="6"/>
  <c r="AK239" i="6"/>
  <c r="AJ239" i="6"/>
  <c r="AI239" i="6"/>
  <c r="AH239" i="6"/>
  <c r="AG239" i="6"/>
  <c r="B239" i="6"/>
  <c r="AX238" i="6"/>
  <c r="AW238" i="6"/>
  <c r="AV238" i="6"/>
  <c r="AU238" i="6"/>
  <c r="AT238" i="6"/>
  <c r="AS238" i="6"/>
  <c r="AR238" i="6"/>
  <c r="AQ238" i="6"/>
  <c r="AP238" i="6"/>
  <c r="AO238" i="6"/>
  <c r="AN238" i="6"/>
  <c r="AM238" i="6"/>
  <c r="AL238" i="6"/>
  <c r="AK238" i="6"/>
  <c r="AJ238" i="6"/>
  <c r="AI238" i="6"/>
  <c r="AH238" i="6"/>
  <c r="AG238" i="6"/>
  <c r="B238" i="6"/>
  <c r="AX237" i="6"/>
  <c r="AW237" i="6"/>
  <c r="AV237" i="6"/>
  <c r="AU237" i="6"/>
  <c r="AT237" i="6"/>
  <c r="AS237" i="6"/>
  <c r="AR237" i="6"/>
  <c r="AQ237" i="6"/>
  <c r="AP237" i="6"/>
  <c r="AO237" i="6"/>
  <c r="AN237" i="6"/>
  <c r="AM237" i="6"/>
  <c r="AL237" i="6"/>
  <c r="AK237" i="6"/>
  <c r="AJ237" i="6"/>
  <c r="AI237" i="6"/>
  <c r="AH237" i="6"/>
  <c r="AG237" i="6"/>
  <c r="B237" i="6"/>
  <c r="AX236" i="6"/>
  <c r="AW236" i="6"/>
  <c r="AV236" i="6"/>
  <c r="AU236" i="6"/>
  <c r="AT236" i="6"/>
  <c r="AS236" i="6"/>
  <c r="AR236" i="6"/>
  <c r="AQ236" i="6"/>
  <c r="AP236" i="6"/>
  <c r="AO236" i="6"/>
  <c r="AN236" i="6"/>
  <c r="AM236" i="6"/>
  <c r="AL236" i="6"/>
  <c r="AK236" i="6"/>
  <c r="AJ236" i="6"/>
  <c r="AI236" i="6"/>
  <c r="AH236" i="6"/>
  <c r="AG236" i="6"/>
  <c r="B236" i="6"/>
  <c r="AX235" i="6"/>
  <c r="AW235" i="6"/>
  <c r="AV235" i="6"/>
  <c r="AU235" i="6"/>
  <c r="AT235" i="6"/>
  <c r="AS235" i="6"/>
  <c r="AR235" i="6"/>
  <c r="AQ235" i="6"/>
  <c r="AP235" i="6"/>
  <c r="AO235" i="6"/>
  <c r="AN235" i="6"/>
  <c r="AM235" i="6"/>
  <c r="AL235" i="6"/>
  <c r="AK235" i="6"/>
  <c r="AJ235" i="6"/>
  <c r="AI235" i="6"/>
  <c r="AH235" i="6"/>
  <c r="AG235" i="6"/>
  <c r="B235" i="6"/>
  <c r="AX234" i="6"/>
  <c r="AW234" i="6"/>
  <c r="AV234" i="6"/>
  <c r="AU234" i="6"/>
  <c r="AT234" i="6"/>
  <c r="AS234" i="6"/>
  <c r="AR234" i="6"/>
  <c r="AQ234" i="6"/>
  <c r="AP234" i="6"/>
  <c r="AO234" i="6"/>
  <c r="AN234" i="6"/>
  <c r="AM234" i="6"/>
  <c r="AL234" i="6"/>
  <c r="AK234" i="6"/>
  <c r="AJ234" i="6"/>
  <c r="AI234" i="6"/>
  <c r="AH234" i="6"/>
  <c r="AG234" i="6"/>
  <c r="B234" i="6"/>
  <c r="AX233" i="6"/>
  <c r="AW233" i="6"/>
  <c r="AV233" i="6"/>
  <c r="AU233" i="6"/>
  <c r="AT233" i="6"/>
  <c r="AS233" i="6"/>
  <c r="AR233" i="6"/>
  <c r="AQ233" i="6"/>
  <c r="AP233" i="6"/>
  <c r="AO233" i="6"/>
  <c r="AN233" i="6"/>
  <c r="AM233" i="6"/>
  <c r="AL233" i="6"/>
  <c r="AK233" i="6"/>
  <c r="AJ233" i="6"/>
  <c r="AI233" i="6"/>
  <c r="AH233" i="6"/>
  <c r="AG233" i="6"/>
  <c r="B233" i="6"/>
  <c r="AX232" i="6"/>
  <c r="AW232" i="6"/>
  <c r="AV232" i="6"/>
  <c r="AU232" i="6"/>
  <c r="AT232" i="6"/>
  <c r="AS232" i="6"/>
  <c r="AR232" i="6"/>
  <c r="AQ232" i="6"/>
  <c r="AP232" i="6"/>
  <c r="AO232" i="6"/>
  <c r="AN232" i="6"/>
  <c r="AM232" i="6"/>
  <c r="AL232" i="6"/>
  <c r="AK232" i="6"/>
  <c r="AJ232" i="6"/>
  <c r="AI232" i="6"/>
  <c r="AH232" i="6"/>
  <c r="AG232" i="6"/>
  <c r="B232" i="6"/>
  <c r="AX231" i="6"/>
  <c r="AW231" i="6"/>
  <c r="AV231" i="6"/>
  <c r="AU231" i="6"/>
  <c r="AT231" i="6"/>
  <c r="AS231" i="6"/>
  <c r="AR231" i="6"/>
  <c r="AQ231" i="6"/>
  <c r="AP231" i="6"/>
  <c r="AO231" i="6"/>
  <c r="AN231" i="6"/>
  <c r="AM231" i="6"/>
  <c r="AL231" i="6"/>
  <c r="AK231" i="6"/>
  <c r="AJ231" i="6"/>
  <c r="AI231" i="6"/>
  <c r="AH231" i="6"/>
  <c r="AG231" i="6"/>
  <c r="B231" i="6"/>
  <c r="AX230" i="6"/>
  <c r="AW230" i="6"/>
  <c r="AV230" i="6"/>
  <c r="AU230" i="6"/>
  <c r="AT230" i="6"/>
  <c r="AS230" i="6"/>
  <c r="AR230" i="6"/>
  <c r="AQ230" i="6"/>
  <c r="AP230" i="6"/>
  <c r="AO230" i="6"/>
  <c r="AN230" i="6"/>
  <c r="AM230" i="6"/>
  <c r="AL230" i="6"/>
  <c r="AK230" i="6"/>
  <c r="AJ230" i="6"/>
  <c r="AI230" i="6"/>
  <c r="AH230" i="6"/>
  <c r="AG230" i="6"/>
  <c r="B230" i="6"/>
  <c r="AX229" i="6"/>
  <c r="AW229" i="6"/>
  <c r="AV229" i="6"/>
  <c r="AU229" i="6"/>
  <c r="AT229" i="6"/>
  <c r="AS229" i="6"/>
  <c r="AR229" i="6"/>
  <c r="AQ229" i="6"/>
  <c r="AP229" i="6"/>
  <c r="AO229" i="6"/>
  <c r="AN229" i="6"/>
  <c r="AM229" i="6"/>
  <c r="AL229" i="6"/>
  <c r="AK229" i="6"/>
  <c r="AJ229" i="6"/>
  <c r="AI229" i="6"/>
  <c r="AH229" i="6"/>
  <c r="AG229" i="6"/>
  <c r="B229" i="6"/>
  <c r="AX228" i="6"/>
  <c r="AW228" i="6"/>
  <c r="AV228" i="6"/>
  <c r="AU228" i="6"/>
  <c r="AT228" i="6"/>
  <c r="AS228" i="6"/>
  <c r="AR228" i="6"/>
  <c r="AQ228" i="6"/>
  <c r="AP228" i="6"/>
  <c r="AO228" i="6"/>
  <c r="AN228" i="6"/>
  <c r="AM228" i="6"/>
  <c r="AL228" i="6"/>
  <c r="AK228" i="6"/>
  <c r="AJ228" i="6"/>
  <c r="AI228" i="6"/>
  <c r="AH228" i="6"/>
  <c r="AG228" i="6"/>
  <c r="B228" i="6"/>
  <c r="AX227" i="6"/>
  <c r="AW227" i="6"/>
  <c r="AV227" i="6"/>
  <c r="AU227" i="6"/>
  <c r="AT227" i="6"/>
  <c r="AS227" i="6"/>
  <c r="AR227" i="6"/>
  <c r="AQ227" i="6"/>
  <c r="AP227" i="6"/>
  <c r="AO227" i="6"/>
  <c r="AN227" i="6"/>
  <c r="AM227" i="6"/>
  <c r="AL227" i="6"/>
  <c r="AK227" i="6"/>
  <c r="AJ227" i="6"/>
  <c r="AI227" i="6"/>
  <c r="AH227" i="6"/>
  <c r="AG227" i="6"/>
  <c r="B227" i="6"/>
  <c r="AX226" i="6"/>
  <c r="AW226" i="6"/>
  <c r="AV226" i="6"/>
  <c r="AU226" i="6"/>
  <c r="AT226" i="6"/>
  <c r="AS226" i="6"/>
  <c r="AR226" i="6"/>
  <c r="AQ226" i="6"/>
  <c r="AP226" i="6"/>
  <c r="AO226" i="6"/>
  <c r="AN226" i="6"/>
  <c r="AM226" i="6"/>
  <c r="AL226" i="6"/>
  <c r="AK226" i="6"/>
  <c r="AJ226" i="6"/>
  <c r="AI226" i="6"/>
  <c r="AH226" i="6"/>
  <c r="AG226" i="6"/>
  <c r="B226" i="6"/>
  <c r="AX225" i="6"/>
  <c r="AW225" i="6"/>
  <c r="AV225" i="6"/>
  <c r="AU225" i="6"/>
  <c r="AT225" i="6"/>
  <c r="AS225" i="6"/>
  <c r="AR225" i="6"/>
  <c r="AQ225" i="6"/>
  <c r="AP225" i="6"/>
  <c r="AO225" i="6"/>
  <c r="AN225" i="6"/>
  <c r="AM225" i="6"/>
  <c r="AL225" i="6"/>
  <c r="AK225" i="6"/>
  <c r="AJ225" i="6"/>
  <c r="AI225" i="6"/>
  <c r="AH225" i="6"/>
  <c r="AG225" i="6"/>
  <c r="B225" i="6"/>
  <c r="AX224" i="6"/>
  <c r="AW224" i="6"/>
  <c r="AV224" i="6"/>
  <c r="AU224" i="6"/>
  <c r="AT224" i="6"/>
  <c r="AS224" i="6"/>
  <c r="AR224" i="6"/>
  <c r="AQ224" i="6"/>
  <c r="AP224" i="6"/>
  <c r="AO224" i="6"/>
  <c r="AN224" i="6"/>
  <c r="AM224" i="6"/>
  <c r="AL224" i="6"/>
  <c r="AK224" i="6"/>
  <c r="AJ224" i="6"/>
  <c r="AI224" i="6"/>
  <c r="AH224" i="6"/>
  <c r="AG224" i="6"/>
  <c r="B224" i="6"/>
  <c r="AX223" i="6"/>
  <c r="AW223" i="6"/>
  <c r="AV223" i="6"/>
  <c r="AU223" i="6"/>
  <c r="AT223" i="6"/>
  <c r="AS223" i="6"/>
  <c r="AR223" i="6"/>
  <c r="AQ223" i="6"/>
  <c r="AP223" i="6"/>
  <c r="AO223" i="6"/>
  <c r="AN223" i="6"/>
  <c r="AM223" i="6"/>
  <c r="AL223" i="6"/>
  <c r="AK223" i="6"/>
  <c r="AJ223" i="6"/>
  <c r="AI223" i="6"/>
  <c r="AH223" i="6"/>
  <c r="AG223" i="6"/>
  <c r="B223" i="6"/>
  <c r="AX222" i="6"/>
  <c r="AW222" i="6"/>
  <c r="AV222" i="6"/>
  <c r="AU222" i="6"/>
  <c r="AT222" i="6"/>
  <c r="AS222" i="6"/>
  <c r="AR222" i="6"/>
  <c r="AQ222" i="6"/>
  <c r="AP222" i="6"/>
  <c r="AO222" i="6"/>
  <c r="AN222" i="6"/>
  <c r="AM222" i="6"/>
  <c r="AL222" i="6"/>
  <c r="AK222" i="6"/>
  <c r="AJ222" i="6"/>
  <c r="AI222" i="6"/>
  <c r="AH222" i="6"/>
  <c r="AG222" i="6"/>
  <c r="B222" i="6"/>
  <c r="AX221" i="6"/>
  <c r="AW221" i="6"/>
  <c r="AV221" i="6"/>
  <c r="AU221" i="6"/>
  <c r="AT221" i="6"/>
  <c r="AS221" i="6"/>
  <c r="AR221" i="6"/>
  <c r="AQ221" i="6"/>
  <c r="AP221" i="6"/>
  <c r="AO221" i="6"/>
  <c r="AN221" i="6"/>
  <c r="AM221" i="6"/>
  <c r="AL221" i="6"/>
  <c r="AK221" i="6"/>
  <c r="AJ221" i="6"/>
  <c r="AI221" i="6"/>
  <c r="AH221" i="6"/>
  <c r="AG221" i="6"/>
  <c r="B221" i="6"/>
  <c r="AX220" i="6"/>
  <c r="AW220" i="6"/>
  <c r="AV220" i="6"/>
  <c r="AU220" i="6"/>
  <c r="AT220" i="6"/>
  <c r="AS220" i="6"/>
  <c r="AR220" i="6"/>
  <c r="AQ220" i="6"/>
  <c r="AP220" i="6"/>
  <c r="AO220" i="6"/>
  <c r="AN220" i="6"/>
  <c r="AM220" i="6"/>
  <c r="AL220" i="6"/>
  <c r="AK220" i="6"/>
  <c r="AJ220" i="6"/>
  <c r="AI220" i="6"/>
  <c r="AH220" i="6"/>
  <c r="AG220" i="6"/>
  <c r="B220" i="6"/>
  <c r="AX219" i="6"/>
  <c r="AW219" i="6"/>
  <c r="AV219" i="6"/>
  <c r="AU219" i="6"/>
  <c r="AT219" i="6"/>
  <c r="AS219" i="6"/>
  <c r="AR219" i="6"/>
  <c r="AQ219" i="6"/>
  <c r="AP219" i="6"/>
  <c r="AO219" i="6"/>
  <c r="AN219" i="6"/>
  <c r="AM219" i="6"/>
  <c r="AL219" i="6"/>
  <c r="AK219" i="6"/>
  <c r="AJ219" i="6"/>
  <c r="AI219" i="6"/>
  <c r="AH219" i="6"/>
  <c r="AG219" i="6"/>
  <c r="B219" i="6"/>
  <c r="AX218" i="6"/>
  <c r="AW218" i="6"/>
  <c r="AV218" i="6"/>
  <c r="AU218" i="6"/>
  <c r="AT218" i="6"/>
  <c r="AS218" i="6"/>
  <c r="AR218" i="6"/>
  <c r="AQ218" i="6"/>
  <c r="AP218" i="6"/>
  <c r="AO218" i="6"/>
  <c r="AN218" i="6"/>
  <c r="AM218" i="6"/>
  <c r="AL218" i="6"/>
  <c r="AK218" i="6"/>
  <c r="AJ218" i="6"/>
  <c r="AI218" i="6"/>
  <c r="AH218" i="6"/>
  <c r="AG218" i="6"/>
  <c r="B218" i="6"/>
  <c r="AX217" i="6"/>
  <c r="AW217" i="6"/>
  <c r="AV217" i="6"/>
  <c r="AU217" i="6"/>
  <c r="AT217" i="6"/>
  <c r="AS217" i="6"/>
  <c r="AR217" i="6"/>
  <c r="AQ217" i="6"/>
  <c r="AP217" i="6"/>
  <c r="AO217" i="6"/>
  <c r="AN217" i="6"/>
  <c r="AM217" i="6"/>
  <c r="AL217" i="6"/>
  <c r="AK217" i="6"/>
  <c r="AJ217" i="6"/>
  <c r="AI217" i="6"/>
  <c r="AH217" i="6"/>
  <c r="AG217" i="6"/>
  <c r="B217" i="6"/>
  <c r="AX215" i="6"/>
  <c r="AW215" i="6"/>
  <c r="AV215" i="6"/>
  <c r="AU215" i="6"/>
  <c r="AT215" i="6"/>
  <c r="AS215" i="6"/>
  <c r="AR215" i="6"/>
  <c r="AQ215" i="6"/>
  <c r="AP215" i="6"/>
  <c r="AO215" i="6"/>
  <c r="AN215" i="6"/>
  <c r="AM215" i="6"/>
  <c r="AL215" i="6"/>
  <c r="AK215" i="6"/>
  <c r="AJ215" i="6"/>
  <c r="AI215" i="6"/>
  <c r="AH215" i="6"/>
  <c r="AG215" i="6"/>
  <c r="B215" i="6"/>
  <c r="AX214" i="6"/>
  <c r="AW214" i="6"/>
  <c r="AV214" i="6"/>
  <c r="AU214" i="6"/>
  <c r="AT214" i="6"/>
  <c r="AS214" i="6"/>
  <c r="AR214" i="6"/>
  <c r="AQ214" i="6"/>
  <c r="AP214" i="6"/>
  <c r="AO214" i="6"/>
  <c r="AN214" i="6"/>
  <c r="AM214" i="6"/>
  <c r="AL214" i="6"/>
  <c r="AK214" i="6"/>
  <c r="AJ214" i="6"/>
  <c r="AI214" i="6"/>
  <c r="AH214" i="6"/>
  <c r="AG214" i="6"/>
  <c r="B214" i="6"/>
  <c r="AX213" i="6"/>
  <c r="AW213" i="6"/>
  <c r="AV213" i="6"/>
  <c r="AU213" i="6"/>
  <c r="AT213" i="6"/>
  <c r="AS213" i="6"/>
  <c r="AR213" i="6"/>
  <c r="AQ213" i="6"/>
  <c r="AP213" i="6"/>
  <c r="AO213" i="6"/>
  <c r="AN213" i="6"/>
  <c r="AM213" i="6"/>
  <c r="AL213" i="6"/>
  <c r="AK213" i="6"/>
  <c r="AJ213" i="6"/>
  <c r="AI213" i="6"/>
  <c r="AH213" i="6"/>
  <c r="AG213" i="6"/>
  <c r="B213" i="6"/>
  <c r="AX212" i="6"/>
  <c r="AW212" i="6"/>
  <c r="AV212" i="6"/>
  <c r="AU212" i="6"/>
  <c r="AT212" i="6"/>
  <c r="AS212" i="6"/>
  <c r="AR212" i="6"/>
  <c r="AQ212" i="6"/>
  <c r="AP212" i="6"/>
  <c r="AO212" i="6"/>
  <c r="AN212" i="6"/>
  <c r="AM212" i="6"/>
  <c r="AL212" i="6"/>
  <c r="AK212" i="6"/>
  <c r="AJ212" i="6"/>
  <c r="AI212" i="6"/>
  <c r="AH212" i="6"/>
  <c r="AG212" i="6"/>
  <c r="B212" i="6"/>
  <c r="AX211" i="6"/>
  <c r="AW211" i="6"/>
  <c r="AV211" i="6"/>
  <c r="AU211" i="6"/>
  <c r="AT211" i="6"/>
  <c r="AS211" i="6"/>
  <c r="AR211" i="6"/>
  <c r="AQ211" i="6"/>
  <c r="AP211" i="6"/>
  <c r="AO211" i="6"/>
  <c r="AN211" i="6"/>
  <c r="AM211" i="6"/>
  <c r="AL211" i="6"/>
  <c r="AK211" i="6"/>
  <c r="AJ211" i="6"/>
  <c r="AI211" i="6"/>
  <c r="AH211" i="6"/>
  <c r="AG211" i="6"/>
  <c r="B211" i="6"/>
  <c r="AX210" i="6"/>
  <c r="AW210" i="6"/>
  <c r="AV210" i="6"/>
  <c r="AU210" i="6"/>
  <c r="AT210" i="6"/>
  <c r="AS210" i="6"/>
  <c r="AR210" i="6"/>
  <c r="AQ210" i="6"/>
  <c r="AP210" i="6"/>
  <c r="AO210" i="6"/>
  <c r="AN210" i="6"/>
  <c r="AM210" i="6"/>
  <c r="AL210" i="6"/>
  <c r="AK210" i="6"/>
  <c r="AJ210" i="6"/>
  <c r="AI210" i="6"/>
  <c r="AH210" i="6"/>
  <c r="AG210" i="6"/>
  <c r="B210" i="6"/>
  <c r="AX209" i="6"/>
  <c r="AW209" i="6"/>
  <c r="AV209" i="6"/>
  <c r="AU209" i="6"/>
  <c r="AT209" i="6"/>
  <c r="AS209" i="6"/>
  <c r="AR209" i="6"/>
  <c r="AQ209" i="6"/>
  <c r="AP209" i="6"/>
  <c r="AO209" i="6"/>
  <c r="AN209" i="6"/>
  <c r="AM209" i="6"/>
  <c r="AL209" i="6"/>
  <c r="AK209" i="6"/>
  <c r="AJ209" i="6"/>
  <c r="AI209" i="6"/>
  <c r="AH209" i="6"/>
  <c r="AG209" i="6"/>
  <c r="B209" i="6"/>
  <c r="AX208" i="6"/>
  <c r="AW208" i="6"/>
  <c r="AV208" i="6"/>
  <c r="AU208" i="6"/>
  <c r="AT208" i="6"/>
  <c r="AS208" i="6"/>
  <c r="AR208" i="6"/>
  <c r="AQ208" i="6"/>
  <c r="AP208" i="6"/>
  <c r="AO208" i="6"/>
  <c r="AN208" i="6"/>
  <c r="AM208" i="6"/>
  <c r="AL208" i="6"/>
  <c r="AK208" i="6"/>
  <c r="AJ208" i="6"/>
  <c r="AI208" i="6"/>
  <c r="AH208" i="6"/>
  <c r="AG208" i="6"/>
  <c r="B208" i="6"/>
  <c r="AI207" i="6"/>
  <c r="AH207" i="6"/>
  <c r="AG207" i="6"/>
  <c r="AX205" i="6"/>
  <c r="AW205" i="6"/>
  <c r="AV205" i="6"/>
  <c r="AU205" i="6"/>
  <c r="AT205" i="6"/>
  <c r="AS205" i="6"/>
  <c r="AR205" i="6"/>
  <c r="AQ205" i="6"/>
  <c r="AP205" i="6"/>
  <c r="AO205" i="6"/>
  <c r="AN205" i="6"/>
  <c r="AM205" i="6"/>
  <c r="AL205" i="6"/>
  <c r="AK205" i="6"/>
  <c r="AJ205" i="6"/>
  <c r="AI205" i="6"/>
  <c r="AH205" i="6"/>
  <c r="AG205" i="6"/>
  <c r="B205" i="6"/>
  <c r="AX204" i="6"/>
  <c r="AW204" i="6"/>
  <c r="AV204" i="6"/>
  <c r="AU204" i="6"/>
  <c r="AT204" i="6"/>
  <c r="AS204" i="6"/>
  <c r="AR204" i="6"/>
  <c r="AQ204" i="6"/>
  <c r="AP204" i="6"/>
  <c r="AO204" i="6"/>
  <c r="AN204" i="6"/>
  <c r="AM204" i="6"/>
  <c r="AL204" i="6"/>
  <c r="AK204" i="6"/>
  <c r="AJ204" i="6"/>
  <c r="AI204" i="6"/>
  <c r="AH204" i="6"/>
  <c r="AG204" i="6"/>
  <c r="B204" i="6"/>
  <c r="AX203" i="6"/>
  <c r="AW203" i="6"/>
  <c r="AV203" i="6"/>
  <c r="AU203" i="6"/>
  <c r="AT203" i="6"/>
  <c r="AS203" i="6"/>
  <c r="AR203" i="6"/>
  <c r="AQ203" i="6"/>
  <c r="AP203" i="6"/>
  <c r="AO203" i="6"/>
  <c r="AN203" i="6"/>
  <c r="AM203" i="6"/>
  <c r="AL203" i="6"/>
  <c r="AK203" i="6"/>
  <c r="AJ203" i="6"/>
  <c r="AI203" i="6"/>
  <c r="AH203" i="6"/>
  <c r="AG203" i="6"/>
  <c r="B203" i="6"/>
  <c r="AX202" i="6"/>
  <c r="AW202" i="6"/>
  <c r="AV202" i="6"/>
  <c r="AU202" i="6"/>
  <c r="AT202" i="6"/>
  <c r="AS202" i="6"/>
  <c r="AR202" i="6"/>
  <c r="AQ202" i="6"/>
  <c r="AP202" i="6"/>
  <c r="AO202" i="6"/>
  <c r="AN202" i="6"/>
  <c r="AM202" i="6"/>
  <c r="AL202" i="6"/>
  <c r="AK202" i="6"/>
  <c r="AJ202" i="6"/>
  <c r="AI202" i="6"/>
  <c r="AH202" i="6"/>
  <c r="AG202" i="6"/>
  <c r="B202" i="6"/>
  <c r="AX201" i="6"/>
  <c r="AW201" i="6"/>
  <c r="AV201" i="6"/>
  <c r="AU201" i="6"/>
  <c r="AT201" i="6"/>
  <c r="AS201" i="6"/>
  <c r="AR201" i="6"/>
  <c r="AQ201" i="6"/>
  <c r="AP201" i="6"/>
  <c r="AO201" i="6"/>
  <c r="AN201" i="6"/>
  <c r="AM201" i="6"/>
  <c r="AL201" i="6"/>
  <c r="AK201" i="6"/>
  <c r="AJ201" i="6"/>
  <c r="AI201" i="6"/>
  <c r="AH201" i="6"/>
  <c r="AG201" i="6"/>
  <c r="B201" i="6"/>
  <c r="AX200" i="6"/>
  <c r="AW200" i="6"/>
  <c r="AV200" i="6"/>
  <c r="AU200" i="6"/>
  <c r="AT200" i="6"/>
  <c r="AS200" i="6"/>
  <c r="AR200" i="6"/>
  <c r="AQ200" i="6"/>
  <c r="AP200" i="6"/>
  <c r="AO200" i="6"/>
  <c r="AN200" i="6"/>
  <c r="AM200" i="6"/>
  <c r="AL200" i="6"/>
  <c r="AK200" i="6"/>
  <c r="AJ200" i="6"/>
  <c r="AI200" i="6"/>
  <c r="AH200" i="6"/>
  <c r="AG200" i="6"/>
  <c r="B200" i="6"/>
  <c r="AX199" i="6"/>
  <c r="AW199" i="6"/>
  <c r="AV199" i="6"/>
  <c r="AU199" i="6"/>
  <c r="AT199" i="6"/>
  <c r="AS199" i="6"/>
  <c r="AR199" i="6"/>
  <c r="AQ199" i="6"/>
  <c r="AP199" i="6"/>
  <c r="AO199" i="6"/>
  <c r="AN199" i="6"/>
  <c r="AM199" i="6"/>
  <c r="AL199" i="6"/>
  <c r="AK199" i="6"/>
  <c r="AJ199" i="6"/>
  <c r="AI199" i="6"/>
  <c r="AH199" i="6"/>
  <c r="AG199" i="6"/>
  <c r="B199" i="6"/>
  <c r="AX198" i="6"/>
  <c r="AW198" i="6"/>
  <c r="AV198" i="6"/>
  <c r="AU198" i="6"/>
  <c r="AT198" i="6"/>
  <c r="AS198" i="6"/>
  <c r="AR198" i="6"/>
  <c r="AQ198" i="6"/>
  <c r="AP198" i="6"/>
  <c r="AO198" i="6"/>
  <c r="AN198" i="6"/>
  <c r="AM198" i="6"/>
  <c r="AL198" i="6"/>
  <c r="AK198" i="6"/>
  <c r="AJ198" i="6"/>
  <c r="AI198" i="6"/>
  <c r="AH198" i="6"/>
  <c r="AG198" i="6"/>
  <c r="B198" i="6"/>
  <c r="AX197" i="6"/>
  <c r="AW197" i="6"/>
  <c r="AV197" i="6"/>
  <c r="AU197" i="6"/>
  <c r="AT197" i="6"/>
  <c r="AS197" i="6"/>
  <c r="AR197" i="6"/>
  <c r="AQ197" i="6"/>
  <c r="AP197" i="6"/>
  <c r="AO197" i="6"/>
  <c r="AN197" i="6"/>
  <c r="AM197" i="6"/>
  <c r="AL197" i="6"/>
  <c r="AK197" i="6"/>
  <c r="AJ197" i="6"/>
  <c r="AI197" i="6"/>
  <c r="AH197" i="6"/>
  <c r="AG197" i="6"/>
  <c r="B197" i="6"/>
  <c r="AX196" i="6"/>
  <c r="AW196" i="6"/>
  <c r="AV196" i="6"/>
  <c r="AU196" i="6"/>
  <c r="AT196" i="6"/>
  <c r="AS196" i="6"/>
  <c r="AR196" i="6"/>
  <c r="AQ196" i="6"/>
  <c r="AP196" i="6"/>
  <c r="AO196" i="6"/>
  <c r="AN196" i="6"/>
  <c r="AM196" i="6"/>
  <c r="AL196" i="6"/>
  <c r="AK196" i="6"/>
  <c r="AJ196" i="6"/>
  <c r="AI196" i="6"/>
  <c r="AH196" i="6"/>
  <c r="AG196" i="6"/>
  <c r="B196" i="6"/>
  <c r="AX195" i="6"/>
  <c r="AW195" i="6"/>
  <c r="AV195" i="6"/>
  <c r="AU195" i="6"/>
  <c r="AT195" i="6"/>
  <c r="AS195" i="6"/>
  <c r="AR195" i="6"/>
  <c r="AQ195" i="6"/>
  <c r="AP195" i="6"/>
  <c r="AO195" i="6"/>
  <c r="AN195" i="6"/>
  <c r="AM195" i="6"/>
  <c r="AL195" i="6"/>
  <c r="AK195" i="6"/>
  <c r="AJ195" i="6"/>
  <c r="AI195" i="6"/>
  <c r="AH195" i="6"/>
  <c r="AG195" i="6"/>
  <c r="B195" i="6"/>
  <c r="AX194" i="6"/>
  <c r="AW194" i="6"/>
  <c r="AV194" i="6"/>
  <c r="AU194" i="6"/>
  <c r="AT194" i="6"/>
  <c r="AS194" i="6"/>
  <c r="AR194" i="6"/>
  <c r="AQ194" i="6"/>
  <c r="AP194" i="6"/>
  <c r="AO194" i="6"/>
  <c r="AN194" i="6"/>
  <c r="AM194" i="6"/>
  <c r="AL194" i="6"/>
  <c r="AK194" i="6"/>
  <c r="AJ194" i="6"/>
  <c r="AI194" i="6"/>
  <c r="AH194" i="6"/>
  <c r="AG194" i="6"/>
  <c r="B194" i="6"/>
  <c r="AX192" i="6"/>
  <c r="AW192" i="6"/>
  <c r="AV192" i="6"/>
  <c r="AU192" i="6"/>
  <c r="AT192" i="6"/>
  <c r="AS192" i="6"/>
  <c r="AR192" i="6"/>
  <c r="AQ192" i="6"/>
  <c r="AP192" i="6"/>
  <c r="AO192" i="6"/>
  <c r="AN192" i="6"/>
  <c r="AM192" i="6"/>
  <c r="AL192" i="6"/>
  <c r="AK192" i="6"/>
  <c r="AJ192" i="6"/>
  <c r="AI192" i="6"/>
  <c r="AH192" i="6"/>
  <c r="AG192" i="6"/>
  <c r="B192" i="6"/>
  <c r="AX191" i="6"/>
  <c r="AW191" i="6"/>
  <c r="AV191" i="6"/>
  <c r="AU191" i="6"/>
  <c r="AT191" i="6"/>
  <c r="AS191" i="6"/>
  <c r="AR191" i="6"/>
  <c r="AQ191" i="6"/>
  <c r="AP191" i="6"/>
  <c r="AO191" i="6"/>
  <c r="AN191" i="6"/>
  <c r="AM191" i="6"/>
  <c r="AL191" i="6"/>
  <c r="AK191" i="6"/>
  <c r="AJ191" i="6"/>
  <c r="AI191" i="6"/>
  <c r="AH191" i="6"/>
  <c r="AG191" i="6"/>
  <c r="B191" i="6"/>
  <c r="AX190" i="6"/>
  <c r="AW190" i="6"/>
  <c r="AV190" i="6"/>
  <c r="AU190" i="6"/>
  <c r="AT190" i="6"/>
  <c r="AS190" i="6"/>
  <c r="AR190" i="6"/>
  <c r="AQ190" i="6"/>
  <c r="AP190" i="6"/>
  <c r="AO190" i="6"/>
  <c r="AN190" i="6"/>
  <c r="AM190" i="6"/>
  <c r="AL190" i="6"/>
  <c r="AK190" i="6"/>
  <c r="AJ190" i="6"/>
  <c r="AI190" i="6"/>
  <c r="AH190" i="6"/>
  <c r="AG190" i="6"/>
  <c r="B190" i="6"/>
  <c r="AX189" i="6"/>
  <c r="AW189" i="6"/>
  <c r="AV189" i="6"/>
  <c r="AU189" i="6"/>
  <c r="AT189" i="6"/>
  <c r="AS189" i="6"/>
  <c r="AR189" i="6"/>
  <c r="AQ189" i="6"/>
  <c r="AP189" i="6"/>
  <c r="AO189" i="6"/>
  <c r="AN189" i="6"/>
  <c r="AM189" i="6"/>
  <c r="AL189" i="6"/>
  <c r="AK189" i="6"/>
  <c r="AJ189" i="6"/>
  <c r="AI189" i="6"/>
  <c r="AH189" i="6"/>
  <c r="AG189" i="6"/>
  <c r="B189" i="6"/>
  <c r="AI188" i="6"/>
  <c r="AH188" i="6"/>
  <c r="AG188" i="6"/>
  <c r="AX186" i="6"/>
  <c r="AW186" i="6"/>
  <c r="AV186" i="6"/>
  <c r="AU186" i="6"/>
  <c r="AT186" i="6"/>
  <c r="AS186" i="6"/>
  <c r="AR186" i="6"/>
  <c r="AQ186" i="6"/>
  <c r="AP186" i="6"/>
  <c r="AO186" i="6"/>
  <c r="AN186" i="6"/>
  <c r="AM186" i="6"/>
  <c r="AL186" i="6"/>
  <c r="AK186" i="6"/>
  <c r="AJ186" i="6"/>
  <c r="AI186" i="6"/>
  <c r="AH186" i="6"/>
  <c r="AG186" i="6"/>
  <c r="B186" i="6"/>
  <c r="AX185" i="6"/>
  <c r="AW185" i="6"/>
  <c r="AV185" i="6"/>
  <c r="AU185" i="6"/>
  <c r="AT185" i="6"/>
  <c r="AS185" i="6"/>
  <c r="AR185" i="6"/>
  <c r="AQ185" i="6"/>
  <c r="AP185" i="6"/>
  <c r="AO185" i="6"/>
  <c r="AN185" i="6"/>
  <c r="AM185" i="6"/>
  <c r="AL185" i="6"/>
  <c r="AK185" i="6"/>
  <c r="AJ185" i="6"/>
  <c r="AI185" i="6"/>
  <c r="AH185" i="6"/>
  <c r="AG185" i="6"/>
  <c r="B185" i="6"/>
  <c r="AX184" i="6"/>
  <c r="AW184" i="6"/>
  <c r="AV184" i="6"/>
  <c r="AU184" i="6"/>
  <c r="AT184" i="6"/>
  <c r="AS184" i="6"/>
  <c r="AR184" i="6"/>
  <c r="AQ184" i="6"/>
  <c r="AP184" i="6"/>
  <c r="AO184" i="6"/>
  <c r="AN184" i="6"/>
  <c r="AM184" i="6"/>
  <c r="AL184" i="6"/>
  <c r="AK184" i="6"/>
  <c r="AJ184" i="6"/>
  <c r="AI184" i="6"/>
  <c r="AH184" i="6"/>
  <c r="AG184" i="6"/>
  <c r="B184" i="6"/>
  <c r="AX183" i="6"/>
  <c r="AW183" i="6"/>
  <c r="AV183" i="6"/>
  <c r="AU183" i="6"/>
  <c r="AT183" i="6"/>
  <c r="AS183" i="6"/>
  <c r="AR183" i="6"/>
  <c r="AQ183" i="6"/>
  <c r="AP183" i="6"/>
  <c r="AO183" i="6"/>
  <c r="AN183" i="6"/>
  <c r="AM183" i="6"/>
  <c r="AL183" i="6"/>
  <c r="AK183" i="6"/>
  <c r="AJ183" i="6"/>
  <c r="AI183" i="6"/>
  <c r="AH183" i="6"/>
  <c r="AG183" i="6"/>
  <c r="B183" i="6"/>
  <c r="AX182" i="6"/>
  <c r="AW182" i="6"/>
  <c r="AV182" i="6"/>
  <c r="AU182" i="6"/>
  <c r="AT182" i="6"/>
  <c r="AS182" i="6"/>
  <c r="AR182" i="6"/>
  <c r="AQ182" i="6"/>
  <c r="AP182" i="6"/>
  <c r="AO182" i="6"/>
  <c r="AN182" i="6"/>
  <c r="AM182" i="6"/>
  <c r="AL182" i="6"/>
  <c r="AK182" i="6"/>
  <c r="AJ182" i="6"/>
  <c r="AI182" i="6"/>
  <c r="AH182" i="6"/>
  <c r="AG182" i="6"/>
  <c r="B182" i="6"/>
  <c r="AX181" i="6"/>
  <c r="AW181" i="6"/>
  <c r="AV181" i="6"/>
  <c r="AU181" i="6"/>
  <c r="AT181" i="6"/>
  <c r="AS181" i="6"/>
  <c r="AR181" i="6"/>
  <c r="AQ181" i="6"/>
  <c r="AP181" i="6"/>
  <c r="AO181" i="6"/>
  <c r="AN181" i="6"/>
  <c r="AM181" i="6"/>
  <c r="AL181" i="6"/>
  <c r="AK181" i="6"/>
  <c r="AJ181" i="6"/>
  <c r="AI181" i="6"/>
  <c r="AH181" i="6"/>
  <c r="AG181" i="6"/>
  <c r="B181" i="6"/>
  <c r="AX180" i="6"/>
  <c r="AW180" i="6"/>
  <c r="AV180" i="6"/>
  <c r="AU180" i="6"/>
  <c r="AT180" i="6"/>
  <c r="AS180" i="6"/>
  <c r="AR180" i="6"/>
  <c r="AQ180" i="6"/>
  <c r="AP180" i="6"/>
  <c r="AO180" i="6"/>
  <c r="AN180" i="6"/>
  <c r="AM180" i="6"/>
  <c r="AL180" i="6"/>
  <c r="AK180" i="6"/>
  <c r="AJ180" i="6"/>
  <c r="AI180" i="6"/>
  <c r="AH180" i="6"/>
  <c r="AG180" i="6"/>
  <c r="B180" i="6"/>
  <c r="AX179" i="6"/>
  <c r="AW179" i="6"/>
  <c r="AV179" i="6"/>
  <c r="AU179" i="6"/>
  <c r="AT179" i="6"/>
  <c r="AS179" i="6"/>
  <c r="AR179" i="6"/>
  <c r="AQ179" i="6"/>
  <c r="AP179" i="6"/>
  <c r="AO179" i="6"/>
  <c r="AN179" i="6"/>
  <c r="AM179" i="6"/>
  <c r="AL179" i="6"/>
  <c r="AK179" i="6"/>
  <c r="AJ179" i="6"/>
  <c r="AI179" i="6"/>
  <c r="AH179" i="6"/>
  <c r="AG179" i="6"/>
  <c r="B179" i="6"/>
  <c r="AX178" i="6"/>
  <c r="AW178" i="6"/>
  <c r="AV178" i="6"/>
  <c r="AU178" i="6"/>
  <c r="AT178" i="6"/>
  <c r="AS178" i="6"/>
  <c r="AR178" i="6"/>
  <c r="AQ178" i="6"/>
  <c r="AP178" i="6"/>
  <c r="AO178" i="6"/>
  <c r="AN178" i="6"/>
  <c r="AM178" i="6"/>
  <c r="AL178" i="6"/>
  <c r="AK178" i="6"/>
  <c r="AJ178" i="6"/>
  <c r="AI178" i="6"/>
  <c r="AH178" i="6"/>
  <c r="AG178" i="6"/>
  <c r="B178" i="6"/>
  <c r="AX177" i="6"/>
  <c r="AW177" i="6"/>
  <c r="AV177" i="6"/>
  <c r="AU177" i="6"/>
  <c r="AT177" i="6"/>
  <c r="AS177" i="6"/>
  <c r="AR177" i="6"/>
  <c r="AQ177" i="6"/>
  <c r="AP177" i="6"/>
  <c r="AO177" i="6"/>
  <c r="AN177" i="6"/>
  <c r="AM177" i="6"/>
  <c r="AL177" i="6"/>
  <c r="AK177" i="6"/>
  <c r="AJ177" i="6"/>
  <c r="AI177" i="6"/>
  <c r="AH177" i="6"/>
  <c r="AG177" i="6"/>
  <c r="B177" i="6"/>
  <c r="AX176" i="6"/>
  <c r="AW176" i="6"/>
  <c r="AV176" i="6"/>
  <c r="AU176" i="6"/>
  <c r="AT176" i="6"/>
  <c r="AS176" i="6"/>
  <c r="AR176" i="6"/>
  <c r="AQ176" i="6"/>
  <c r="AP176" i="6"/>
  <c r="AO176" i="6"/>
  <c r="AN176" i="6"/>
  <c r="AM176" i="6"/>
  <c r="AL176" i="6"/>
  <c r="AK176" i="6"/>
  <c r="AJ176" i="6"/>
  <c r="AI176" i="6"/>
  <c r="AH176" i="6"/>
  <c r="AG176" i="6"/>
  <c r="B176" i="6"/>
  <c r="AX175" i="6"/>
  <c r="AW175" i="6"/>
  <c r="AV175" i="6"/>
  <c r="AU175" i="6"/>
  <c r="AT175" i="6"/>
  <c r="AS175" i="6"/>
  <c r="AR175" i="6"/>
  <c r="AQ175" i="6"/>
  <c r="AP175" i="6"/>
  <c r="AO175" i="6"/>
  <c r="AN175" i="6"/>
  <c r="AM175" i="6"/>
  <c r="AL175" i="6"/>
  <c r="AK175" i="6"/>
  <c r="AJ175" i="6"/>
  <c r="AI175" i="6"/>
  <c r="AH175" i="6"/>
  <c r="AG175" i="6"/>
  <c r="B175" i="6"/>
  <c r="AX174" i="6"/>
  <c r="AW174" i="6"/>
  <c r="AV174" i="6"/>
  <c r="AU174" i="6"/>
  <c r="AT174" i="6"/>
  <c r="AS174" i="6"/>
  <c r="AR174" i="6"/>
  <c r="AQ174" i="6"/>
  <c r="AP174" i="6"/>
  <c r="AO174" i="6"/>
  <c r="AN174" i="6"/>
  <c r="AM174" i="6"/>
  <c r="AL174" i="6"/>
  <c r="AK174" i="6"/>
  <c r="AJ174" i="6"/>
  <c r="AI174" i="6"/>
  <c r="AH174" i="6"/>
  <c r="AG174" i="6"/>
  <c r="B174" i="6"/>
  <c r="AX173" i="6"/>
  <c r="AW173" i="6"/>
  <c r="AV173" i="6"/>
  <c r="AU173" i="6"/>
  <c r="AT173" i="6"/>
  <c r="AS173" i="6"/>
  <c r="AR173" i="6"/>
  <c r="AQ173" i="6"/>
  <c r="AP173" i="6"/>
  <c r="AO173" i="6"/>
  <c r="AN173" i="6"/>
  <c r="AM173" i="6"/>
  <c r="AL173" i="6"/>
  <c r="AK173" i="6"/>
  <c r="AJ173" i="6"/>
  <c r="AI173" i="6"/>
  <c r="AH173" i="6"/>
  <c r="AG173" i="6"/>
  <c r="B173" i="6"/>
  <c r="AX172" i="6"/>
  <c r="AW172" i="6"/>
  <c r="AV172" i="6"/>
  <c r="AU172" i="6"/>
  <c r="AT172" i="6"/>
  <c r="AS172" i="6"/>
  <c r="AR172" i="6"/>
  <c r="AQ172" i="6"/>
  <c r="AP172" i="6"/>
  <c r="AO172" i="6"/>
  <c r="AN172" i="6"/>
  <c r="AM172" i="6"/>
  <c r="AL172" i="6"/>
  <c r="AK172" i="6"/>
  <c r="AJ172" i="6"/>
  <c r="AI172" i="6"/>
  <c r="AH172" i="6"/>
  <c r="AG172" i="6"/>
  <c r="B172" i="6"/>
  <c r="AX171" i="6"/>
  <c r="AW171" i="6"/>
  <c r="AV171" i="6"/>
  <c r="AU171" i="6"/>
  <c r="AT171" i="6"/>
  <c r="AS171" i="6"/>
  <c r="AR171" i="6"/>
  <c r="AQ171" i="6"/>
  <c r="AP171" i="6"/>
  <c r="AO171" i="6"/>
  <c r="AN171" i="6"/>
  <c r="AM171" i="6"/>
  <c r="AL171" i="6"/>
  <c r="AK171" i="6"/>
  <c r="AJ171" i="6"/>
  <c r="AI171" i="6"/>
  <c r="AH171" i="6"/>
  <c r="AG171" i="6"/>
  <c r="B171" i="6"/>
  <c r="AX170" i="6"/>
  <c r="AW170" i="6"/>
  <c r="AV170" i="6"/>
  <c r="AU170" i="6"/>
  <c r="AT170" i="6"/>
  <c r="AS170" i="6"/>
  <c r="AR170" i="6"/>
  <c r="AQ170" i="6"/>
  <c r="AP170" i="6"/>
  <c r="AO170" i="6"/>
  <c r="AN170" i="6"/>
  <c r="AM170" i="6"/>
  <c r="AL170" i="6"/>
  <c r="AK170" i="6"/>
  <c r="AJ170" i="6"/>
  <c r="AI170" i="6"/>
  <c r="AH170" i="6"/>
  <c r="AG170" i="6"/>
  <c r="B170" i="6"/>
  <c r="AX169" i="6"/>
  <c r="AW169" i="6"/>
  <c r="AV169" i="6"/>
  <c r="AU169" i="6"/>
  <c r="AT169" i="6"/>
  <c r="AS169" i="6"/>
  <c r="AR169" i="6"/>
  <c r="AQ169" i="6"/>
  <c r="AP169" i="6"/>
  <c r="AO169" i="6"/>
  <c r="AN169" i="6"/>
  <c r="AM169" i="6"/>
  <c r="AL169" i="6"/>
  <c r="AK169" i="6"/>
  <c r="AJ169" i="6"/>
  <c r="AI169" i="6"/>
  <c r="AH169" i="6"/>
  <c r="AG169" i="6"/>
  <c r="B169" i="6"/>
  <c r="AI168" i="6"/>
  <c r="AH168" i="6"/>
  <c r="AG168" i="6"/>
  <c r="AX167" i="6"/>
  <c r="AW167" i="6"/>
  <c r="AV167" i="6"/>
  <c r="AU167" i="6"/>
  <c r="AT167" i="6"/>
  <c r="AS167" i="6"/>
  <c r="AR167" i="6"/>
  <c r="AQ167" i="6"/>
  <c r="AP167" i="6"/>
  <c r="AO167" i="6"/>
  <c r="AN167" i="6"/>
  <c r="AM167" i="6"/>
  <c r="AL167" i="6"/>
  <c r="AK167" i="6"/>
  <c r="AJ167" i="6"/>
  <c r="AI167" i="6"/>
  <c r="AH167" i="6"/>
  <c r="AG167" i="6"/>
  <c r="B167" i="6"/>
  <c r="AX166" i="6"/>
  <c r="AW166" i="6"/>
  <c r="AV166" i="6"/>
  <c r="AU166" i="6"/>
  <c r="AT166" i="6"/>
  <c r="AS166" i="6"/>
  <c r="AR166" i="6"/>
  <c r="AQ166" i="6"/>
  <c r="AP166" i="6"/>
  <c r="AO166" i="6"/>
  <c r="AN166" i="6"/>
  <c r="AM166" i="6"/>
  <c r="AL166" i="6"/>
  <c r="AK166" i="6"/>
  <c r="AJ166" i="6"/>
  <c r="AI166" i="6"/>
  <c r="AH166" i="6"/>
  <c r="AG166" i="6"/>
  <c r="B166" i="6"/>
  <c r="AX165" i="6"/>
  <c r="AW165" i="6"/>
  <c r="AV165" i="6"/>
  <c r="AU165" i="6"/>
  <c r="AT165" i="6"/>
  <c r="AS165" i="6"/>
  <c r="AR165" i="6"/>
  <c r="AQ165" i="6"/>
  <c r="AP165" i="6"/>
  <c r="AO165" i="6"/>
  <c r="AN165" i="6"/>
  <c r="AM165" i="6"/>
  <c r="AL165" i="6"/>
  <c r="AK165" i="6"/>
  <c r="AJ165" i="6"/>
  <c r="AI165" i="6"/>
  <c r="AH165" i="6"/>
  <c r="AG165" i="6"/>
  <c r="B165" i="6"/>
  <c r="AX164" i="6"/>
  <c r="AW164" i="6"/>
  <c r="AV164" i="6"/>
  <c r="AU164" i="6"/>
  <c r="AT164" i="6"/>
  <c r="AS164" i="6"/>
  <c r="AR164" i="6"/>
  <c r="AQ164" i="6"/>
  <c r="AP164" i="6"/>
  <c r="AO164" i="6"/>
  <c r="AN164" i="6"/>
  <c r="AM164" i="6"/>
  <c r="AL164" i="6"/>
  <c r="AK164" i="6"/>
  <c r="AJ164" i="6"/>
  <c r="AI164" i="6"/>
  <c r="AH164" i="6"/>
  <c r="AG164" i="6"/>
  <c r="B164" i="6"/>
  <c r="AX163" i="6"/>
  <c r="AW163" i="6"/>
  <c r="AV163" i="6"/>
  <c r="AU163" i="6"/>
  <c r="AT163" i="6"/>
  <c r="AS163" i="6"/>
  <c r="AR163" i="6"/>
  <c r="AQ163" i="6"/>
  <c r="AP163" i="6"/>
  <c r="AO163" i="6"/>
  <c r="AN163" i="6"/>
  <c r="AM163" i="6"/>
  <c r="AL163" i="6"/>
  <c r="AK163" i="6"/>
  <c r="AJ163" i="6"/>
  <c r="AI163" i="6"/>
  <c r="AH163" i="6"/>
  <c r="AG163" i="6"/>
  <c r="B163" i="6"/>
  <c r="AX162" i="6"/>
  <c r="AW162" i="6"/>
  <c r="AV162" i="6"/>
  <c r="AU162" i="6"/>
  <c r="AT162" i="6"/>
  <c r="AS162" i="6"/>
  <c r="AR162" i="6"/>
  <c r="AQ162" i="6"/>
  <c r="AP162" i="6"/>
  <c r="AO162" i="6"/>
  <c r="AN162" i="6"/>
  <c r="AM162" i="6"/>
  <c r="AL162" i="6"/>
  <c r="AK162" i="6"/>
  <c r="AJ162" i="6"/>
  <c r="AI162" i="6"/>
  <c r="AH162" i="6"/>
  <c r="AG162" i="6"/>
  <c r="B162" i="6"/>
  <c r="AX161" i="6"/>
  <c r="AW161" i="6"/>
  <c r="AV161" i="6"/>
  <c r="AU161" i="6"/>
  <c r="AT161" i="6"/>
  <c r="AS161" i="6"/>
  <c r="AR161" i="6"/>
  <c r="AQ161" i="6"/>
  <c r="AP161" i="6"/>
  <c r="AO161" i="6"/>
  <c r="AN161" i="6"/>
  <c r="AM161" i="6"/>
  <c r="AL161" i="6"/>
  <c r="AK161" i="6"/>
  <c r="AJ161" i="6"/>
  <c r="AI161" i="6"/>
  <c r="AH161" i="6"/>
  <c r="AG161" i="6"/>
  <c r="B161" i="6"/>
  <c r="AX160" i="6"/>
  <c r="AW160" i="6"/>
  <c r="AV160" i="6"/>
  <c r="AU160" i="6"/>
  <c r="AT160" i="6"/>
  <c r="AS160" i="6"/>
  <c r="AR160" i="6"/>
  <c r="AQ160" i="6"/>
  <c r="AP160" i="6"/>
  <c r="AO160" i="6"/>
  <c r="AN160" i="6"/>
  <c r="AM160" i="6"/>
  <c r="AL160" i="6"/>
  <c r="AK160" i="6"/>
  <c r="AJ160" i="6"/>
  <c r="AI160" i="6"/>
  <c r="AH160" i="6"/>
  <c r="AG160" i="6"/>
  <c r="B160" i="6"/>
  <c r="AX159" i="6"/>
  <c r="AW159" i="6"/>
  <c r="AV159" i="6"/>
  <c r="AU159" i="6"/>
  <c r="AT159" i="6"/>
  <c r="AS159" i="6"/>
  <c r="AR159" i="6"/>
  <c r="AQ159" i="6"/>
  <c r="AP159" i="6"/>
  <c r="AO159" i="6"/>
  <c r="AN159" i="6"/>
  <c r="AM159" i="6"/>
  <c r="AL159" i="6"/>
  <c r="AK159" i="6"/>
  <c r="AJ159" i="6"/>
  <c r="AI159" i="6"/>
  <c r="AH159" i="6"/>
  <c r="AG159" i="6"/>
  <c r="B159" i="6"/>
  <c r="AX158" i="6"/>
  <c r="AW158" i="6"/>
  <c r="AV158" i="6"/>
  <c r="AU158" i="6"/>
  <c r="AT158" i="6"/>
  <c r="AS158" i="6"/>
  <c r="AR158" i="6"/>
  <c r="AQ158" i="6"/>
  <c r="AP158" i="6"/>
  <c r="AO158" i="6"/>
  <c r="AN158" i="6"/>
  <c r="AM158" i="6"/>
  <c r="AL158" i="6"/>
  <c r="AK158" i="6"/>
  <c r="AJ158" i="6"/>
  <c r="AI158" i="6"/>
  <c r="AH158" i="6"/>
  <c r="AG158" i="6"/>
  <c r="B158" i="6"/>
  <c r="AX157" i="6"/>
  <c r="AW157" i="6"/>
  <c r="AV157" i="6"/>
  <c r="AU157" i="6"/>
  <c r="AT157" i="6"/>
  <c r="AS157" i="6"/>
  <c r="AR157" i="6"/>
  <c r="AQ157" i="6"/>
  <c r="AP157" i="6"/>
  <c r="AO157" i="6"/>
  <c r="AN157" i="6"/>
  <c r="AM157" i="6"/>
  <c r="AL157" i="6"/>
  <c r="AK157" i="6"/>
  <c r="AJ157" i="6"/>
  <c r="AI157" i="6"/>
  <c r="AH157" i="6"/>
  <c r="AG157" i="6"/>
  <c r="B157" i="6"/>
  <c r="AX156" i="6"/>
  <c r="AW156" i="6"/>
  <c r="AV156" i="6"/>
  <c r="AU156" i="6"/>
  <c r="AT156" i="6"/>
  <c r="AS156" i="6"/>
  <c r="AR156" i="6"/>
  <c r="AQ156" i="6"/>
  <c r="AP156" i="6"/>
  <c r="AO156" i="6"/>
  <c r="AN156" i="6"/>
  <c r="AM156" i="6"/>
  <c r="AL156" i="6"/>
  <c r="AK156" i="6"/>
  <c r="AJ156" i="6"/>
  <c r="AI156" i="6"/>
  <c r="AH156" i="6"/>
  <c r="AG156" i="6"/>
  <c r="B156" i="6"/>
  <c r="AX155" i="6"/>
  <c r="AW155" i="6"/>
  <c r="AV155" i="6"/>
  <c r="AU155" i="6"/>
  <c r="AT155" i="6"/>
  <c r="AS155" i="6"/>
  <c r="AR155" i="6"/>
  <c r="AQ155" i="6"/>
  <c r="AP155" i="6"/>
  <c r="AO155" i="6"/>
  <c r="AN155" i="6"/>
  <c r="AM155" i="6"/>
  <c r="AL155" i="6"/>
  <c r="AK155" i="6"/>
  <c r="AJ155" i="6"/>
  <c r="AI155" i="6"/>
  <c r="AH155" i="6"/>
  <c r="AG155" i="6"/>
  <c r="B155" i="6"/>
  <c r="AX154" i="6"/>
  <c r="AW154" i="6"/>
  <c r="AV154" i="6"/>
  <c r="AU154" i="6"/>
  <c r="AT154" i="6"/>
  <c r="AS154" i="6"/>
  <c r="AR154" i="6"/>
  <c r="AQ154" i="6"/>
  <c r="AP154" i="6"/>
  <c r="AO154" i="6"/>
  <c r="AN154" i="6"/>
  <c r="AM154" i="6"/>
  <c r="AL154" i="6"/>
  <c r="AK154" i="6"/>
  <c r="AJ154" i="6"/>
  <c r="AI154" i="6"/>
  <c r="AH154" i="6"/>
  <c r="AG154" i="6"/>
  <c r="B154" i="6"/>
  <c r="AX153" i="6"/>
  <c r="AW153" i="6"/>
  <c r="AV153" i="6"/>
  <c r="AU153" i="6"/>
  <c r="AT153" i="6"/>
  <c r="AS153" i="6"/>
  <c r="AR153" i="6"/>
  <c r="AQ153" i="6"/>
  <c r="AP153" i="6"/>
  <c r="AO153" i="6"/>
  <c r="AN153" i="6"/>
  <c r="AM153" i="6"/>
  <c r="AL153" i="6"/>
  <c r="AK153" i="6"/>
  <c r="AJ153" i="6"/>
  <c r="AI153" i="6"/>
  <c r="AH153" i="6"/>
  <c r="AG153" i="6"/>
  <c r="B153" i="6"/>
  <c r="AX152" i="6"/>
  <c r="AW152" i="6"/>
  <c r="AV152" i="6"/>
  <c r="AU152" i="6"/>
  <c r="AT152" i="6"/>
  <c r="AS152" i="6"/>
  <c r="AR152" i="6"/>
  <c r="AQ152" i="6"/>
  <c r="AP152" i="6"/>
  <c r="AO152" i="6"/>
  <c r="AN152" i="6"/>
  <c r="AM152" i="6"/>
  <c r="AL152" i="6"/>
  <c r="AK152" i="6"/>
  <c r="AJ152" i="6"/>
  <c r="AI152" i="6"/>
  <c r="AH152" i="6"/>
  <c r="AG152" i="6"/>
  <c r="B152" i="6"/>
  <c r="AX151" i="6"/>
  <c r="AW151" i="6"/>
  <c r="AV151" i="6"/>
  <c r="AU151" i="6"/>
  <c r="AT151" i="6"/>
  <c r="AS151" i="6"/>
  <c r="AR151" i="6"/>
  <c r="AQ151" i="6"/>
  <c r="AP151" i="6"/>
  <c r="AO151" i="6"/>
  <c r="AN151" i="6"/>
  <c r="AM151" i="6"/>
  <c r="AL151" i="6"/>
  <c r="AK151" i="6"/>
  <c r="AJ151" i="6"/>
  <c r="AI151" i="6"/>
  <c r="AH151" i="6"/>
  <c r="AG151" i="6"/>
  <c r="B151" i="6"/>
  <c r="AX150" i="6"/>
  <c r="AW150" i="6"/>
  <c r="AV150" i="6"/>
  <c r="AU150" i="6"/>
  <c r="AT150" i="6"/>
  <c r="AS150" i="6"/>
  <c r="AR150" i="6"/>
  <c r="AQ150" i="6"/>
  <c r="AP150" i="6"/>
  <c r="AO150" i="6"/>
  <c r="AN150" i="6"/>
  <c r="AM150" i="6"/>
  <c r="AL150" i="6"/>
  <c r="AK150" i="6"/>
  <c r="AJ150" i="6"/>
  <c r="AI150" i="6"/>
  <c r="AH150" i="6"/>
  <c r="AG150" i="6"/>
  <c r="B150" i="6"/>
  <c r="AX149" i="6"/>
  <c r="AW149" i="6"/>
  <c r="AV149" i="6"/>
  <c r="AU149" i="6"/>
  <c r="AT149" i="6"/>
  <c r="AS149" i="6"/>
  <c r="AR149" i="6"/>
  <c r="AQ149" i="6"/>
  <c r="AP149" i="6"/>
  <c r="AO149" i="6"/>
  <c r="AN149" i="6"/>
  <c r="AM149" i="6"/>
  <c r="AL149" i="6"/>
  <c r="AK149" i="6"/>
  <c r="AJ149" i="6"/>
  <c r="AI149" i="6"/>
  <c r="AH149" i="6"/>
  <c r="AG149" i="6"/>
  <c r="B149" i="6"/>
  <c r="AX148" i="6"/>
  <c r="AW148" i="6"/>
  <c r="AV148" i="6"/>
  <c r="AU148" i="6"/>
  <c r="AT148" i="6"/>
  <c r="AS148" i="6"/>
  <c r="AR148" i="6"/>
  <c r="AQ148" i="6"/>
  <c r="AP148" i="6"/>
  <c r="AO148" i="6"/>
  <c r="AN148" i="6"/>
  <c r="AM148" i="6"/>
  <c r="AL148" i="6"/>
  <c r="AK148" i="6"/>
  <c r="AJ148" i="6"/>
  <c r="AI148" i="6"/>
  <c r="AH148" i="6"/>
  <c r="AG148" i="6"/>
  <c r="B148" i="6"/>
  <c r="AX147" i="6"/>
  <c r="AW147" i="6"/>
  <c r="AV147" i="6"/>
  <c r="AU147" i="6"/>
  <c r="AT147" i="6"/>
  <c r="AS147" i="6"/>
  <c r="AR147" i="6"/>
  <c r="AQ147" i="6"/>
  <c r="AP147" i="6"/>
  <c r="AO147" i="6"/>
  <c r="AN147" i="6"/>
  <c r="AM147" i="6"/>
  <c r="AL147" i="6"/>
  <c r="AK147" i="6"/>
  <c r="AJ147" i="6"/>
  <c r="AI147" i="6"/>
  <c r="AH147" i="6"/>
  <c r="AG147" i="6"/>
  <c r="B147" i="6"/>
  <c r="AX146" i="6"/>
  <c r="AW146" i="6"/>
  <c r="AV146" i="6"/>
  <c r="AU146" i="6"/>
  <c r="AT146" i="6"/>
  <c r="AS146" i="6"/>
  <c r="AR146" i="6"/>
  <c r="AQ146" i="6"/>
  <c r="AP146" i="6"/>
  <c r="AO146" i="6"/>
  <c r="AN146" i="6"/>
  <c r="AM146" i="6"/>
  <c r="AL146" i="6"/>
  <c r="AK146" i="6"/>
  <c r="AJ146" i="6"/>
  <c r="AI146" i="6"/>
  <c r="AH146" i="6"/>
  <c r="AG146" i="6"/>
  <c r="B146" i="6"/>
  <c r="AX145" i="6"/>
  <c r="AW145" i="6"/>
  <c r="AV145" i="6"/>
  <c r="AU145" i="6"/>
  <c r="AT145" i="6"/>
  <c r="AS145" i="6"/>
  <c r="AR145" i="6"/>
  <c r="AQ145" i="6"/>
  <c r="AP145" i="6"/>
  <c r="AO145" i="6"/>
  <c r="AN145" i="6"/>
  <c r="AM145" i="6"/>
  <c r="AL145" i="6"/>
  <c r="AK145" i="6"/>
  <c r="AJ145" i="6"/>
  <c r="AI145" i="6"/>
  <c r="AH145" i="6"/>
  <c r="AG145" i="6"/>
  <c r="B145" i="6"/>
  <c r="AX144" i="6"/>
  <c r="AW144" i="6"/>
  <c r="AV144" i="6"/>
  <c r="AU144" i="6"/>
  <c r="AT144" i="6"/>
  <c r="AS144" i="6"/>
  <c r="AR144" i="6"/>
  <c r="AQ144" i="6"/>
  <c r="AP144" i="6"/>
  <c r="AO144" i="6"/>
  <c r="AN144" i="6"/>
  <c r="AM144" i="6"/>
  <c r="AL144" i="6"/>
  <c r="AK144" i="6"/>
  <c r="AJ144" i="6"/>
  <c r="AI144" i="6"/>
  <c r="AH144" i="6"/>
  <c r="AG144" i="6"/>
  <c r="B144" i="6"/>
  <c r="AX143" i="6"/>
  <c r="AW143" i="6"/>
  <c r="AV143" i="6"/>
  <c r="AU143" i="6"/>
  <c r="AT143" i="6"/>
  <c r="AS143" i="6"/>
  <c r="AR143" i="6"/>
  <c r="AQ143" i="6"/>
  <c r="AP143" i="6"/>
  <c r="AO143" i="6"/>
  <c r="AN143" i="6"/>
  <c r="AM143" i="6"/>
  <c r="AL143" i="6"/>
  <c r="AK143" i="6"/>
  <c r="AJ143" i="6"/>
  <c r="AI143" i="6"/>
  <c r="AH143" i="6"/>
  <c r="AG143" i="6"/>
  <c r="B143" i="6"/>
  <c r="AX142" i="6"/>
  <c r="AW142" i="6"/>
  <c r="AV142" i="6"/>
  <c r="AU142" i="6"/>
  <c r="AT142" i="6"/>
  <c r="AS142" i="6"/>
  <c r="AR142" i="6"/>
  <c r="AQ142" i="6"/>
  <c r="AP142" i="6"/>
  <c r="AO142" i="6"/>
  <c r="AN142" i="6"/>
  <c r="AM142" i="6"/>
  <c r="AL142" i="6"/>
  <c r="AK142" i="6"/>
  <c r="AJ142" i="6"/>
  <c r="AI142" i="6"/>
  <c r="AH142" i="6"/>
  <c r="AG142" i="6"/>
  <c r="B142" i="6"/>
  <c r="AX141" i="6"/>
  <c r="AW141" i="6"/>
  <c r="AV141" i="6"/>
  <c r="AU141" i="6"/>
  <c r="AT141" i="6"/>
  <c r="AS141" i="6"/>
  <c r="AR141" i="6"/>
  <c r="AQ141" i="6"/>
  <c r="AP141" i="6"/>
  <c r="AO141" i="6"/>
  <c r="AN141" i="6"/>
  <c r="AM141" i="6"/>
  <c r="AL141" i="6"/>
  <c r="AK141" i="6"/>
  <c r="AJ141" i="6"/>
  <c r="AI141" i="6"/>
  <c r="AH141" i="6"/>
  <c r="AG141" i="6"/>
  <c r="B141" i="6"/>
  <c r="AX140" i="6"/>
  <c r="AW140" i="6"/>
  <c r="AV140" i="6"/>
  <c r="AU140" i="6"/>
  <c r="AT140" i="6"/>
  <c r="AS140" i="6"/>
  <c r="AR140" i="6"/>
  <c r="AQ140" i="6"/>
  <c r="AP140" i="6"/>
  <c r="AO140" i="6"/>
  <c r="AN140" i="6"/>
  <c r="AM140" i="6"/>
  <c r="AL140" i="6"/>
  <c r="AK140" i="6"/>
  <c r="AJ140" i="6"/>
  <c r="AI140" i="6"/>
  <c r="AH140" i="6"/>
  <c r="AG140" i="6"/>
  <c r="B140" i="6"/>
  <c r="AX139" i="6"/>
  <c r="AW139" i="6"/>
  <c r="AV139" i="6"/>
  <c r="AU139" i="6"/>
  <c r="AT139" i="6"/>
  <c r="AS139" i="6"/>
  <c r="AR139" i="6"/>
  <c r="AQ139" i="6"/>
  <c r="AP139" i="6"/>
  <c r="AO139" i="6"/>
  <c r="AN139" i="6"/>
  <c r="AM139" i="6"/>
  <c r="AL139" i="6"/>
  <c r="AK139" i="6"/>
  <c r="AJ139" i="6"/>
  <c r="AI139" i="6"/>
  <c r="AH139" i="6"/>
  <c r="AG139" i="6"/>
  <c r="B139" i="6"/>
  <c r="AX138" i="6"/>
  <c r="AW138" i="6"/>
  <c r="AV138" i="6"/>
  <c r="AU138" i="6"/>
  <c r="AT138" i="6"/>
  <c r="AS138" i="6"/>
  <c r="AR138" i="6"/>
  <c r="AQ138" i="6"/>
  <c r="AP138" i="6"/>
  <c r="AO138" i="6"/>
  <c r="AN138" i="6"/>
  <c r="AM138" i="6"/>
  <c r="AL138" i="6"/>
  <c r="AK138" i="6"/>
  <c r="AJ138" i="6"/>
  <c r="AI138" i="6"/>
  <c r="AH138" i="6"/>
  <c r="AG138" i="6"/>
  <c r="B138" i="6"/>
  <c r="AX137" i="6"/>
  <c r="AW137" i="6"/>
  <c r="AV137" i="6"/>
  <c r="AU137" i="6"/>
  <c r="AT137" i="6"/>
  <c r="AS137" i="6"/>
  <c r="AR137" i="6"/>
  <c r="AQ137" i="6"/>
  <c r="AP137" i="6"/>
  <c r="AO137" i="6"/>
  <c r="AN137" i="6"/>
  <c r="AM137" i="6"/>
  <c r="AL137" i="6"/>
  <c r="AK137" i="6"/>
  <c r="AJ137" i="6"/>
  <c r="AI137" i="6"/>
  <c r="AH137" i="6"/>
  <c r="AG137" i="6"/>
  <c r="B137" i="6"/>
  <c r="AX136" i="6"/>
  <c r="AW136" i="6"/>
  <c r="AV136" i="6"/>
  <c r="AU136" i="6"/>
  <c r="AT136" i="6"/>
  <c r="AS136" i="6"/>
  <c r="AR136" i="6"/>
  <c r="AQ136" i="6"/>
  <c r="AP136" i="6"/>
  <c r="AO136" i="6"/>
  <c r="AN136" i="6"/>
  <c r="AM136" i="6"/>
  <c r="AL136" i="6"/>
  <c r="AK136" i="6"/>
  <c r="AJ136" i="6"/>
  <c r="AI136" i="6"/>
  <c r="AH136" i="6"/>
  <c r="AG136" i="6"/>
  <c r="B136" i="6"/>
  <c r="AX135" i="6"/>
  <c r="AW135" i="6"/>
  <c r="AV135" i="6"/>
  <c r="AU135" i="6"/>
  <c r="AT135" i="6"/>
  <c r="AS135" i="6"/>
  <c r="AR135" i="6"/>
  <c r="AQ135" i="6"/>
  <c r="AP135" i="6"/>
  <c r="AO135" i="6"/>
  <c r="AN135" i="6"/>
  <c r="AM135" i="6"/>
  <c r="AL135" i="6"/>
  <c r="AK135" i="6"/>
  <c r="AJ135" i="6"/>
  <c r="AI135" i="6"/>
  <c r="AH135" i="6"/>
  <c r="AG135" i="6"/>
  <c r="B135" i="6"/>
  <c r="AX134" i="6"/>
  <c r="AW134" i="6"/>
  <c r="AV134" i="6"/>
  <c r="AU134" i="6"/>
  <c r="AT134" i="6"/>
  <c r="AS134" i="6"/>
  <c r="AR134" i="6"/>
  <c r="AQ134" i="6"/>
  <c r="AP134" i="6"/>
  <c r="AO134" i="6"/>
  <c r="AN134" i="6"/>
  <c r="AM134" i="6"/>
  <c r="AL134" i="6"/>
  <c r="AK134" i="6"/>
  <c r="AJ134" i="6"/>
  <c r="AI134" i="6"/>
  <c r="AH134" i="6"/>
  <c r="AG134" i="6"/>
  <c r="B134" i="6"/>
  <c r="AX133" i="6"/>
  <c r="AW133" i="6"/>
  <c r="AV133" i="6"/>
  <c r="AU133" i="6"/>
  <c r="AT133" i="6"/>
  <c r="AS133" i="6"/>
  <c r="AR133" i="6"/>
  <c r="AQ133" i="6"/>
  <c r="AP133" i="6"/>
  <c r="AO133" i="6"/>
  <c r="AN133" i="6"/>
  <c r="AM133" i="6"/>
  <c r="AL133" i="6"/>
  <c r="AK133" i="6"/>
  <c r="AJ133" i="6"/>
  <c r="AI133" i="6"/>
  <c r="AH133" i="6"/>
  <c r="AG133" i="6"/>
  <c r="B133" i="6"/>
  <c r="AI132" i="6"/>
  <c r="AH132" i="6"/>
  <c r="AG132" i="6"/>
  <c r="AX131" i="6"/>
  <c r="AW131" i="6"/>
  <c r="AV131" i="6"/>
  <c r="AU131" i="6"/>
  <c r="AT131" i="6"/>
  <c r="AS131" i="6"/>
  <c r="AR131" i="6"/>
  <c r="AQ131" i="6"/>
  <c r="AP131" i="6"/>
  <c r="AO131" i="6"/>
  <c r="AN131" i="6"/>
  <c r="AM131" i="6"/>
  <c r="AL131" i="6"/>
  <c r="AK131" i="6"/>
  <c r="AJ131" i="6"/>
  <c r="AI131" i="6"/>
  <c r="AH131" i="6"/>
  <c r="AG131" i="6"/>
  <c r="B131" i="6"/>
  <c r="AX130" i="6"/>
  <c r="AW130" i="6"/>
  <c r="AV130" i="6"/>
  <c r="AU130" i="6"/>
  <c r="AT130" i="6"/>
  <c r="AS130" i="6"/>
  <c r="AR130" i="6"/>
  <c r="AQ130" i="6"/>
  <c r="AP130" i="6"/>
  <c r="AO130" i="6"/>
  <c r="AN130" i="6"/>
  <c r="AM130" i="6"/>
  <c r="AL130" i="6"/>
  <c r="AK130" i="6"/>
  <c r="AJ130" i="6"/>
  <c r="AI130" i="6"/>
  <c r="AH130" i="6"/>
  <c r="AG130" i="6"/>
  <c r="B130" i="6"/>
  <c r="AX129" i="6"/>
  <c r="AW129" i="6"/>
  <c r="AV129" i="6"/>
  <c r="AU129" i="6"/>
  <c r="AT129" i="6"/>
  <c r="AS129" i="6"/>
  <c r="AR129" i="6"/>
  <c r="AQ129" i="6"/>
  <c r="AP129" i="6"/>
  <c r="AO129" i="6"/>
  <c r="AN129" i="6"/>
  <c r="AM129" i="6"/>
  <c r="AL129" i="6"/>
  <c r="AK129" i="6"/>
  <c r="AJ129" i="6"/>
  <c r="AI129" i="6"/>
  <c r="AH129" i="6"/>
  <c r="AG129" i="6"/>
  <c r="B129" i="6"/>
  <c r="AX128" i="6"/>
  <c r="AW128" i="6"/>
  <c r="AV128" i="6"/>
  <c r="AU128" i="6"/>
  <c r="AT128" i="6"/>
  <c r="AS128" i="6"/>
  <c r="AR128" i="6"/>
  <c r="AQ128" i="6"/>
  <c r="AP128" i="6"/>
  <c r="AO128" i="6"/>
  <c r="AN128" i="6"/>
  <c r="AM128" i="6"/>
  <c r="AL128" i="6"/>
  <c r="AK128" i="6"/>
  <c r="AJ128" i="6"/>
  <c r="AI128" i="6"/>
  <c r="AH128" i="6"/>
  <c r="AG128" i="6"/>
  <c r="B128" i="6"/>
  <c r="AX127" i="6"/>
  <c r="AW127" i="6"/>
  <c r="AV127" i="6"/>
  <c r="AU127" i="6"/>
  <c r="AT127" i="6"/>
  <c r="AS127" i="6"/>
  <c r="AR127" i="6"/>
  <c r="AQ127" i="6"/>
  <c r="AP127" i="6"/>
  <c r="AO127" i="6"/>
  <c r="AN127" i="6"/>
  <c r="AM127" i="6"/>
  <c r="AL127" i="6"/>
  <c r="AK127" i="6"/>
  <c r="AJ127" i="6"/>
  <c r="AI127" i="6"/>
  <c r="AH127" i="6"/>
  <c r="AG127" i="6"/>
  <c r="B127" i="6"/>
  <c r="AX126" i="6"/>
  <c r="AW126" i="6"/>
  <c r="AV126" i="6"/>
  <c r="AU126" i="6"/>
  <c r="AT126" i="6"/>
  <c r="AS126" i="6"/>
  <c r="AR126" i="6"/>
  <c r="AQ126" i="6"/>
  <c r="AP126" i="6"/>
  <c r="AO126" i="6"/>
  <c r="AN126" i="6"/>
  <c r="AM126" i="6"/>
  <c r="AL126" i="6"/>
  <c r="AK126" i="6"/>
  <c r="AJ126" i="6"/>
  <c r="AI126" i="6"/>
  <c r="AH126" i="6"/>
  <c r="AG126" i="6"/>
  <c r="B126" i="6"/>
  <c r="AX125" i="6"/>
  <c r="AW125" i="6"/>
  <c r="AV125" i="6"/>
  <c r="AU125" i="6"/>
  <c r="AT125" i="6"/>
  <c r="AS125" i="6"/>
  <c r="AR125" i="6"/>
  <c r="AQ125" i="6"/>
  <c r="AP125" i="6"/>
  <c r="AO125" i="6"/>
  <c r="AN125" i="6"/>
  <c r="AM125" i="6"/>
  <c r="AL125" i="6"/>
  <c r="AK125" i="6"/>
  <c r="AJ125" i="6"/>
  <c r="AI125" i="6"/>
  <c r="AH125" i="6"/>
  <c r="AG125" i="6"/>
  <c r="B125" i="6"/>
  <c r="AX124" i="6"/>
  <c r="AW124" i="6"/>
  <c r="AV124" i="6"/>
  <c r="AU124" i="6"/>
  <c r="AT124" i="6"/>
  <c r="AS124" i="6"/>
  <c r="AR124" i="6"/>
  <c r="AQ124" i="6"/>
  <c r="AP124" i="6"/>
  <c r="AO124" i="6"/>
  <c r="AN124" i="6"/>
  <c r="AM124" i="6"/>
  <c r="AL124" i="6"/>
  <c r="AK124" i="6"/>
  <c r="AJ124" i="6"/>
  <c r="AI124" i="6"/>
  <c r="AH124" i="6"/>
  <c r="AG124" i="6"/>
  <c r="B124" i="6"/>
  <c r="AX123" i="6"/>
  <c r="AW123" i="6"/>
  <c r="AV123" i="6"/>
  <c r="AU123" i="6"/>
  <c r="AT123" i="6"/>
  <c r="AS123" i="6"/>
  <c r="AR123" i="6"/>
  <c r="AQ123" i="6"/>
  <c r="AP123" i="6"/>
  <c r="AO123" i="6"/>
  <c r="AN123" i="6"/>
  <c r="AM123" i="6"/>
  <c r="AL123" i="6"/>
  <c r="AK123" i="6"/>
  <c r="AJ123" i="6"/>
  <c r="AI123" i="6"/>
  <c r="AH123" i="6"/>
  <c r="AG123" i="6"/>
  <c r="B123" i="6"/>
  <c r="AX122" i="6"/>
  <c r="AW122" i="6"/>
  <c r="AV122" i="6"/>
  <c r="AU122" i="6"/>
  <c r="AT122" i="6"/>
  <c r="AS122" i="6"/>
  <c r="AR122" i="6"/>
  <c r="AQ122" i="6"/>
  <c r="AP122" i="6"/>
  <c r="AO122" i="6"/>
  <c r="AN122" i="6"/>
  <c r="AM122" i="6"/>
  <c r="AL122" i="6"/>
  <c r="AK122" i="6"/>
  <c r="AJ122" i="6"/>
  <c r="AI122" i="6"/>
  <c r="AH122" i="6"/>
  <c r="AG122" i="6"/>
  <c r="B122" i="6"/>
  <c r="AX121" i="6"/>
  <c r="AW121" i="6"/>
  <c r="AV121" i="6"/>
  <c r="AU121" i="6"/>
  <c r="AT121" i="6"/>
  <c r="AS121" i="6"/>
  <c r="AR121" i="6"/>
  <c r="AQ121" i="6"/>
  <c r="AP121" i="6"/>
  <c r="AO121" i="6"/>
  <c r="AN121" i="6"/>
  <c r="AM121" i="6"/>
  <c r="AL121" i="6"/>
  <c r="AK121" i="6"/>
  <c r="AJ121" i="6"/>
  <c r="AI121" i="6"/>
  <c r="AH121" i="6"/>
  <c r="AG121" i="6"/>
  <c r="B121" i="6"/>
  <c r="AX120" i="6"/>
  <c r="AW120" i="6"/>
  <c r="AV120" i="6"/>
  <c r="AU120" i="6"/>
  <c r="AT120" i="6"/>
  <c r="AS120" i="6"/>
  <c r="AR120" i="6"/>
  <c r="AQ120" i="6"/>
  <c r="AP120" i="6"/>
  <c r="AO120" i="6"/>
  <c r="AN120" i="6"/>
  <c r="AM120" i="6"/>
  <c r="AL120" i="6"/>
  <c r="AK120" i="6"/>
  <c r="AJ120" i="6"/>
  <c r="AI120" i="6"/>
  <c r="AH120" i="6"/>
  <c r="AG120" i="6"/>
  <c r="B120" i="6"/>
  <c r="AX119" i="6"/>
  <c r="AW119" i="6"/>
  <c r="AV119" i="6"/>
  <c r="AU119" i="6"/>
  <c r="AT119" i="6"/>
  <c r="AS119" i="6"/>
  <c r="AR119" i="6"/>
  <c r="AQ119" i="6"/>
  <c r="AP119" i="6"/>
  <c r="AO119" i="6"/>
  <c r="AN119" i="6"/>
  <c r="AM119" i="6"/>
  <c r="AL119" i="6"/>
  <c r="AK119" i="6"/>
  <c r="AJ119" i="6"/>
  <c r="AI119" i="6"/>
  <c r="AH119" i="6"/>
  <c r="AG119" i="6"/>
  <c r="B119" i="6"/>
  <c r="AX118" i="6"/>
  <c r="AW118" i="6"/>
  <c r="AV118" i="6"/>
  <c r="AU118" i="6"/>
  <c r="AT118" i="6"/>
  <c r="AS118" i="6"/>
  <c r="AR118" i="6"/>
  <c r="AQ118" i="6"/>
  <c r="AP118" i="6"/>
  <c r="AO118" i="6"/>
  <c r="AN118" i="6"/>
  <c r="AM118" i="6"/>
  <c r="AL118" i="6"/>
  <c r="AK118" i="6"/>
  <c r="AJ118" i="6"/>
  <c r="AI118" i="6"/>
  <c r="AH118" i="6"/>
  <c r="AG118" i="6"/>
  <c r="B118" i="6"/>
  <c r="AX117" i="6"/>
  <c r="AW117" i="6"/>
  <c r="AV117" i="6"/>
  <c r="AU117" i="6"/>
  <c r="AT117" i="6"/>
  <c r="AS117" i="6"/>
  <c r="AR117" i="6"/>
  <c r="AQ117" i="6"/>
  <c r="AP117" i="6"/>
  <c r="AO117" i="6"/>
  <c r="AN117" i="6"/>
  <c r="AM117" i="6"/>
  <c r="AL117" i="6"/>
  <c r="AK117" i="6"/>
  <c r="AJ117" i="6"/>
  <c r="AI117" i="6"/>
  <c r="AH117" i="6"/>
  <c r="AG117" i="6"/>
  <c r="B117" i="6"/>
  <c r="AX116" i="6"/>
  <c r="AW116" i="6"/>
  <c r="AV116" i="6"/>
  <c r="AU116" i="6"/>
  <c r="AT116" i="6"/>
  <c r="AS116" i="6"/>
  <c r="AR116" i="6"/>
  <c r="AQ116" i="6"/>
  <c r="AP116" i="6"/>
  <c r="AO116" i="6"/>
  <c r="AN116" i="6"/>
  <c r="AM116" i="6"/>
  <c r="AL116" i="6"/>
  <c r="AK116" i="6"/>
  <c r="AJ116" i="6"/>
  <c r="AI116" i="6"/>
  <c r="AH116" i="6"/>
  <c r="AG116" i="6"/>
  <c r="B116" i="6"/>
  <c r="AX115" i="6"/>
  <c r="AW115" i="6"/>
  <c r="AV115" i="6"/>
  <c r="AU115" i="6"/>
  <c r="AT115" i="6"/>
  <c r="AS115" i="6"/>
  <c r="AR115" i="6"/>
  <c r="AQ115" i="6"/>
  <c r="AP115" i="6"/>
  <c r="AO115" i="6"/>
  <c r="AN115" i="6"/>
  <c r="AM115" i="6"/>
  <c r="AL115" i="6"/>
  <c r="AK115" i="6"/>
  <c r="AJ115" i="6"/>
  <c r="AI115" i="6"/>
  <c r="AH115" i="6"/>
  <c r="AG115" i="6"/>
  <c r="B115" i="6"/>
  <c r="AX114" i="6"/>
  <c r="AW114" i="6"/>
  <c r="AV114" i="6"/>
  <c r="AU114" i="6"/>
  <c r="AT114" i="6"/>
  <c r="AS114" i="6"/>
  <c r="AR114" i="6"/>
  <c r="AQ114" i="6"/>
  <c r="AP114" i="6"/>
  <c r="AO114" i="6"/>
  <c r="AN114" i="6"/>
  <c r="AM114" i="6"/>
  <c r="AL114" i="6"/>
  <c r="AK114" i="6"/>
  <c r="AJ114" i="6"/>
  <c r="AI114" i="6"/>
  <c r="AH114" i="6"/>
  <c r="AG114" i="6"/>
  <c r="B114" i="6"/>
  <c r="AX113" i="6"/>
  <c r="AW113" i="6"/>
  <c r="AV113" i="6"/>
  <c r="AU113" i="6"/>
  <c r="AT113" i="6"/>
  <c r="AS113" i="6"/>
  <c r="AR113" i="6"/>
  <c r="AQ113" i="6"/>
  <c r="AP113" i="6"/>
  <c r="AO113" i="6"/>
  <c r="AN113" i="6"/>
  <c r="AM113" i="6"/>
  <c r="AL113" i="6"/>
  <c r="AK113" i="6"/>
  <c r="AJ113" i="6"/>
  <c r="AI113" i="6"/>
  <c r="AH113" i="6"/>
  <c r="AG113" i="6"/>
  <c r="B113" i="6"/>
  <c r="AX112" i="6"/>
  <c r="AW112" i="6"/>
  <c r="AV112" i="6"/>
  <c r="AU112" i="6"/>
  <c r="AT112" i="6"/>
  <c r="AS112" i="6"/>
  <c r="AR112" i="6"/>
  <c r="AQ112" i="6"/>
  <c r="AP112" i="6"/>
  <c r="AO112" i="6"/>
  <c r="AN112" i="6"/>
  <c r="AM112" i="6"/>
  <c r="AL112" i="6"/>
  <c r="AK112" i="6"/>
  <c r="AJ112" i="6"/>
  <c r="AI112" i="6"/>
  <c r="AH112" i="6"/>
  <c r="AG112" i="6"/>
  <c r="B112" i="6"/>
  <c r="AX111" i="6"/>
  <c r="AW111" i="6"/>
  <c r="AV111" i="6"/>
  <c r="AU111" i="6"/>
  <c r="AT111" i="6"/>
  <c r="AS111" i="6"/>
  <c r="AR111" i="6"/>
  <c r="AQ111" i="6"/>
  <c r="AP111" i="6"/>
  <c r="AO111" i="6"/>
  <c r="AN111" i="6"/>
  <c r="AM111" i="6"/>
  <c r="AL111" i="6"/>
  <c r="AK111" i="6"/>
  <c r="AJ111" i="6"/>
  <c r="AI111" i="6"/>
  <c r="AH111" i="6"/>
  <c r="AG111" i="6"/>
  <c r="B111" i="6"/>
  <c r="AX110" i="6"/>
  <c r="AW110" i="6"/>
  <c r="AV110" i="6"/>
  <c r="AU110" i="6"/>
  <c r="AT110" i="6"/>
  <c r="AS110" i="6"/>
  <c r="AR110" i="6"/>
  <c r="AQ110" i="6"/>
  <c r="AP110" i="6"/>
  <c r="AO110" i="6"/>
  <c r="AN110" i="6"/>
  <c r="AM110" i="6"/>
  <c r="AL110" i="6"/>
  <c r="AK110" i="6"/>
  <c r="AJ110" i="6"/>
  <c r="AI110" i="6"/>
  <c r="AH110" i="6"/>
  <c r="AG110" i="6"/>
  <c r="B110" i="6"/>
  <c r="AX109" i="6"/>
  <c r="AW109" i="6"/>
  <c r="AV109" i="6"/>
  <c r="AU109" i="6"/>
  <c r="AT109" i="6"/>
  <c r="AS109" i="6"/>
  <c r="AR109" i="6"/>
  <c r="AQ109" i="6"/>
  <c r="AP109" i="6"/>
  <c r="AO109" i="6"/>
  <c r="AN109" i="6"/>
  <c r="AM109" i="6"/>
  <c r="AL109" i="6"/>
  <c r="AK109" i="6"/>
  <c r="AJ109" i="6"/>
  <c r="AI109" i="6"/>
  <c r="AH109" i="6"/>
  <c r="AG109" i="6"/>
  <c r="B109" i="6"/>
  <c r="AX108" i="6"/>
  <c r="AW108" i="6"/>
  <c r="AV108" i="6"/>
  <c r="AU108" i="6"/>
  <c r="AT108" i="6"/>
  <c r="AS108" i="6"/>
  <c r="AR108" i="6"/>
  <c r="AQ108" i="6"/>
  <c r="AP108" i="6"/>
  <c r="AO108" i="6"/>
  <c r="AN108" i="6"/>
  <c r="AM108" i="6"/>
  <c r="AL108" i="6"/>
  <c r="AK108" i="6"/>
  <c r="AJ108" i="6"/>
  <c r="AI108" i="6"/>
  <c r="AH108" i="6"/>
  <c r="AG108" i="6"/>
  <c r="B108" i="6"/>
  <c r="AI107" i="6"/>
  <c r="AH107" i="6"/>
  <c r="AG107" i="6"/>
  <c r="AX106" i="6"/>
  <c r="AW106" i="6"/>
  <c r="AV106" i="6"/>
  <c r="AU106" i="6"/>
  <c r="AT106" i="6"/>
  <c r="AS106" i="6"/>
  <c r="AR106" i="6"/>
  <c r="AQ106" i="6"/>
  <c r="AP106" i="6"/>
  <c r="AO106" i="6"/>
  <c r="AN106" i="6"/>
  <c r="AM106" i="6"/>
  <c r="AL106" i="6"/>
  <c r="AK106" i="6"/>
  <c r="AJ106" i="6"/>
  <c r="AI106" i="6"/>
  <c r="AH106" i="6"/>
  <c r="AG106" i="6"/>
  <c r="B106" i="6"/>
  <c r="AX105" i="6"/>
  <c r="AW105" i="6"/>
  <c r="AV105" i="6"/>
  <c r="AU105" i="6"/>
  <c r="AT105" i="6"/>
  <c r="AS105" i="6"/>
  <c r="AR105" i="6"/>
  <c r="AQ105" i="6"/>
  <c r="AP105" i="6"/>
  <c r="AO105" i="6"/>
  <c r="AN105" i="6"/>
  <c r="AM105" i="6"/>
  <c r="AL105" i="6"/>
  <c r="AK105" i="6"/>
  <c r="AJ105" i="6"/>
  <c r="AI105" i="6"/>
  <c r="AH105" i="6"/>
  <c r="AG105" i="6"/>
  <c r="B105" i="6"/>
  <c r="AX104" i="6"/>
  <c r="AW104" i="6"/>
  <c r="AV104" i="6"/>
  <c r="AU104" i="6"/>
  <c r="AT104" i="6"/>
  <c r="AS104" i="6"/>
  <c r="AR104" i="6"/>
  <c r="AQ104" i="6"/>
  <c r="AP104" i="6"/>
  <c r="AO104" i="6"/>
  <c r="AN104" i="6"/>
  <c r="AM104" i="6"/>
  <c r="AL104" i="6"/>
  <c r="AK104" i="6"/>
  <c r="AJ104" i="6"/>
  <c r="AI104" i="6"/>
  <c r="AH104" i="6"/>
  <c r="AG104" i="6"/>
  <c r="B104" i="6"/>
  <c r="AX103" i="6"/>
  <c r="AW103" i="6"/>
  <c r="AV103" i="6"/>
  <c r="AU103" i="6"/>
  <c r="AT103" i="6"/>
  <c r="AS103" i="6"/>
  <c r="AR103" i="6"/>
  <c r="AQ103" i="6"/>
  <c r="AP103" i="6"/>
  <c r="AO103" i="6"/>
  <c r="AN103" i="6"/>
  <c r="AM103" i="6"/>
  <c r="AL103" i="6"/>
  <c r="AK103" i="6"/>
  <c r="AJ103" i="6"/>
  <c r="AI103" i="6"/>
  <c r="AH103" i="6"/>
  <c r="AG103" i="6"/>
  <c r="B103" i="6"/>
  <c r="AX102" i="6"/>
  <c r="AW102" i="6"/>
  <c r="AV102" i="6"/>
  <c r="AU102" i="6"/>
  <c r="AT102" i="6"/>
  <c r="AS102" i="6"/>
  <c r="AR102" i="6"/>
  <c r="AQ102" i="6"/>
  <c r="AP102" i="6"/>
  <c r="AO102" i="6"/>
  <c r="AN102" i="6"/>
  <c r="AM102" i="6"/>
  <c r="AL102" i="6"/>
  <c r="AK102" i="6"/>
  <c r="AJ102" i="6"/>
  <c r="AI102" i="6"/>
  <c r="AH102" i="6"/>
  <c r="AG102" i="6"/>
  <c r="B102" i="6"/>
  <c r="AX101" i="6"/>
  <c r="AW101" i="6"/>
  <c r="AV101" i="6"/>
  <c r="AU101" i="6"/>
  <c r="AT101" i="6"/>
  <c r="AS101" i="6"/>
  <c r="AR101" i="6"/>
  <c r="AQ101" i="6"/>
  <c r="AP101" i="6"/>
  <c r="AO101" i="6"/>
  <c r="AN101" i="6"/>
  <c r="AM101" i="6"/>
  <c r="AL101" i="6"/>
  <c r="AK101" i="6"/>
  <c r="AJ101" i="6"/>
  <c r="AI101" i="6"/>
  <c r="AH101" i="6"/>
  <c r="AG101" i="6"/>
  <c r="B101" i="6"/>
  <c r="AX100" i="6"/>
  <c r="AW100" i="6"/>
  <c r="AV100" i="6"/>
  <c r="AU100" i="6"/>
  <c r="AT100" i="6"/>
  <c r="AS100" i="6"/>
  <c r="AR100" i="6"/>
  <c r="AQ100" i="6"/>
  <c r="AP100" i="6"/>
  <c r="AO100" i="6"/>
  <c r="AN100" i="6"/>
  <c r="AM100" i="6"/>
  <c r="AL100" i="6"/>
  <c r="AK100" i="6"/>
  <c r="AJ100" i="6"/>
  <c r="AI100" i="6"/>
  <c r="AH100" i="6"/>
  <c r="AG100" i="6"/>
  <c r="B100" i="6"/>
  <c r="AX99" i="6"/>
  <c r="AW99" i="6"/>
  <c r="AV99" i="6"/>
  <c r="AU99" i="6"/>
  <c r="AT99" i="6"/>
  <c r="AS99" i="6"/>
  <c r="AR99" i="6"/>
  <c r="AQ99" i="6"/>
  <c r="AP99" i="6"/>
  <c r="AO99" i="6"/>
  <c r="AN99" i="6"/>
  <c r="AM99" i="6"/>
  <c r="AL99" i="6"/>
  <c r="AK99" i="6"/>
  <c r="AJ99" i="6"/>
  <c r="AI99" i="6"/>
  <c r="AH99" i="6"/>
  <c r="AG99" i="6"/>
  <c r="B99" i="6"/>
  <c r="AX98" i="6"/>
  <c r="AW98" i="6"/>
  <c r="AV98" i="6"/>
  <c r="AU98" i="6"/>
  <c r="AT98" i="6"/>
  <c r="AS98" i="6"/>
  <c r="AR98" i="6"/>
  <c r="AQ98" i="6"/>
  <c r="AP98" i="6"/>
  <c r="AO98" i="6"/>
  <c r="AN98" i="6"/>
  <c r="AM98" i="6"/>
  <c r="AL98" i="6"/>
  <c r="AK98" i="6"/>
  <c r="AJ98" i="6"/>
  <c r="AI98" i="6"/>
  <c r="AH98" i="6"/>
  <c r="AG98" i="6"/>
  <c r="B98" i="6"/>
  <c r="AX97" i="6"/>
  <c r="AW97" i="6"/>
  <c r="AV97" i="6"/>
  <c r="AU97" i="6"/>
  <c r="AT97" i="6"/>
  <c r="AS97" i="6"/>
  <c r="AR97" i="6"/>
  <c r="AQ97" i="6"/>
  <c r="AP97" i="6"/>
  <c r="AO97" i="6"/>
  <c r="AN97" i="6"/>
  <c r="AM97" i="6"/>
  <c r="AL97" i="6"/>
  <c r="AK97" i="6"/>
  <c r="AJ97" i="6"/>
  <c r="AI97" i="6"/>
  <c r="AH97" i="6"/>
  <c r="AG97" i="6"/>
  <c r="B97" i="6"/>
  <c r="AX96" i="6"/>
  <c r="AW96" i="6"/>
  <c r="AV96" i="6"/>
  <c r="AU96" i="6"/>
  <c r="AT96" i="6"/>
  <c r="AS96" i="6"/>
  <c r="AR96" i="6"/>
  <c r="AQ96" i="6"/>
  <c r="AP96" i="6"/>
  <c r="AO96" i="6"/>
  <c r="AN96" i="6"/>
  <c r="AM96" i="6"/>
  <c r="AL96" i="6"/>
  <c r="AK96" i="6"/>
  <c r="AJ96" i="6"/>
  <c r="AI96" i="6"/>
  <c r="AH96" i="6"/>
  <c r="AG96" i="6"/>
  <c r="B96" i="6"/>
  <c r="AX95" i="6"/>
  <c r="AW95" i="6"/>
  <c r="AV95" i="6"/>
  <c r="AU95" i="6"/>
  <c r="AT95" i="6"/>
  <c r="AS95" i="6"/>
  <c r="AR95" i="6"/>
  <c r="AQ95" i="6"/>
  <c r="AP95" i="6"/>
  <c r="AO95" i="6"/>
  <c r="AN95" i="6"/>
  <c r="AM95" i="6"/>
  <c r="AL95" i="6"/>
  <c r="AK95" i="6"/>
  <c r="AJ95" i="6"/>
  <c r="AI95" i="6"/>
  <c r="AH95" i="6"/>
  <c r="AG95" i="6"/>
  <c r="B95" i="6"/>
  <c r="AX94" i="6"/>
  <c r="AW94" i="6"/>
  <c r="AV94" i="6"/>
  <c r="AU94" i="6"/>
  <c r="AT94" i="6"/>
  <c r="AS94" i="6"/>
  <c r="AR94" i="6"/>
  <c r="AQ94" i="6"/>
  <c r="AP94" i="6"/>
  <c r="AO94" i="6"/>
  <c r="AN94" i="6"/>
  <c r="AM94" i="6"/>
  <c r="AL94" i="6"/>
  <c r="AK94" i="6"/>
  <c r="AJ94" i="6"/>
  <c r="AI94" i="6"/>
  <c r="AH94" i="6"/>
  <c r="AG94" i="6"/>
  <c r="B94" i="6"/>
  <c r="AX92" i="6"/>
  <c r="AW92" i="6"/>
  <c r="AV92" i="6"/>
  <c r="AU92" i="6"/>
  <c r="AT92" i="6"/>
  <c r="AS92" i="6"/>
  <c r="AR92" i="6"/>
  <c r="AQ92" i="6"/>
  <c r="AP92" i="6"/>
  <c r="AO92" i="6"/>
  <c r="AN92" i="6"/>
  <c r="AM92" i="6"/>
  <c r="AL92" i="6"/>
  <c r="AK92" i="6"/>
  <c r="AJ92" i="6"/>
  <c r="AI92" i="6"/>
  <c r="AH92" i="6"/>
  <c r="AG92" i="6"/>
  <c r="B92" i="6"/>
  <c r="AX91" i="6"/>
  <c r="AW91" i="6"/>
  <c r="AV91" i="6"/>
  <c r="AU91" i="6"/>
  <c r="AT91" i="6"/>
  <c r="AS91" i="6"/>
  <c r="AR91" i="6"/>
  <c r="AQ91" i="6"/>
  <c r="AP91" i="6"/>
  <c r="AO91" i="6"/>
  <c r="AN91" i="6"/>
  <c r="AM91" i="6"/>
  <c r="AL91" i="6"/>
  <c r="AK91" i="6"/>
  <c r="AJ91" i="6"/>
  <c r="AI91" i="6"/>
  <c r="AH91" i="6"/>
  <c r="AG91" i="6"/>
  <c r="B91" i="6"/>
  <c r="AI90" i="6"/>
  <c r="AH90" i="6"/>
  <c r="AG90" i="6"/>
  <c r="AX89" i="6"/>
  <c r="AW89" i="6"/>
  <c r="AV89" i="6"/>
  <c r="AU89" i="6"/>
  <c r="AT89" i="6"/>
  <c r="AS89" i="6"/>
  <c r="AR89" i="6"/>
  <c r="AQ89" i="6"/>
  <c r="AP89" i="6"/>
  <c r="AO89" i="6"/>
  <c r="AN89" i="6"/>
  <c r="AM89" i="6"/>
  <c r="AL89" i="6"/>
  <c r="AK89" i="6"/>
  <c r="AJ89" i="6"/>
  <c r="AI89" i="6"/>
  <c r="AH89" i="6"/>
  <c r="AG89" i="6"/>
  <c r="B89" i="6"/>
  <c r="AX88" i="6"/>
  <c r="AW88" i="6"/>
  <c r="AV88" i="6"/>
  <c r="AU88" i="6"/>
  <c r="AT88" i="6"/>
  <c r="AS88" i="6"/>
  <c r="AR88" i="6"/>
  <c r="AQ88" i="6"/>
  <c r="AP88" i="6"/>
  <c r="AO88" i="6"/>
  <c r="AN88" i="6"/>
  <c r="AM88" i="6"/>
  <c r="AL88" i="6"/>
  <c r="AK88" i="6"/>
  <c r="AJ88" i="6"/>
  <c r="AI88" i="6"/>
  <c r="AH88" i="6"/>
  <c r="AG88" i="6"/>
  <c r="B88" i="6"/>
  <c r="AX87" i="6"/>
  <c r="AW87" i="6"/>
  <c r="AV87" i="6"/>
  <c r="AU87" i="6"/>
  <c r="AT87" i="6"/>
  <c r="AS87" i="6"/>
  <c r="AR87" i="6"/>
  <c r="AQ87" i="6"/>
  <c r="AP87" i="6"/>
  <c r="AO87" i="6"/>
  <c r="AN87" i="6"/>
  <c r="AM87" i="6"/>
  <c r="AL87" i="6"/>
  <c r="AK87" i="6"/>
  <c r="AJ87" i="6"/>
  <c r="AI87" i="6"/>
  <c r="AH87" i="6"/>
  <c r="AG87" i="6"/>
  <c r="B87" i="6"/>
  <c r="AX86" i="6"/>
  <c r="AW86" i="6"/>
  <c r="AV86" i="6"/>
  <c r="AU86" i="6"/>
  <c r="AT86" i="6"/>
  <c r="AS86" i="6"/>
  <c r="AR86" i="6"/>
  <c r="AQ86" i="6"/>
  <c r="AP86" i="6"/>
  <c r="AO86" i="6"/>
  <c r="AN86" i="6"/>
  <c r="AM86" i="6"/>
  <c r="AL86" i="6"/>
  <c r="AK86" i="6"/>
  <c r="AJ86" i="6"/>
  <c r="AI86" i="6"/>
  <c r="AH86" i="6"/>
  <c r="AG86" i="6"/>
  <c r="B86" i="6"/>
  <c r="AX85" i="6"/>
  <c r="AW85" i="6"/>
  <c r="AV85" i="6"/>
  <c r="AU85" i="6"/>
  <c r="AT85" i="6"/>
  <c r="AS85" i="6"/>
  <c r="AR85" i="6"/>
  <c r="AQ85" i="6"/>
  <c r="AP85" i="6"/>
  <c r="AO85" i="6"/>
  <c r="AN85" i="6"/>
  <c r="AM85" i="6"/>
  <c r="AL85" i="6"/>
  <c r="AK85" i="6"/>
  <c r="AJ85" i="6"/>
  <c r="AI85" i="6"/>
  <c r="AH85" i="6"/>
  <c r="AG85" i="6"/>
  <c r="B85" i="6"/>
  <c r="AX84" i="6"/>
  <c r="AW84" i="6"/>
  <c r="AV84" i="6"/>
  <c r="AU84" i="6"/>
  <c r="AT84" i="6"/>
  <c r="AS84" i="6"/>
  <c r="AR84" i="6"/>
  <c r="AQ84" i="6"/>
  <c r="AP84" i="6"/>
  <c r="AO84" i="6"/>
  <c r="AN84" i="6"/>
  <c r="AM84" i="6"/>
  <c r="AL84" i="6"/>
  <c r="AK84" i="6"/>
  <c r="AJ84" i="6"/>
  <c r="AI84" i="6"/>
  <c r="AH84" i="6"/>
  <c r="AG84" i="6"/>
  <c r="B84" i="6"/>
  <c r="AX83" i="6"/>
  <c r="AW83" i="6"/>
  <c r="AV83" i="6"/>
  <c r="AU83" i="6"/>
  <c r="AT83" i="6"/>
  <c r="AS83" i="6"/>
  <c r="AR83" i="6"/>
  <c r="AQ83" i="6"/>
  <c r="AP83" i="6"/>
  <c r="AO83" i="6"/>
  <c r="AN83" i="6"/>
  <c r="AM83" i="6"/>
  <c r="AL83" i="6"/>
  <c r="AK83" i="6"/>
  <c r="AJ83" i="6"/>
  <c r="AI83" i="6"/>
  <c r="AH83" i="6"/>
  <c r="AG83" i="6"/>
  <c r="B83" i="6"/>
  <c r="AX82" i="6"/>
  <c r="AW82" i="6"/>
  <c r="AV82" i="6"/>
  <c r="AU82" i="6"/>
  <c r="AT82" i="6"/>
  <c r="AS82" i="6"/>
  <c r="AR82" i="6"/>
  <c r="AQ82" i="6"/>
  <c r="AP82" i="6"/>
  <c r="AO82" i="6"/>
  <c r="AN82" i="6"/>
  <c r="AM82" i="6"/>
  <c r="AL82" i="6"/>
  <c r="AK82" i="6"/>
  <c r="AJ82" i="6"/>
  <c r="AI82" i="6"/>
  <c r="AH82" i="6"/>
  <c r="AG82" i="6"/>
  <c r="B82" i="6"/>
  <c r="AX81" i="6"/>
  <c r="AW81" i="6"/>
  <c r="AV81" i="6"/>
  <c r="AU81" i="6"/>
  <c r="AT81" i="6"/>
  <c r="AS81" i="6"/>
  <c r="AR81" i="6"/>
  <c r="AQ81" i="6"/>
  <c r="AP81" i="6"/>
  <c r="AO81" i="6"/>
  <c r="AN81" i="6"/>
  <c r="AM81" i="6"/>
  <c r="AL81" i="6"/>
  <c r="AK81" i="6"/>
  <c r="AJ81" i="6"/>
  <c r="AI81" i="6"/>
  <c r="AH81" i="6"/>
  <c r="AG81" i="6"/>
  <c r="B81" i="6"/>
  <c r="AX80" i="6"/>
  <c r="AW80" i="6"/>
  <c r="AV80" i="6"/>
  <c r="AU80" i="6"/>
  <c r="AT80" i="6"/>
  <c r="AS80" i="6"/>
  <c r="AR80" i="6"/>
  <c r="AQ80" i="6"/>
  <c r="AP80" i="6"/>
  <c r="AO80" i="6"/>
  <c r="AN80" i="6"/>
  <c r="AM80" i="6"/>
  <c r="AL80" i="6"/>
  <c r="AK80" i="6"/>
  <c r="AJ80" i="6"/>
  <c r="AI80" i="6"/>
  <c r="AH80" i="6"/>
  <c r="AG80" i="6"/>
  <c r="B80" i="6"/>
  <c r="AX79" i="6"/>
  <c r="AW79" i="6"/>
  <c r="AV79" i="6"/>
  <c r="AU79" i="6"/>
  <c r="AT79" i="6"/>
  <c r="AS79" i="6"/>
  <c r="AR79" i="6"/>
  <c r="AQ79" i="6"/>
  <c r="AP79" i="6"/>
  <c r="AO79" i="6"/>
  <c r="AN79" i="6"/>
  <c r="AM79" i="6"/>
  <c r="AL79" i="6"/>
  <c r="AK79" i="6"/>
  <c r="AJ79" i="6"/>
  <c r="AI79" i="6"/>
  <c r="AH79" i="6"/>
  <c r="AG79" i="6"/>
  <c r="B79" i="6"/>
  <c r="AX78" i="6"/>
  <c r="AW78" i="6"/>
  <c r="AV78" i="6"/>
  <c r="AU78" i="6"/>
  <c r="AT78" i="6"/>
  <c r="AS78" i="6"/>
  <c r="AR78" i="6"/>
  <c r="AQ78" i="6"/>
  <c r="AP78" i="6"/>
  <c r="AO78" i="6"/>
  <c r="AN78" i="6"/>
  <c r="AM78" i="6"/>
  <c r="AL78" i="6"/>
  <c r="AK78" i="6"/>
  <c r="AJ78" i="6"/>
  <c r="AI78" i="6"/>
  <c r="AH78" i="6"/>
  <c r="AG78" i="6"/>
  <c r="B78" i="6"/>
  <c r="AX77" i="6"/>
  <c r="AW77" i="6"/>
  <c r="AV77" i="6"/>
  <c r="AU77" i="6"/>
  <c r="AT77" i="6"/>
  <c r="AS77" i="6"/>
  <c r="AR77" i="6"/>
  <c r="AQ77" i="6"/>
  <c r="AP77" i="6"/>
  <c r="AO77" i="6"/>
  <c r="AN77" i="6"/>
  <c r="AM77" i="6"/>
  <c r="AL77" i="6"/>
  <c r="AK77" i="6"/>
  <c r="AJ77" i="6"/>
  <c r="AI77" i="6"/>
  <c r="AH77" i="6"/>
  <c r="AG77" i="6"/>
  <c r="B77" i="6"/>
  <c r="AX76" i="6"/>
  <c r="AW76" i="6"/>
  <c r="AV76" i="6"/>
  <c r="AU76" i="6"/>
  <c r="AT76" i="6"/>
  <c r="AS76" i="6"/>
  <c r="AR76" i="6"/>
  <c r="AQ76" i="6"/>
  <c r="AP76" i="6"/>
  <c r="AO76" i="6"/>
  <c r="AN76" i="6"/>
  <c r="AM76" i="6"/>
  <c r="AL76" i="6"/>
  <c r="AK76" i="6"/>
  <c r="AJ76" i="6"/>
  <c r="AI76" i="6"/>
  <c r="AH76" i="6"/>
  <c r="AG76" i="6"/>
  <c r="B76" i="6"/>
  <c r="AX75" i="6"/>
  <c r="AW75" i="6"/>
  <c r="AV75" i="6"/>
  <c r="AU75" i="6"/>
  <c r="AT75" i="6"/>
  <c r="AS75" i="6"/>
  <c r="AR75" i="6"/>
  <c r="AQ75" i="6"/>
  <c r="AP75" i="6"/>
  <c r="AO75" i="6"/>
  <c r="AN75" i="6"/>
  <c r="AM75" i="6"/>
  <c r="AL75" i="6"/>
  <c r="AK75" i="6"/>
  <c r="AJ75" i="6"/>
  <c r="AI75" i="6"/>
  <c r="AH75" i="6"/>
  <c r="AG75" i="6"/>
  <c r="B75" i="6"/>
  <c r="AX74" i="6"/>
  <c r="AW74" i="6"/>
  <c r="AV74" i="6"/>
  <c r="AU74" i="6"/>
  <c r="AT74" i="6"/>
  <c r="AS74" i="6"/>
  <c r="AR74" i="6"/>
  <c r="AQ74" i="6"/>
  <c r="AP74" i="6"/>
  <c r="AO74" i="6"/>
  <c r="AN74" i="6"/>
  <c r="AM74" i="6"/>
  <c r="AL74" i="6"/>
  <c r="AK74" i="6"/>
  <c r="AJ74" i="6"/>
  <c r="AI74" i="6"/>
  <c r="AH74" i="6"/>
  <c r="AG74" i="6"/>
  <c r="B74" i="6"/>
  <c r="AX73" i="6"/>
  <c r="AW73" i="6"/>
  <c r="AV73" i="6"/>
  <c r="AU73" i="6"/>
  <c r="AT73" i="6"/>
  <c r="AS73" i="6"/>
  <c r="AR73" i="6"/>
  <c r="AQ73" i="6"/>
  <c r="AP73" i="6"/>
  <c r="AO73" i="6"/>
  <c r="AN73" i="6"/>
  <c r="AM73" i="6"/>
  <c r="AL73" i="6"/>
  <c r="AK73" i="6"/>
  <c r="AJ73" i="6"/>
  <c r="AI73" i="6"/>
  <c r="AH73" i="6"/>
  <c r="AG73" i="6"/>
  <c r="B73" i="6"/>
  <c r="AX72" i="6"/>
  <c r="AW72" i="6"/>
  <c r="AV72" i="6"/>
  <c r="AU72" i="6"/>
  <c r="AT72" i="6"/>
  <c r="AS72" i="6"/>
  <c r="AR72" i="6"/>
  <c r="AQ72" i="6"/>
  <c r="AP72" i="6"/>
  <c r="AO72" i="6"/>
  <c r="AN72" i="6"/>
  <c r="AM72" i="6"/>
  <c r="AL72" i="6"/>
  <c r="AK72" i="6"/>
  <c r="AJ72" i="6"/>
  <c r="AI72" i="6"/>
  <c r="AH72" i="6"/>
  <c r="AG72" i="6"/>
  <c r="B72" i="6"/>
  <c r="AX71" i="6"/>
  <c r="AW71" i="6"/>
  <c r="AV71" i="6"/>
  <c r="AU71" i="6"/>
  <c r="AT71" i="6"/>
  <c r="AS71" i="6"/>
  <c r="AR71" i="6"/>
  <c r="AQ71" i="6"/>
  <c r="AP71" i="6"/>
  <c r="AO71" i="6"/>
  <c r="AN71" i="6"/>
  <c r="AM71" i="6"/>
  <c r="AL71" i="6"/>
  <c r="AK71" i="6"/>
  <c r="AJ71" i="6"/>
  <c r="AI71" i="6"/>
  <c r="AH71" i="6"/>
  <c r="AG71" i="6"/>
  <c r="B71" i="6"/>
  <c r="AX70" i="6"/>
  <c r="AW70" i="6"/>
  <c r="AV70" i="6"/>
  <c r="AU70" i="6"/>
  <c r="AT70" i="6"/>
  <c r="AS70" i="6"/>
  <c r="AR70" i="6"/>
  <c r="AQ70" i="6"/>
  <c r="AP70" i="6"/>
  <c r="AO70" i="6"/>
  <c r="AN70" i="6"/>
  <c r="AM70" i="6"/>
  <c r="AL70" i="6"/>
  <c r="AK70" i="6"/>
  <c r="AJ70" i="6"/>
  <c r="AI70" i="6"/>
  <c r="AH70" i="6"/>
  <c r="AG70" i="6"/>
  <c r="B70" i="6"/>
  <c r="AI69" i="6"/>
  <c r="AH69" i="6"/>
  <c r="AG69" i="6"/>
  <c r="AX67" i="6"/>
  <c r="AW67" i="6"/>
  <c r="AV67" i="6"/>
  <c r="AU67" i="6"/>
  <c r="AT67" i="6"/>
  <c r="AS67" i="6"/>
  <c r="AR67" i="6"/>
  <c r="AQ67" i="6"/>
  <c r="AP67" i="6"/>
  <c r="AO67" i="6"/>
  <c r="AN67" i="6"/>
  <c r="AM67" i="6"/>
  <c r="AL67" i="6"/>
  <c r="AK67" i="6"/>
  <c r="AJ67" i="6"/>
  <c r="AI67" i="6"/>
  <c r="AH67" i="6"/>
  <c r="AG67" i="6"/>
  <c r="B67" i="6"/>
  <c r="AX66" i="6"/>
  <c r="AW66" i="6"/>
  <c r="AV66" i="6"/>
  <c r="AU66" i="6"/>
  <c r="AT66" i="6"/>
  <c r="AS66" i="6"/>
  <c r="AR66" i="6"/>
  <c r="AQ66" i="6"/>
  <c r="AP66" i="6"/>
  <c r="AO66" i="6"/>
  <c r="AN66" i="6"/>
  <c r="AM66" i="6"/>
  <c r="AL66" i="6"/>
  <c r="AK66" i="6"/>
  <c r="AJ66" i="6"/>
  <c r="AI66" i="6"/>
  <c r="AH66" i="6"/>
  <c r="AG66" i="6"/>
  <c r="B66" i="6"/>
  <c r="AX65" i="6"/>
  <c r="AW65" i="6"/>
  <c r="AV65" i="6"/>
  <c r="AU65" i="6"/>
  <c r="AT65" i="6"/>
  <c r="AS65" i="6"/>
  <c r="AR65" i="6"/>
  <c r="AQ65" i="6"/>
  <c r="AP65" i="6"/>
  <c r="AO65" i="6"/>
  <c r="AN65" i="6"/>
  <c r="AM65" i="6"/>
  <c r="AL65" i="6"/>
  <c r="AK65" i="6"/>
  <c r="AJ65" i="6"/>
  <c r="AI65" i="6"/>
  <c r="AH65" i="6"/>
  <c r="AG65" i="6"/>
  <c r="B65" i="6"/>
  <c r="AX64" i="6"/>
  <c r="AW64" i="6"/>
  <c r="AV64" i="6"/>
  <c r="AU64" i="6"/>
  <c r="AT64" i="6"/>
  <c r="AS64" i="6"/>
  <c r="AR64" i="6"/>
  <c r="AQ64" i="6"/>
  <c r="AP64" i="6"/>
  <c r="AO64" i="6"/>
  <c r="AN64" i="6"/>
  <c r="AM64" i="6"/>
  <c r="AL64" i="6"/>
  <c r="AK64" i="6"/>
  <c r="AJ64" i="6"/>
  <c r="AI64" i="6"/>
  <c r="AH64" i="6"/>
  <c r="AG64" i="6"/>
  <c r="B64" i="6"/>
  <c r="AX63" i="6"/>
  <c r="AW63" i="6"/>
  <c r="AV63" i="6"/>
  <c r="AU63" i="6"/>
  <c r="AT63" i="6"/>
  <c r="AS63" i="6"/>
  <c r="AR63" i="6"/>
  <c r="AQ63" i="6"/>
  <c r="AP63" i="6"/>
  <c r="AO63" i="6"/>
  <c r="AN63" i="6"/>
  <c r="AM63" i="6"/>
  <c r="AL63" i="6"/>
  <c r="AK63" i="6"/>
  <c r="AJ63" i="6"/>
  <c r="AI63" i="6"/>
  <c r="AH63" i="6"/>
  <c r="AG63" i="6"/>
  <c r="B63" i="6"/>
  <c r="AX62" i="6"/>
  <c r="AW62" i="6"/>
  <c r="AV62" i="6"/>
  <c r="AU62" i="6"/>
  <c r="AT62" i="6"/>
  <c r="AS62" i="6"/>
  <c r="AR62" i="6"/>
  <c r="AQ62" i="6"/>
  <c r="AP62" i="6"/>
  <c r="AO62" i="6"/>
  <c r="AN62" i="6"/>
  <c r="AM62" i="6"/>
  <c r="AL62" i="6"/>
  <c r="AK62" i="6"/>
  <c r="AJ62" i="6"/>
  <c r="AI62" i="6"/>
  <c r="AH62" i="6"/>
  <c r="AG62" i="6"/>
  <c r="B62" i="6"/>
  <c r="AX61" i="6"/>
  <c r="AW61" i="6"/>
  <c r="AV61" i="6"/>
  <c r="AU61" i="6"/>
  <c r="AT61" i="6"/>
  <c r="AS61" i="6"/>
  <c r="AR61" i="6"/>
  <c r="AQ61" i="6"/>
  <c r="AP61" i="6"/>
  <c r="AO61" i="6"/>
  <c r="AN61" i="6"/>
  <c r="AM61" i="6"/>
  <c r="AL61" i="6"/>
  <c r="AK61" i="6"/>
  <c r="AJ61" i="6"/>
  <c r="AI61" i="6"/>
  <c r="AH61" i="6"/>
  <c r="AG61" i="6"/>
  <c r="B61" i="6"/>
  <c r="AX60" i="6"/>
  <c r="AW60" i="6"/>
  <c r="AV60" i="6"/>
  <c r="AU60" i="6"/>
  <c r="AT60" i="6"/>
  <c r="AS60" i="6"/>
  <c r="AR60" i="6"/>
  <c r="AQ60" i="6"/>
  <c r="AP60" i="6"/>
  <c r="AO60" i="6"/>
  <c r="AN60" i="6"/>
  <c r="AM60" i="6"/>
  <c r="AL60" i="6"/>
  <c r="AK60" i="6"/>
  <c r="AJ60" i="6"/>
  <c r="AI60" i="6"/>
  <c r="AH60" i="6"/>
  <c r="AG60" i="6"/>
  <c r="B60" i="6"/>
  <c r="AX59" i="6"/>
  <c r="AW59" i="6"/>
  <c r="AV59" i="6"/>
  <c r="AU59" i="6"/>
  <c r="AT59" i="6"/>
  <c r="AS59" i="6"/>
  <c r="AR59" i="6"/>
  <c r="AQ59" i="6"/>
  <c r="AP59" i="6"/>
  <c r="AO59" i="6"/>
  <c r="AN59" i="6"/>
  <c r="AM59" i="6"/>
  <c r="AL59" i="6"/>
  <c r="AK59" i="6"/>
  <c r="AJ59" i="6"/>
  <c r="AI59" i="6"/>
  <c r="AH59" i="6"/>
  <c r="AG59" i="6"/>
  <c r="B59" i="6"/>
  <c r="AX58" i="6"/>
  <c r="AW58" i="6"/>
  <c r="AV58" i="6"/>
  <c r="AU58" i="6"/>
  <c r="AT58" i="6"/>
  <c r="AS58" i="6"/>
  <c r="AR58" i="6"/>
  <c r="AQ58" i="6"/>
  <c r="AP58" i="6"/>
  <c r="AO58" i="6"/>
  <c r="AN58" i="6"/>
  <c r="AM58" i="6"/>
  <c r="AL58" i="6"/>
  <c r="AK58" i="6"/>
  <c r="AJ58" i="6"/>
  <c r="AI58" i="6"/>
  <c r="AH58" i="6"/>
  <c r="AG58" i="6"/>
  <c r="B58" i="6"/>
  <c r="AX57" i="6"/>
  <c r="AW57" i="6"/>
  <c r="AV57" i="6"/>
  <c r="AU57" i="6"/>
  <c r="AT57" i="6"/>
  <c r="AS57" i="6"/>
  <c r="AR57" i="6"/>
  <c r="AQ57" i="6"/>
  <c r="AP57" i="6"/>
  <c r="AO57" i="6"/>
  <c r="AN57" i="6"/>
  <c r="AM57" i="6"/>
  <c r="AL57" i="6"/>
  <c r="AK57" i="6"/>
  <c r="AJ57" i="6"/>
  <c r="AI57" i="6"/>
  <c r="AH57" i="6"/>
  <c r="AG57" i="6"/>
  <c r="B57" i="6"/>
  <c r="AX56" i="6"/>
  <c r="AW56" i="6"/>
  <c r="AV56" i="6"/>
  <c r="AU56" i="6"/>
  <c r="AT56" i="6"/>
  <c r="AS56" i="6"/>
  <c r="AR56" i="6"/>
  <c r="AQ56" i="6"/>
  <c r="AP56" i="6"/>
  <c r="AO56" i="6"/>
  <c r="AN56" i="6"/>
  <c r="AM56" i="6"/>
  <c r="AL56" i="6"/>
  <c r="AK56" i="6"/>
  <c r="AJ56" i="6"/>
  <c r="AI56" i="6"/>
  <c r="AH56" i="6"/>
  <c r="AG56" i="6"/>
  <c r="B56" i="6"/>
  <c r="AX55" i="6"/>
  <c r="AW55" i="6"/>
  <c r="AV55" i="6"/>
  <c r="AU55" i="6"/>
  <c r="AT55" i="6"/>
  <c r="AS55" i="6"/>
  <c r="AR55" i="6"/>
  <c r="AQ55" i="6"/>
  <c r="AP55" i="6"/>
  <c r="AO55" i="6"/>
  <c r="AN55" i="6"/>
  <c r="AM55" i="6"/>
  <c r="AL55" i="6"/>
  <c r="AK55" i="6"/>
  <c r="AJ55" i="6"/>
  <c r="AI55" i="6"/>
  <c r="AH55" i="6"/>
  <c r="AG55" i="6"/>
  <c r="B55" i="6"/>
  <c r="AX54" i="6"/>
  <c r="AW54" i="6"/>
  <c r="AV54" i="6"/>
  <c r="AU54" i="6"/>
  <c r="AT54" i="6"/>
  <c r="AS54" i="6"/>
  <c r="AR54" i="6"/>
  <c r="AQ54" i="6"/>
  <c r="AP54" i="6"/>
  <c r="AO54" i="6"/>
  <c r="AN54" i="6"/>
  <c r="AM54" i="6"/>
  <c r="AL54" i="6"/>
  <c r="AK54" i="6"/>
  <c r="AJ54" i="6"/>
  <c r="AI54" i="6"/>
  <c r="AH54" i="6"/>
  <c r="AG54" i="6"/>
  <c r="B54" i="6"/>
  <c r="AX53" i="6"/>
  <c r="AW53" i="6"/>
  <c r="AV53" i="6"/>
  <c r="AU53" i="6"/>
  <c r="AT53" i="6"/>
  <c r="AS53" i="6"/>
  <c r="AR53" i="6"/>
  <c r="AQ53" i="6"/>
  <c r="AP53" i="6"/>
  <c r="AO53" i="6"/>
  <c r="AN53" i="6"/>
  <c r="AM53" i="6"/>
  <c r="AL53" i="6"/>
  <c r="AK53" i="6"/>
  <c r="AJ53" i="6"/>
  <c r="AI53" i="6"/>
  <c r="AH53" i="6"/>
  <c r="AG53" i="6"/>
  <c r="B53" i="6"/>
  <c r="AX52" i="6"/>
  <c r="AW52" i="6"/>
  <c r="AV52" i="6"/>
  <c r="AU52" i="6"/>
  <c r="AT52" i="6"/>
  <c r="AS52" i="6"/>
  <c r="AR52" i="6"/>
  <c r="AQ52" i="6"/>
  <c r="AP52" i="6"/>
  <c r="AO52" i="6"/>
  <c r="AN52" i="6"/>
  <c r="AM52" i="6"/>
  <c r="AL52" i="6"/>
  <c r="AK52" i="6"/>
  <c r="AJ52" i="6"/>
  <c r="AI52" i="6"/>
  <c r="AH52" i="6"/>
  <c r="AG52" i="6"/>
  <c r="B52" i="6"/>
  <c r="AX51" i="6"/>
  <c r="AW51" i="6"/>
  <c r="AV51" i="6"/>
  <c r="AU51" i="6"/>
  <c r="AT51" i="6"/>
  <c r="AS51" i="6"/>
  <c r="AR51" i="6"/>
  <c r="AQ51" i="6"/>
  <c r="AP51" i="6"/>
  <c r="AO51" i="6"/>
  <c r="AN51" i="6"/>
  <c r="AM51" i="6"/>
  <c r="AL51" i="6"/>
  <c r="AK51" i="6"/>
  <c r="AJ51" i="6"/>
  <c r="AI51" i="6"/>
  <c r="AH51" i="6"/>
  <c r="AG51" i="6"/>
  <c r="B51" i="6"/>
  <c r="AX50" i="6"/>
  <c r="AW50" i="6"/>
  <c r="AV50" i="6"/>
  <c r="AU50" i="6"/>
  <c r="AT50" i="6"/>
  <c r="AS50" i="6"/>
  <c r="AR50" i="6"/>
  <c r="AQ50" i="6"/>
  <c r="AP50" i="6"/>
  <c r="AO50" i="6"/>
  <c r="AN50" i="6"/>
  <c r="AM50" i="6"/>
  <c r="AL50" i="6"/>
  <c r="AK50" i="6"/>
  <c r="AJ50" i="6"/>
  <c r="AI50" i="6"/>
  <c r="AH50" i="6"/>
  <c r="AG50" i="6"/>
  <c r="B50" i="6"/>
  <c r="AX49" i="6"/>
  <c r="AW49" i="6"/>
  <c r="AV49" i="6"/>
  <c r="AU49" i="6"/>
  <c r="AT49" i="6"/>
  <c r="AS49" i="6"/>
  <c r="AR49" i="6"/>
  <c r="AQ49" i="6"/>
  <c r="AP49" i="6"/>
  <c r="AO49" i="6"/>
  <c r="AN49" i="6"/>
  <c r="AM49" i="6"/>
  <c r="AL49" i="6"/>
  <c r="AK49" i="6"/>
  <c r="AJ49" i="6"/>
  <c r="AI49" i="6"/>
  <c r="AH49" i="6"/>
  <c r="AG49" i="6"/>
  <c r="B49" i="6"/>
  <c r="AX48" i="6"/>
  <c r="AW48" i="6"/>
  <c r="AV48" i="6"/>
  <c r="AU48" i="6"/>
  <c r="AT48" i="6"/>
  <c r="AS48" i="6"/>
  <c r="AR48" i="6"/>
  <c r="AQ48" i="6"/>
  <c r="AP48" i="6"/>
  <c r="AO48" i="6"/>
  <c r="AN48" i="6"/>
  <c r="AM48" i="6"/>
  <c r="AL48" i="6"/>
  <c r="AK48" i="6"/>
  <c r="AJ48" i="6"/>
  <c r="AI48" i="6"/>
  <c r="AH48" i="6"/>
  <c r="AG48" i="6"/>
  <c r="B48" i="6"/>
  <c r="AX47" i="6"/>
  <c r="AW47" i="6"/>
  <c r="AV47" i="6"/>
  <c r="AU47" i="6"/>
  <c r="AT47" i="6"/>
  <c r="AS47" i="6"/>
  <c r="AR47" i="6"/>
  <c r="AQ47" i="6"/>
  <c r="AP47" i="6"/>
  <c r="AO47" i="6"/>
  <c r="AN47" i="6"/>
  <c r="AM47" i="6"/>
  <c r="AL47" i="6"/>
  <c r="AK47" i="6"/>
  <c r="AJ47" i="6"/>
  <c r="AI47" i="6"/>
  <c r="AH47" i="6"/>
  <c r="AG47" i="6"/>
  <c r="B47" i="6"/>
  <c r="AX46" i="6"/>
  <c r="AW46" i="6"/>
  <c r="AV46" i="6"/>
  <c r="AU46" i="6"/>
  <c r="AT46" i="6"/>
  <c r="AS46" i="6"/>
  <c r="AR46" i="6"/>
  <c r="AQ46" i="6"/>
  <c r="AP46" i="6"/>
  <c r="AO46" i="6"/>
  <c r="AN46" i="6"/>
  <c r="AM46" i="6"/>
  <c r="AL46" i="6"/>
  <c r="AK46" i="6"/>
  <c r="AJ46" i="6"/>
  <c r="AI46" i="6"/>
  <c r="AH46" i="6"/>
  <c r="AG46" i="6"/>
  <c r="B46" i="6"/>
  <c r="AX45" i="6"/>
  <c r="AW45" i="6"/>
  <c r="AV45" i="6"/>
  <c r="AU45" i="6"/>
  <c r="AT45" i="6"/>
  <c r="AS45" i="6"/>
  <c r="AR45" i="6"/>
  <c r="AQ45" i="6"/>
  <c r="AP45" i="6"/>
  <c r="AO45" i="6"/>
  <c r="AN45" i="6"/>
  <c r="AM45" i="6"/>
  <c r="AL45" i="6"/>
  <c r="AK45" i="6"/>
  <c r="AJ45" i="6"/>
  <c r="AI45" i="6"/>
  <c r="AH45" i="6"/>
  <c r="AG45" i="6"/>
  <c r="B45" i="6"/>
  <c r="AX44" i="6"/>
  <c r="AW44" i="6"/>
  <c r="AV44" i="6"/>
  <c r="AU44" i="6"/>
  <c r="AT44" i="6"/>
  <c r="AS44" i="6"/>
  <c r="AR44" i="6"/>
  <c r="AQ44" i="6"/>
  <c r="AP44" i="6"/>
  <c r="AO44" i="6"/>
  <c r="AN44" i="6"/>
  <c r="AM44" i="6"/>
  <c r="AL44" i="6"/>
  <c r="AK44" i="6"/>
  <c r="AJ44" i="6"/>
  <c r="AI44" i="6"/>
  <c r="AH44" i="6"/>
  <c r="AG44" i="6"/>
  <c r="B44" i="6"/>
  <c r="AX43" i="6"/>
  <c r="AW43" i="6"/>
  <c r="AV43" i="6"/>
  <c r="AU43" i="6"/>
  <c r="AT43" i="6"/>
  <c r="AS43" i="6"/>
  <c r="AR43" i="6"/>
  <c r="AQ43" i="6"/>
  <c r="AP43" i="6"/>
  <c r="AO43" i="6"/>
  <c r="AN43" i="6"/>
  <c r="AM43" i="6"/>
  <c r="AL43" i="6"/>
  <c r="AK43" i="6"/>
  <c r="AJ43" i="6"/>
  <c r="AI43" i="6"/>
  <c r="AH43" i="6"/>
  <c r="AG43" i="6"/>
  <c r="B43" i="6"/>
  <c r="AX42" i="6"/>
  <c r="AW42" i="6"/>
  <c r="AV42" i="6"/>
  <c r="AU42" i="6"/>
  <c r="AT42" i="6"/>
  <c r="AS42" i="6"/>
  <c r="AR42" i="6"/>
  <c r="AQ42" i="6"/>
  <c r="AP42" i="6"/>
  <c r="AO42" i="6"/>
  <c r="AN42" i="6"/>
  <c r="AM42" i="6"/>
  <c r="AL42" i="6"/>
  <c r="AK42" i="6"/>
  <c r="AJ42" i="6"/>
  <c r="AI42" i="6"/>
  <c r="AH42" i="6"/>
  <c r="AG42" i="6"/>
  <c r="B42" i="6"/>
  <c r="AX41" i="6"/>
  <c r="AW41" i="6"/>
  <c r="AV41" i="6"/>
  <c r="AU41" i="6"/>
  <c r="AT41" i="6"/>
  <c r="AS41" i="6"/>
  <c r="AR41" i="6"/>
  <c r="AQ41" i="6"/>
  <c r="AP41" i="6"/>
  <c r="AO41" i="6"/>
  <c r="AN41" i="6"/>
  <c r="AM41" i="6"/>
  <c r="AL41" i="6"/>
  <c r="AK41" i="6"/>
  <c r="AJ41" i="6"/>
  <c r="AI41" i="6"/>
  <c r="AH41" i="6"/>
  <c r="AG41" i="6"/>
  <c r="B41" i="6"/>
  <c r="AX40" i="6"/>
  <c r="AW40" i="6"/>
  <c r="AV40" i="6"/>
  <c r="AU40" i="6"/>
  <c r="AT40" i="6"/>
  <c r="AS40" i="6"/>
  <c r="AR40" i="6"/>
  <c r="AQ40" i="6"/>
  <c r="AP40" i="6"/>
  <c r="AO40" i="6"/>
  <c r="AN40" i="6"/>
  <c r="AM40" i="6"/>
  <c r="AL40" i="6"/>
  <c r="AK40" i="6"/>
  <c r="AJ40" i="6"/>
  <c r="AI40" i="6"/>
  <c r="AH40" i="6"/>
  <c r="AG40" i="6"/>
  <c r="B40" i="6"/>
  <c r="AX39" i="6"/>
  <c r="AW39" i="6"/>
  <c r="AV39" i="6"/>
  <c r="AU39" i="6"/>
  <c r="AT39" i="6"/>
  <c r="AS39" i="6"/>
  <c r="AR39" i="6"/>
  <c r="AQ39" i="6"/>
  <c r="AP39" i="6"/>
  <c r="AO39" i="6"/>
  <c r="AN39" i="6"/>
  <c r="AM39" i="6"/>
  <c r="AL39" i="6"/>
  <c r="AK39" i="6"/>
  <c r="AJ39" i="6"/>
  <c r="AI39" i="6"/>
  <c r="AH39" i="6"/>
  <c r="AG39" i="6"/>
  <c r="B39" i="6"/>
  <c r="AX38" i="6"/>
  <c r="AW38" i="6"/>
  <c r="AV38" i="6"/>
  <c r="AU38" i="6"/>
  <c r="AT38" i="6"/>
  <c r="AS38" i="6"/>
  <c r="AR38" i="6"/>
  <c r="AQ38" i="6"/>
  <c r="AP38" i="6"/>
  <c r="AO38" i="6"/>
  <c r="AN38" i="6"/>
  <c r="AM38" i="6"/>
  <c r="AL38" i="6"/>
  <c r="AK38" i="6"/>
  <c r="AJ38" i="6"/>
  <c r="AI38" i="6"/>
  <c r="AH38" i="6"/>
  <c r="AG38" i="6"/>
  <c r="B38" i="6"/>
  <c r="AX37" i="6"/>
  <c r="AW37" i="6"/>
  <c r="AV37" i="6"/>
  <c r="AU37" i="6"/>
  <c r="AT37" i="6"/>
  <c r="AS37" i="6"/>
  <c r="AR37" i="6"/>
  <c r="AQ37" i="6"/>
  <c r="AP37" i="6"/>
  <c r="AO37" i="6"/>
  <c r="AN37" i="6"/>
  <c r="AM37" i="6"/>
  <c r="AL37" i="6"/>
  <c r="AK37" i="6"/>
  <c r="AJ37" i="6"/>
  <c r="AI37" i="6"/>
  <c r="AH37" i="6"/>
  <c r="AG37" i="6"/>
  <c r="B37" i="6"/>
  <c r="AI36" i="6"/>
  <c r="AH36" i="6"/>
  <c r="AG36" i="6"/>
  <c r="AX35" i="6"/>
  <c r="AW35" i="6"/>
  <c r="AV35" i="6"/>
  <c r="AU35" i="6"/>
  <c r="AT35" i="6"/>
  <c r="AS35" i="6"/>
  <c r="AR35" i="6"/>
  <c r="AQ35" i="6"/>
  <c r="AP35" i="6"/>
  <c r="AO35" i="6"/>
  <c r="AN35" i="6"/>
  <c r="AM35" i="6"/>
  <c r="AL35" i="6"/>
  <c r="AK35" i="6"/>
  <c r="AJ35" i="6"/>
  <c r="AI35" i="6"/>
  <c r="AH35" i="6"/>
  <c r="AG35" i="6"/>
  <c r="B35" i="6"/>
  <c r="AX34" i="6"/>
  <c r="AW34" i="6"/>
  <c r="AV34" i="6"/>
  <c r="AU34" i="6"/>
  <c r="AT34" i="6"/>
  <c r="AS34" i="6"/>
  <c r="AR34" i="6"/>
  <c r="AQ34" i="6"/>
  <c r="AP34" i="6"/>
  <c r="AO34" i="6"/>
  <c r="AN34" i="6"/>
  <c r="AM34" i="6"/>
  <c r="AL34" i="6"/>
  <c r="AK34" i="6"/>
  <c r="AJ34" i="6"/>
  <c r="AI34" i="6"/>
  <c r="AH34" i="6"/>
  <c r="AG34" i="6"/>
  <c r="B34" i="6"/>
  <c r="AX33" i="6"/>
  <c r="AW33" i="6"/>
  <c r="AV33" i="6"/>
  <c r="AU33" i="6"/>
  <c r="AT33" i="6"/>
  <c r="AS33" i="6"/>
  <c r="AR33" i="6"/>
  <c r="AQ33" i="6"/>
  <c r="AP33" i="6"/>
  <c r="AO33" i="6"/>
  <c r="AN33" i="6"/>
  <c r="AM33" i="6"/>
  <c r="AL33" i="6"/>
  <c r="AK33" i="6"/>
  <c r="AJ33" i="6"/>
  <c r="AI33" i="6"/>
  <c r="AH33" i="6"/>
  <c r="AG33" i="6"/>
  <c r="B33" i="6"/>
  <c r="AX32" i="6"/>
  <c r="AW32" i="6"/>
  <c r="AV32" i="6"/>
  <c r="AU32" i="6"/>
  <c r="AT32" i="6"/>
  <c r="AS32" i="6"/>
  <c r="AR32" i="6"/>
  <c r="AQ32" i="6"/>
  <c r="AP32" i="6"/>
  <c r="AO32" i="6"/>
  <c r="AN32" i="6"/>
  <c r="AM32" i="6"/>
  <c r="AL32" i="6"/>
  <c r="AK32" i="6"/>
  <c r="AJ32" i="6"/>
  <c r="AI32" i="6"/>
  <c r="AH32" i="6"/>
  <c r="AG32" i="6"/>
  <c r="B32" i="6"/>
  <c r="AX31" i="6"/>
  <c r="AW31" i="6"/>
  <c r="AV31" i="6"/>
  <c r="AU31" i="6"/>
  <c r="AT31" i="6"/>
  <c r="AS31" i="6"/>
  <c r="AR31" i="6"/>
  <c r="AQ31" i="6"/>
  <c r="AP31" i="6"/>
  <c r="AO31" i="6"/>
  <c r="AN31" i="6"/>
  <c r="AM31" i="6"/>
  <c r="AL31" i="6"/>
  <c r="AK31" i="6"/>
  <c r="AJ31" i="6"/>
  <c r="AI31" i="6"/>
  <c r="AH31" i="6"/>
  <c r="AG31" i="6"/>
  <c r="B31" i="6"/>
  <c r="AX30" i="6"/>
  <c r="AW30" i="6"/>
  <c r="AV30" i="6"/>
  <c r="AU30" i="6"/>
  <c r="AT30" i="6"/>
  <c r="AS30" i="6"/>
  <c r="AR30" i="6"/>
  <c r="AQ30" i="6"/>
  <c r="AP30" i="6"/>
  <c r="AO30" i="6"/>
  <c r="AN30" i="6"/>
  <c r="AM30" i="6"/>
  <c r="AL30" i="6"/>
  <c r="AK30" i="6"/>
  <c r="AJ30" i="6"/>
  <c r="AI30" i="6"/>
  <c r="AH30" i="6"/>
  <c r="AG30" i="6"/>
  <c r="B30" i="6"/>
  <c r="AX29" i="6"/>
  <c r="AW29" i="6"/>
  <c r="AV29" i="6"/>
  <c r="AU29" i="6"/>
  <c r="AT29" i="6"/>
  <c r="AS29" i="6"/>
  <c r="AR29" i="6"/>
  <c r="AQ29" i="6"/>
  <c r="AP29" i="6"/>
  <c r="AO29" i="6"/>
  <c r="AN29" i="6"/>
  <c r="AM29" i="6"/>
  <c r="AL29" i="6"/>
  <c r="AK29" i="6"/>
  <c r="AJ29" i="6"/>
  <c r="AI29" i="6"/>
  <c r="AH29" i="6"/>
  <c r="AG29" i="6"/>
  <c r="B29" i="6"/>
  <c r="AX28" i="6"/>
  <c r="AW28" i="6"/>
  <c r="AV28" i="6"/>
  <c r="AU28" i="6"/>
  <c r="AT28" i="6"/>
  <c r="AS28" i="6"/>
  <c r="AR28" i="6"/>
  <c r="AQ28" i="6"/>
  <c r="AP28" i="6"/>
  <c r="AO28" i="6"/>
  <c r="AN28" i="6"/>
  <c r="AM28" i="6"/>
  <c r="AL28" i="6"/>
  <c r="AK28" i="6"/>
  <c r="AJ28" i="6"/>
  <c r="AI28" i="6"/>
  <c r="AH28" i="6"/>
  <c r="AG28" i="6"/>
  <c r="B28" i="6"/>
  <c r="AX27" i="6"/>
  <c r="AW27" i="6"/>
  <c r="AV27" i="6"/>
  <c r="AU27" i="6"/>
  <c r="AT27" i="6"/>
  <c r="AS27" i="6"/>
  <c r="AR27" i="6"/>
  <c r="AQ27" i="6"/>
  <c r="AP27" i="6"/>
  <c r="AO27" i="6"/>
  <c r="AN27" i="6"/>
  <c r="AM27" i="6"/>
  <c r="AL27" i="6"/>
  <c r="AK27" i="6"/>
  <c r="AJ27" i="6"/>
  <c r="AI27" i="6"/>
  <c r="AH27" i="6"/>
  <c r="AG27" i="6"/>
  <c r="B27" i="6"/>
  <c r="AX26" i="6"/>
  <c r="AW26" i="6"/>
  <c r="AV26" i="6"/>
  <c r="AU26" i="6"/>
  <c r="AT26" i="6"/>
  <c r="AS26" i="6"/>
  <c r="AR26" i="6"/>
  <c r="AQ26" i="6"/>
  <c r="AP26" i="6"/>
  <c r="AO26" i="6"/>
  <c r="AN26" i="6"/>
  <c r="AM26" i="6"/>
  <c r="AL26" i="6"/>
  <c r="AK26" i="6"/>
  <c r="AJ26" i="6"/>
  <c r="AI26" i="6"/>
  <c r="AH26" i="6"/>
  <c r="AG26" i="6"/>
  <c r="B26" i="6"/>
  <c r="AX25" i="6"/>
  <c r="AW25" i="6"/>
  <c r="AV25" i="6"/>
  <c r="AU25" i="6"/>
  <c r="AT25" i="6"/>
  <c r="AS25" i="6"/>
  <c r="AR25" i="6"/>
  <c r="AQ25" i="6"/>
  <c r="AP25" i="6"/>
  <c r="AO25" i="6"/>
  <c r="AN25" i="6"/>
  <c r="AM25" i="6"/>
  <c r="AL25" i="6"/>
  <c r="AK25" i="6"/>
  <c r="AJ25" i="6"/>
  <c r="AI25" i="6"/>
  <c r="AH25" i="6"/>
  <c r="AG25" i="6"/>
  <c r="B25" i="6"/>
  <c r="AX24" i="6"/>
  <c r="AW24" i="6"/>
  <c r="AV24" i="6"/>
  <c r="AU24" i="6"/>
  <c r="AT24" i="6"/>
  <c r="AS24" i="6"/>
  <c r="AR24" i="6"/>
  <c r="AQ24" i="6"/>
  <c r="AP24" i="6"/>
  <c r="AO24" i="6"/>
  <c r="AN24" i="6"/>
  <c r="AM24" i="6"/>
  <c r="AL24" i="6"/>
  <c r="AK24" i="6"/>
  <c r="AJ24" i="6"/>
  <c r="AI24" i="6"/>
  <c r="AH24" i="6"/>
  <c r="AG24" i="6"/>
  <c r="B24" i="6"/>
  <c r="AX23" i="6"/>
  <c r="AW23" i="6"/>
  <c r="AV23" i="6"/>
  <c r="AU23" i="6"/>
  <c r="AT23" i="6"/>
  <c r="AS23" i="6"/>
  <c r="AR23" i="6"/>
  <c r="AQ23" i="6"/>
  <c r="AP23" i="6"/>
  <c r="AO23" i="6"/>
  <c r="AN23" i="6"/>
  <c r="AM23" i="6"/>
  <c r="AL23" i="6"/>
  <c r="AK23" i="6"/>
  <c r="AJ23" i="6"/>
  <c r="AI23" i="6"/>
  <c r="AH23" i="6"/>
  <c r="AG23" i="6"/>
  <c r="B23" i="6"/>
  <c r="AX22" i="6"/>
  <c r="AW22" i="6"/>
  <c r="AV22" i="6"/>
  <c r="AU22" i="6"/>
  <c r="AT22" i="6"/>
  <c r="AS22" i="6"/>
  <c r="AR22" i="6"/>
  <c r="AQ22" i="6"/>
  <c r="AP22" i="6"/>
  <c r="AO22" i="6"/>
  <c r="AN22" i="6"/>
  <c r="AM22" i="6"/>
  <c r="AL22" i="6"/>
  <c r="AK22" i="6"/>
  <c r="AJ22" i="6"/>
  <c r="AI22" i="6"/>
  <c r="AH22" i="6"/>
  <c r="AG22" i="6"/>
  <c r="B22" i="6"/>
  <c r="AX21" i="6"/>
  <c r="AW21" i="6"/>
  <c r="AV21" i="6"/>
  <c r="AU21" i="6"/>
  <c r="AT21" i="6"/>
  <c r="AS21" i="6"/>
  <c r="AR21" i="6"/>
  <c r="AQ21" i="6"/>
  <c r="AP21" i="6"/>
  <c r="AO21" i="6"/>
  <c r="AN21" i="6"/>
  <c r="AM21" i="6"/>
  <c r="AL21" i="6"/>
  <c r="AK21" i="6"/>
  <c r="AJ21" i="6"/>
  <c r="AI21" i="6"/>
  <c r="AH21" i="6"/>
  <c r="AG21" i="6"/>
  <c r="B21" i="6"/>
  <c r="AX20" i="6"/>
  <c r="AW20" i="6"/>
  <c r="AV20" i="6"/>
  <c r="AU20" i="6"/>
  <c r="AT20" i="6"/>
  <c r="AS20" i="6"/>
  <c r="AR20" i="6"/>
  <c r="AQ20" i="6"/>
  <c r="AP20" i="6"/>
  <c r="AO20" i="6"/>
  <c r="AN20" i="6"/>
  <c r="AM20" i="6"/>
  <c r="AL20" i="6"/>
  <c r="AK20" i="6"/>
  <c r="AJ20" i="6"/>
  <c r="AI20" i="6"/>
  <c r="AH20" i="6"/>
  <c r="AG20" i="6"/>
  <c r="B20" i="6"/>
  <c r="AX19" i="6"/>
  <c r="AW19" i="6"/>
  <c r="AV19" i="6"/>
  <c r="AU19" i="6"/>
  <c r="AT19" i="6"/>
  <c r="AS19" i="6"/>
  <c r="AR19" i="6"/>
  <c r="AQ19" i="6"/>
  <c r="AP19" i="6"/>
  <c r="AO19" i="6"/>
  <c r="AN19" i="6"/>
  <c r="AM19" i="6"/>
  <c r="AL19" i="6"/>
  <c r="AK19" i="6"/>
  <c r="AJ19" i="6"/>
  <c r="AI19" i="6"/>
  <c r="AH19" i="6"/>
  <c r="AG19" i="6"/>
  <c r="B19" i="6"/>
  <c r="AX18" i="6"/>
  <c r="AW18" i="6"/>
  <c r="AV18" i="6"/>
  <c r="AU18" i="6"/>
  <c r="AT18" i="6"/>
  <c r="AS18" i="6"/>
  <c r="AR18" i="6"/>
  <c r="AQ18" i="6"/>
  <c r="AP18" i="6"/>
  <c r="AO18" i="6"/>
  <c r="AN18" i="6"/>
  <c r="AM18" i="6"/>
  <c r="AL18" i="6"/>
  <c r="AK18" i="6"/>
  <c r="AJ18" i="6"/>
  <c r="AI18" i="6"/>
  <c r="AH18" i="6"/>
  <c r="AG18" i="6"/>
  <c r="B18" i="6"/>
  <c r="AI17" i="6"/>
  <c r="AH17" i="6"/>
  <c r="AG17" i="6"/>
  <c r="AX16" i="6"/>
  <c r="AW16" i="6"/>
  <c r="AV16" i="6"/>
  <c r="AU16" i="6"/>
  <c r="AT16" i="6"/>
  <c r="AS16" i="6"/>
  <c r="AR16" i="6"/>
  <c r="AQ16" i="6"/>
  <c r="AP16" i="6"/>
  <c r="AO16" i="6"/>
  <c r="AN16" i="6"/>
  <c r="AM16" i="6"/>
  <c r="AL16" i="6"/>
  <c r="AK16" i="6"/>
  <c r="AJ16" i="6"/>
  <c r="AI16" i="6"/>
  <c r="AH16" i="6"/>
  <c r="AG16" i="6"/>
  <c r="B16" i="6"/>
  <c r="AX15" i="6"/>
  <c r="AW15" i="6"/>
  <c r="AV15" i="6"/>
  <c r="AU15" i="6"/>
  <c r="AT15" i="6"/>
  <c r="AS15" i="6"/>
  <c r="AR15" i="6"/>
  <c r="AQ15" i="6"/>
  <c r="AP15" i="6"/>
  <c r="AO15" i="6"/>
  <c r="AN15" i="6"/>
  <c r="AM15" i="6"/>
  <c r="AL15" i="6"/>
  <c r="AK15" i="6"/>
  <c r="AJ15" i="6"/>
  <c r="AI15" i="6"/>
  <c r="AH15" i="6"/>
  <c r="AG15" i="6"/>
  <c r="B15" i="6"/>
  <c r="AX14" i="6"/>
  <c r="AW14" i="6"/>
  <c r="AV14" i="6"/>
  <c r="AU14" i="6"/>
  <c r="AT14" i="6"/>
  <c r="AS14" i="6"/>
  <c r="AR14" i="6"/>
  <c r="AQ14" i="6"/>
  <c r="AP14" i="6"/>
  <c r="AO14" i="6"/>
  <c r="AN14" i="6"/>
  <c r="AM14" i="6"/>
  <c r="AL14" i="6"/>
  <c r="AK14" i="6"/>
  <c r="AJ14" i="6"/>
  <c r="AI14" i="6"/>
  <c r="AH14" i="6"/>
  <c r="AG14" i="6"/>
  <c r="B14" i="6"/>
  <c r="AX13" i="6"/>
  <c r="AW13" i="6"/>
  <c r="AV13" i="6"/>
  <c r="AU13" i="6"/>
  <c r="AT13" i="6"/>
  <c r="AS13" i="6"/>
  <c r="AR13" i="6"/>
  <c r="AQ13" i="6"/>
  <c r="AP13" i="6"/>
  <c r="AO13" i="6"/>
  <c r="AN13" i="6"/>
  <c r="AM13" i="6"/>
  <c r="AL13" i="6"/>
  <c r="AK13" i="6"/>
  <c r="AJ13" i="6"/>
  <c r="AI13" i="6"/>
  <c r="AH13" i="6"/>
  <c r="AG13" i="6"/>
  <c r="B13" i="6"/>
  <c r="AX12" i="6"/>
  <c r="AW12" i="6"/>
  <c r="AV12" i="6"/>
  <c r="AU12" i="6"/>
  <c r="AT12" i="6"/>
  <c r="AS12" i="6"/>
  <c r="AR12" i="6"/>
  <c r="AQ12" i="6"/>
  <c r="AP12" i="6"/>
  <c r="AO12" i="6"/>
  <c r="AN12" i="6"/>
  <c r="AM12" i="6"/>
  <c r="AL12" i="6"/>
  <c r="AK12" i="6"/>
  <c r="AJ12" i="6"/>
  <c r="AI12" i="6"/>
  <c r="AH12" i="6"/>
  <c r="AG12" i="6"/>
  <c r="B12" i="6"/>
  <c r="AX11" i="6"/>
  <c r="AW11" i="6"/>
  <c r="AV11" i="6"/>
  <c r="AU11" i="6"/>
  <c r="AT11" i="6"/>
  <c r="AS11" i="6"/>
  <c r="AR11" i="6"/>
  <c r="AQ11" i="6"/>
  <c r="AP11" i="6"/>
  <c r="AO11" i="6"/>
  <c r="AN11" i="6"/>
  <c r="AM11" i="6"/>
  <c r="AL11" i="6"/>
  <c r="AK11" i="6"/>
  <c r="AJ11" i="6"/>
  <c r="AI11" i="6"/>
  <c r="AH11" i="6"/>
  <c r="AG11" i="6"/>
  <c r="B11" i="6"/>
  <c r="AX10" i="6"/>
  <c r="AW10" i="6"/>
  <c r="AV10" i="6"/>
  <c r="AU10" i="6"/>
  <c r="AT10" i="6"/>
  <c r="AS10" i="6"/>
  <c r="AR10" i="6"/>
  <c r="AQ10" i="6"/>
  <c r="AP10" i="6"/>
  <c r="AO10" i="6"/>
  <c r="AN10" i="6"/>
  <c r="AM10" i="6"/>
  <c r="AL10" i="6"/>
  <c r="AK10" i="6"/>
  <c r="AJ10" i="6"/>
  <c r="AI10" i="6"/>
  <c r="AH10" i="6"/>
  <c r="AG10" i="6"/>
  <c r="B10" i="6"/>
  <c r="AX9" i="6"/>
  <c r="AW9" i="6"/>
  <c r="AV9" i="6"/>
  <c r="AU9" i="6"/>
  <c r="AT9" i="6"/>
  <c r="AS9" i="6"/>
  <c r="AR9" i="6"/>
  <c r="AQ9" i="6"/>
  <c r="AP9" i="6"/>
  <c r="AO9" i="6"/>
  <c r="AN9" i="6"/>
  <c r="AM9" i="6"/>
  <c r="AL9" i="6"/>
  <c r="AK9" i="6"/>
  <c r="AJ9" i="6"/>
  <c r="AI9" i="6"/>
  <c r="AH9" i="6"/>
  <c r="AG9" i="6"/>
  <c r="B9" i="6"/>
  <c r="AX8" i="6"/>
  <c r="AW8" i="6"/>
  <c r="AV8" i="6"/>
  <c r="AU8" i="6"/>
  <c r="AT8" i="6"/>
  <c r="AS8" i="6"/>
  <c r="AR8" i="6"/>
  <c r="AQ8" i="6"/>
  <c r="AP8" i="6"/>
  <c r="AO8" i="6"/>
  <c r="AN8" i="6"/>
  <c r="AM8" i="6"/>
  <c r="AL8" i="6"/>
  <c r="AK8" i="6"/>
  <c r="AJ8" i="6"/>
  <c r="AI8" i="6"/>
  <c r="AH8" i="6"/>
  <c r="AG8" i="6"/>
  <c r="B8" i="6"/>
  <c r="AX7" i="6"/>
  <c r="AW7" i="6"/>
  <c r="AV7" i="6"/>
  <c r="AU7" i="6"/>
  <c r="AT7" i="6"/>
  <c r="AS7" i="6"/>
  <c r="AR7" i="6"/>
  <c r="AQ7" i="6"/>
  <c r="AP7" i="6"/>
  <c r="AO7" i="6"/>
  <c r="AN7" i="6"/>
  <c r="AM7" i="6"/>
  <c r="AL7" i="6"/>
  <c r="AK7" i="6"/>
  <c r="AJ7" i="6"/>
  <c r="AI7" i="6"/>
  <c r="AH7" i="6"/>
  <c r="AG7" i="6"/>
  <c r="B7" i="6"/>
  <c r="AX6" i="6"/>
  <c r="AW6" i="6"/>
  <c r="AV6" i="6"/>
  <c r="AU6" i="6"/>
  <c r="AT6" i="6"/>
  <c r="AS6" i="6"/>
  <c r="AR6" i="6"/>
  <c r="AQ6" i="6"/>
  <c r="AP6" i="6"/>
  <c r="AO6" i="6"/>
  <c r="AN6" i="6"/>
  <c r="AM6" i="6"/>
  <c r="AL6" i="6"/>
  <c r="AK6" i="6"/>
  <c r="AJ6" i="6"/>
  <c r="AI6" i="6"/>
  <c r="AH6" i="6"/>
  <c r="AG6" i="6"/>
  <c r="B6" i="6"/>
  <c r="AI5" i="6"/>
  <c r="AH5" i="6"/>
  <c r="AG5" i="6"/>
  <c r="AF326" i="5"/>
  <c r="AE326" i="5"/>
  <c r="AD326" i="5"/>
  <c r="AF325" i="5"/>
  <c r="AE325" i="5"/>
  <c r="AD325" i="5"/>
  <c r="AF324" i="5"/>
  <c r="AE324" i="5"/>
  <c r="AD324" i="5"/>
  <c r="AF323" i="5"/>
  <c r="AE323" i="5"/>
  <c r="AD323" i="5"/>
  <c r="AF322" i="5"/>
  <c r="AE322" i="5"/>
  <c r="AD322" i="5"/>
  <c r="AF321" i="5"/>
  <c r="AE321" i="5"/>
  <c r="AD321" i="5"/>
  <c r="AF320" i="5"/>
  <c r="AE320" i="5"/>
  <c r="AD320" i="5"/>
  <c r="AF319" i="5"/>
  <c r="AE319" i="5"/>
  <c r="AD319" i="5"/>
  <c r="AF318" i="5"/>
  <c r="AE318" i="5"/>
  <c r="AD318" i="5"/>
  <c r="AF317" i="5"/>
  <c r="AE317" i="5"/>
  <c r="AD317" i="5"/>
  <c r="AF316" i="5"/>
  <c r="AE316" i="5"/>
  <c r="AD316" i="5"/>
  <c r="AF315" i="5"/>
  <c r="AE315" i="5"/>
  <c r="AD315" i="5"/>
  <c r="AF314" i="5"/>
  <c r="AE314" i="5"/>
  <c r="AD314" i="5"/>
  <c r="AF313" i="5"/>
  <c r="AE313" i="5"/>
  <c r="AD313" i="5"/>
  <c r="AF312" i="5"/>
  <c r="AE312" i="5"/>
  <c r="AD312" i="5"/>
  <c r="AF311" i="5"/>
  <c r="AE311" i="5"/>
  <c r="AD311" i="5"/>
  <c r="AF310" i="5"/>
  <c r="AE310" i="5"/>
  <c r="AD310" i="5"/>
  <c r="AF309" i="5"/>
  <c r="AE309" i="5"/>
  <c r="AD309" i="5"/>
  <c r="AF308" i="5"/>
  <c r="AE308" i="5"/>
  <c r="AD308" i="5"/>
  <c r="AF307" i="5"/>
  <c r="AE307" i="5"/>
  <c r="AD307" i="5"/>
  <c r="AF306" i="5"/>
  <c r="AE306" i="5"/>
  <c r="AD306" i="5"/>
  <c r="AF305" i="5"/>
  <c r="AE305" i="5"/>
  <c r="AD305" i="5"/>
  <c r="AF304" i="5"/>
  <c r="AE304" i="5"/>
  <c r="AD304" i="5"/>
  <c r="AF303" i="5"/>
  <c r="AE303" i="5"/>
  <c r="AD303" i="5"/>
  <c r="AF302" i="5"/>
  <c r="AE302" i="5"/>
  <c r="AD302" i="5"/>
  <c r="AF301" i="5"/>
  <c r="AE301" i="5"/>
  <c r="AD301" i="5"/>
  <c r="AF300" i="5"/>
  <c r="AE300" i="5"/>
  <c r="AD300" i="5"/>
  <c r="AF299" i="5"/>
  <c r="AE299" i="5"/>
  <c r="AD299" i="5"/>
  <c r="AF298" i="5"/>
  <c r="AE298" i="5"/>
  <c r="AD298" i="5"/>
  <c r="AF297" i="5"/>
  <c r="AE297" i="5"/>
  <c r="AD297" i="5"/>
  <c r="AF296" i="5"/>
  <c r="AE296" i="5"/>
  <c r="AD296" i="5"/>
  <c r="AF295" i="5"/>
  <c r="AE295" i="5"/>
  <c r="AD295" i="5"/>
  <c r="AF294" i="5"/>
  <c r="AE294" i="5"/>
  <c r="AD294" i="5"/>
  <c r="AF293" i="5"/>
  <c r="AE293" i="5"/>
  <c r="AD293" i="5"/>
  <c r="AF292" i="5"/>
  <c r="AE292" i="5"/>
  <c r="AD292" i="5"/>
  <c r="AF291" i="5"/>
  <c r="AE291" i="5"/>
  <c r="AD291" i="5"/>
  <c r="AF290" i="5"/>
  <c r="AE290" i="5"/>
  <c r="AD290" i="5"/>
  <c r="AF289" i="5"/>
  <c r="AE289" i="5"/>
  <c r="AD289" i="5"/>
  <c r="AF288" i="5"/>
  <c r="AE288" i="5"/>
  <c r="AD288" i="5"/>
  <c r="AF287" i="5"/>
  <c r="AE287" i="5"/>
  <c r="AD287" i="5"/>
  <c r="AF286" i="5"/>
  <c r="AE286" i="5"/>
  <c r="AD286" i="5"/>
  <c r="AF285" i="5"/>
  <c r="AE285" i="5"/>
  <c r="AD285" i="5"/>
  <c r="AF284" i="5"/>
  <c r="AE284" i="5"/>
  <c r="AD284" i="5"/>
  <c r="AF283" i="5"/>
  <c r="AE283" i="5"/>
  <c r="AD283" i="5"/>
  <c r="AF282" i="5"/>
  <c r="AE282" i="5"/>
  <c r="AD282" i="5"/>
  <c r="AF281" i="5"/>
  <c r="AE281" i="5"/>
  <c r="AD281" i="5"/>
  <c r="AF280" i="5"/>
  <c r="AE280" i="5"/>
  <c r="AD280" i="5"/>
  <c r="AF279" i="5"/>
  <c r="AE279" i="5"/>
  <c r="AD279" i="5"/>
  <c r="AF278" i="5"/>
  <c r="AE278" i="5"/>
  <c r="AD278" i="5"/>
  <c r="AF277" i="5"/>
  <c r="AE277" i="5"/>
  <c r="AD277" i="5"/>
  <c r="AF276" i="5"/>
  <c r="AE276" i="5"/>
  <c r="AD276" i="5"/>
  <c r="AF275" i="5"/>
  <c r="AE275" i="5"/>
  <c r="AD275" i="5"/>
  <c r="AF274" i="5"/>
  <c r="AE274" i="5"/>
  <c r="AD274" i="5"/>
  <c r="AF273" i="5"/>
  <c r="AE273" i="5"/>
  <c r="AD273" i="5"/>
  <c r="AF272" i="5"/>
  <c r="AE272" i="5"/>
  <c r="AD272" i="5"/>
  <c r="AF271" i="5"/>
  <c r="AE271" i="5"/>
  <c r="AD271" i="5"/>
  <c r="AF270" i="5"/>
  <c r="AE270" i="5"/>
  <c r="AD270" i="5"/>
  <c r="AF269" i="5"/>
  <c r="AE269" i="5"/>
  <c r="AD269" i="5"/>
  <c r="AF268" i="5"/>
  <c r="AE268" i="5"/>
  <c r="AD268" i="5"/>
  <c r="AF267" i="5"/>
  <c r="AE267" i="5"/>
  <c r="AD267" i="5"/>
  <c r="AF266" i="5"/>
  <c r="AE266" i="5"/>
  <c r="AD266" i="5"/>
  <c r="AF265" i="5"/>
  <c r="AE265" i="5"/>
  <c r="AD265" i="5"/>
  <c r="AF264" i="5"/>
  <c r="AE264" i="5"/>
  <c r="AD264" i="5"/>
  <c r="AF263" i="5"/>
  <c r="AE263" i="5"/>
  <c r="AD263" i="5"/>
  <c r="AF262" i="5"/>
  <c r="AE262" i="5"/>
  <c r="AD262" i="5"/>
  <c r="AF261" i="5"/>
  <c r="AE261" i="5"/>
  <c r="AD261" i="5"/>
  <c r="AF260" i="5"/>
  <c r="AE260" i="5"/>
  <c r="AD260" i="5"/>
  <c r="AF259" i="5"/>
  <c r="AE259" i="5"/>
  <c r="AD259" i="5"/>
  <c r="AF258" i="5"/>
  <c r="AE258" i="5"/>
  <c r="AD258" i="5"/>
  <c r="AF257" i="5"/>
  <c r="AE257" i="5"/>
  <c r="AD257" i="5"/>
  <c r="AF256" i="5"/>
  <c r="AE256" i="5"/>
  <c r="AD256" i="5"/>
  <c r="AF255" i="5"/>
  <c r="AE255" i="5"/>
  <c r="AD255" i="5"/>
  <c r="AF254" i="5"/>
  <c r="AE254" i="5"/>
  <c r="AD254" i="5"/>
  <c r="AF253" i="5"/>
  <c r="AE253" i="5"/>
  <c r="AD253" i="5"/>
  <c r="AF252" i="5"/>
  <c r="AE252" i="5"/>
  <c r="AD252" i="5"/>
  <c r="AF251" i="5"/>
  <c r="AE251" i="5"/>
  <c r="AD251" i="5"/>
  <c r="AF250" i="5"/>
  <c r="AE250" i="5"/>
  <c r="AD250" i="5"/>
  <c r="AF249" i="5"/>
  <c r="AE249" i="5"/>
  <c r="AD249" i="5"/>
  <c r="AF248" i="5"/>
  <c r="AE248" i="5"/>
  <c r="AD248" i="5"/>
  <c r="AF247" i="5"/>
  <c r="AE247" i="5"/>
  <c r="AD247" i="5"/>
  <c r="AF246" i="5"/>
  <c r="AE246" i="5"/>
  <c r="AD246" i="5"/>
  <c r="AF245" i="5"/>
  <c r="AE245" i="5"/>
  <c r="AD245" i="5"/>
  <c r="AF244" i="5"/>
  <c r="AE244" i="5"/>
  <c r="AD244" i="5"/>
  <c r="AF243" i="5"/>
  <c r="AE243" i="5"/>
  <c r="AD243" i="5"/>
  <c r="AF242" i="5"/>
  <c r="AE242" i="5"/>
  <c r="AD242" i="5"/>
  <c r="AF241" i="5"/>
  <c r="AE241" i="5"/>
  <c r="AD241" i="5"/>
  <c r="AF240" i="5"/>
  <c r="AE240" i="5"/>
  <c r="AD240" i="5"/>
  <c r="AF239" i="5"/>
  <c r="AE239" i="5"/>
  <c r="AD239" i="5"/>
  <c r="AF238" i="5"/>
  <c r="AE238" i="5"/>
  <c r="AD238" i="5"/>
  <c r="AF237" i="5"/>
  <c r="AE237" i="5"/>
  <c r="AD237" i="5"/>
  <c r="AF236" i="5"/>
  <c r="AE236" i="5"/>
  <c r="AD236" i="5"/>
  <c r="AF235" i="5"/>
  <c r="AE235" i="5"/>
  <c r="AD235" i="5"/>
  <c r="AF234" i="5"/>
  <c r="AE234" i="5"/>
  <c r="AD234" i="5"/>
  <c r="AF233" i="5"/>
  <c r="AE233" i="5"/>
  <c r="AD233" i="5"/>
  <c r="AF232" i="5"/>
  <c r="AE232" i="5"/>
  <c r="AD232" i="5"/>
  <c r="AF231" i="5"/>
  <c r="AE231" i="5"/>
  <c r="AD231" i="5"/>
  <c r="AF230" i="5"/>
  <c r="AE230" i="5"/>
  <c r="AD230" i="5"/>
  <c r="AF229" i="5"/>
  <c r="AE229" i="5"/>
  <c r="AD229" i="5"/>
  <c r="AF228" i="5"/>
  <c r="AE228" i="5"/>
  <c r="AD228" i="5"/>
  <c r="AF227" i="5"/>
  <c r="AE227" i="5"/>
  <c r="AD227" i="5"/>
  <c r="AF226" i="5"/>
  <c r="AE226" i="5"/>
  <c r="AD226" i="5"/>
  <c r="AF225" i="5"/>
  <c r="AE225" i="5"/>
  <c r="AD225" i="5"/>
  <c r="AF224" i="5"/>
  <c r="AE224" i="5"/>
  <c r="AD224" i="5"/>
  <c r="AF223" i="5"/>
  <c r="AE223" i="5"/>
  <c r="AD223" i="5"/>
  <c r="AF222" i="5"/>
  <c r="AE222" i="5"/>
  <c r="AD222" i="5"/>
  <c r="AF221" i="5"/>
  <c r="AE221" i="5"/>
  <c r="AD221" i="5"/>
  <c r="AF220" i="5"/>
  <c r="AE220" i="5"/>
  <c r="AD220" i="5"/>
  <c r="AF219" i="5"/>
  <c r="AE219" i="5"/>
  <c r="AD219" i="5"/>
  <c r="AF218" i="5"/>
  <c r="AE218" i="5"/>
  <c r="AD218" i="5"/>
  <c r="AF217" i="5"/>
  <c r="AE217" i="5"/>
  <c r="AD217" i="5"/>
  <c r="AF216" i="5"/>
  <c r="AE216" i="5"/>
  <c r="AD216" i="5"/>
  <c r="AF215" i="5"/>
  <c r="AE215" i="5"/>
  <c r="AD215" i="5"/>
  <c r="AF214" i="5"/>
  <c r="AE214" i="5"/>
  <c r="AD214" i="5"/>
  <c r="AF213" i="5"/>
  <c r="AE213" i="5"/>
  <c r="AD213" i="5"/>
  <c r="AF212" i="5"/>
  <c r="AE212" i="5"/>
  <c r="AD212" i="5"/>
  <c r="AF211" i="5"/>
  <c r="AE211" i="5"/>
  <c r="AD211" i="5"/>
  <c r="AF210" i="5"/>
  <c r="AE210" i="5"/>
  <c r="AD210" i="5"/>
  <c r="AF209" i="5"/>
  <c r="AE209" i="5"/>
  <c r="AD209" i="5"/>
  <c r="AF208" i="5"/>
  <c r="AE208" i="5"/>
  <c r="AD208" i="5"/>
  <c r="AF207" i="5"/>
  <c r="AE207" i="5"/>
  <c r="AD207" i="5"/>
  <c r="AF206" i="5"/>
  <c r="AE206" i="5"/>
  <c r="AD206" i="5"/>
  <c r="AF205" i="5"/>
  <c r="AE205" i="5"/>
  <c r="AD205" i="5"/>
  <c r="AF204" i="5"/>
  <c r="AE204" i="5"/>
  <c r="AD204" i="5"/>
  <c r="AF203" i="5"/>
  <c r="AE203" i="5"/>
  <c r="AD203" i="5"/>
  <c r="AF202" i="5"/>
  <c r="AE202" i="5"/>
  <c r="AD202" i="5"/>
  <c r="AF201" i="5"/>
  <c r="AE201" i="5"/>
  <c r="AD201" i="5"/>
  <c r="AF200" i="5"/>
  <c r="AE200" i="5"/>
  <c r="AD200" i="5"/>
  <c r="AF199" i="5"/>
  <c r="AE199" i="5"/>
  <c r="AD199" i="5"/>
  <c r="AF198" i="5"/>
  <c r="AE198" i="5"/>
  <c r="AD198" i="5"/>
  <c r="AF197" i="5"/>
  <c r="AE197" i="5"/>
  <c r="AD197" i="5"/>
  <c r="AF196" i="5"/>
  <c r="AE196" i="5"/>
  <c r="AD196" i="5"/>
  <c r="AF195" i="5"/>
  <c r="AE195" i="5"/>
  <c r="AD195" i="5"/>
  <c r="AF194" i="5"/>
  <c r="AE194" i="5"/>
  <c r="AD194" i="5"/>
  <c r="AF193" i="5"/>
  <c r="AE193" i="5"/>
  <c r="AD193" i="5"/>
  <c r="AF192" i="5"/>
  <c r="AE192" i="5"/>
  <c r="AD192" i="5"/>
  <c r="AF191" i="5"/>
  <c r="AE191" i="5"/>
  <c r="AD191" i="5"/>
  <c r="AF190" i="5"/>
  <c r="AE190" i="5"/>
  <c r="AD190" i="5"/>
  <c r="AF189" i="5"/>
  <c r="AE189" i="5"/>
  <c r="AD189" i="5"/>
  <c r="AF188" i="5"/>
  <c r="AE188" i="5"/>
  <c r="AD188" i="5"/>
  <c r="AF187" i="5"/>
  <c r="AE187" i="5"/>
  <c r="AD187" i="5"/>
  <c r="AF186" i="5"/>
  <c r="AE186" i="5"/>
  <c r="AD186" i="5"/>
  <c r="AF185" i="5"/>
  <c r="AE185" i="5"/>
  <c r="AD185" i="5"/>
  <c r="AF184" i="5"/>
  <c r="AE184" i="5"/>
  <c r="AD184" i="5"/>
  <c r="AF183" i="5"/>
  <c r="AE183" i="5"/>
  <c r="AD183" i="5"/>
  <c r="AF182" i="5"/>
  <c r="AE182" i="5"/>
  <c r="AD182" i="5"/>
  <c r="AF181" i="5"/>
  <c r="AE181" i="5"/>
  <c r="AD181" i="5"/>
  <c r="AF180" i="5"/>
  <c r="AE180" i="5"/>
  <c r="AD180" i="5"/>
  <c r="AF179" i="5"/>
  <c r="AE179" i="5"/>
  <c r="AD179" i="5"/>
  <c r="AF178" i="5"/>
  <c r="AE178" i="5"/>
  <c r="AD178" i="5"/>
  <c r="AF177" i="5"/>
  <c r="AE177" i="5"/>
  <c r="AD177" i="5"/>
  <c r="AF176" i="5"/>
  <c r="AE176" i="5"/>
  <c r="AD176" i="5"/>
  <c r="AF175" i="5"/>
  <c r="AE175" i="5"/>
  <c r="AD175" i="5"/>
  <c r="AF174" i="5"/>
  <c r="AE174" i="5"/>
  <c r="AD174" i="5"/>
  <c r="AF173" i="5"/>
  <c r="AE173" i="5"/>
  <c r="AD173" i="5"/>
  <c r="AF172" i="5"/>
  <c r="AE172" i="5"/>
  <c r="AD172" i="5"/>
  <c r="AF171" i="5"/>
  <c r="AE171" i="5"/>
  <c r="AD171" i="5"/>
  <c r="B171" i="5"/>
  <c r="AF170" i="5"/>
  <c r="AE170" i="5"/>
  <c r="AD170" i="5"/>
  <c r="AF169" i="5"/>
  <c r="AE169" i="5"/>
  <c r="AD169" i="5"/>
  <c r="AF168" i="5"/>
  <c r="AE168" i="5"/>
  <c r="AD168" i="5"/>
  <c r="AF167" i="5"/>
  <c r="AE167" i="5"/>
  <c r="AD167" i="5"/>
  <c r="AF166" i="5"/>
  <c r="AE166" i="5"/>
  <c r="AD166" i="5"/>
  <c r="B166" i="5"/>
  <c r="AF165" i="5"/>
  <c r="AE165" i="5"/>
  <c r="AD165" i="5"/>
  <c r="AF164" i="5"/>
  <c r="AE164" i="5"/>
  <c r="AD164" i="5"/>
  <c r="AF163" i="5"/>
  <c r="AE163" i="5"/>
  <c r="AD163" i="5"/>
  <c r="AF162" i="5"/>
  <c r="AE162" i="5"/>
  <c r="AD162" i="5"/>
  <c r="B162" i="5"/>
  <c r="AF161" i="5"/>
  <c r="AE161" i="5"/>
  <c r="AD161" i="5"/>
  <c r="AF160" i="5"/>
  <c r="AE160" i="5"/>
  <c r="AD160" i="5"/>
  <c r="AF159" i="5"/>
  <c r="AE159" i="5"/>
  <c r="AD159" i="5"/>
  <c r="AF158" i="5"/>
  <c r="AE158" i="5"/>
  <c r="AD158" i="5"/>
  <c r="B158" i="5"/>
  <c r="AF157" i="5"/>
  <c r="AE157" i="5"/>
  <c r="AD157" i="5"/>
  <c r="AF143" i="5"/>
  <c r="AE143" i="5"/>
  <c r="AD143" i="5"/>
  <c r="AF142" i="5"/>
  <c r="AE142" i="5"/>
  <c r="AD142" i="5"/>
  <c r="AF141" i="5"/>
  <c r="AE141" i="5"/>
  <c r="AD141" i="5"/>
  <c r="AF140" i="5"/>
  <c r="AE140" i="5"/>
  <c r="AD140" i="5"/>
  <c r="AF139" i="5"/>
  <c r="AE139" i="5"/>
  <c r="AD139" i="5"/>
  <c r="AF138" i="5"/>
  <c r="AE138" i="5"/>
  <c r="AD138" i="5"/>
  <c r="AF137" i="5"/>
  <c r="AE137" i="5"/>
  <c r="AD137" i="5"/>
  <c r="AF136" i="5"/>
  <c r="AE136" i="5"/>
  <c r="AD136" i="5"/>
  <c r="AF135" i="5"/>
  <c r="AE135" i="5"/>
  <c r="AD135" i="5"/>
  <c r="AF134" i="5"/>
  <c r="AE134" i="5"/>
  <c r="AD134" i="5"/>
  <c r="AF133" i="5"/>
  <c r="AE133" i="5"/>
  <c r="AD133" i="5"/>
  <c r="AF132" i="5"/>
  <c r="AE132" i="5"/>
  <c r="AD132" i="5"/>
  <c r="AF131" i="5"/>
  <c r="AE131" i="5"/>
  <c r="AD131" i="5"/>
  <c r="AF130" i="5"/>
  <c r="AE130" i="5"/>
  <c r="AD130" i="5"/>
  <c r="AF129" i="5"/>
  <c r="AE129" i="5"/>
  <c r="AD129" i="5"/>
  <c r="AF128" i="5"/>
  <c r="AE128" i="5"/>
  <c r="AD128" i="5"/>
  <c r="AF127" i="5"/>
  <c r="AE127" i="5"/>
  <c r="AD127" i="5"/>
  <c r="AF126" i="5"/>
  <c r="AE126" i="5"/>
  <c r="AD126" i="5"/>
  <c r="AF125" i="5"/>
  <c r="AE125" i="5"/>
  <c r="AD125" i="5"/>
  <c r="AF124" i="5"/>
  <c r="AE124" i="5"/>
  <c r="AD124" i="5"/>
  <c r="AF123" i="5"/>
  <c r="AE123" i="5"/>
  <c r="AD123" i="5"/>
  <c r="AF122" i="5"/>
  <c r="AE122" i="5"/>
  <c r="AD122" i="5"/>
  <c r="AF121" i="5"/>
  <c r="AE121" i="5"/>
  <c r="AD121" i="5"/>
  <c r="AF120" i="5"/>
  <c r="AE120" i="5"/>
  <c r="AD120" i="5"/>
  <c r="AF119" i="5"/>
  <c r="AE119" i="5"/>
  <c r="AD119" i="5"/>
  <c r="AF118" i="5"/>
  <c r="AE118" i="5"/>
  <c r="AD118" i="5"/>
  <c r="AF117" i="5"/>
  <c r="AE117" i="5"/>
  <c r="AD117" i="5"/>
  <c r="AF116" i="5"/>
  <c r="AE116" i="5"/>
  <c r="AD116" i="5"/>
  <c r="AF115" i="5"/>
  <c r="AE115" i="5"/>
  <c r="AD115" i="5"/>
  <c r="AF114" i="5"/>
  <c r="AE114" i="5"/>
  <c r="AD114" i="5"/>
  <c r="AF113" i="5"/>
  <c r="AE113" i="5"/>
  <c r="AD113" i="5"/>
  <c r="AF112" i="5"/>
  <c r="AE112" i="5"/>
  <c r="AD112" i="5"/>
  <c r="AF111" i="5"/>
  <c r="AE111" i="5"/>
  <c r="AD111" i="5"/>
  <c r="AF110" i="5"/>
  <c r="AE110" i="5"/>
  <c r="AD110" i="5"/>
  <c r="AF109" i="5"/>
  <c r="AE109" i="5"/>
  <c r="AD109" i="5"/>
  <c r="AF108" i="5"/>
  <c r="AE108" i="5"/>
  <c r="AD108" i="5"/>
  <c r="AF107" i="5"/>
  <c r="AE107" i="5"/>
  <c r="AD107" i="5"/>
  <c r="AF106" i="5"/>
  <c r="AE106" i="5"/>
  <c r="AD106" i="5"/>
  <c r="AF105" i="5"/>
  <c r="AE105" i="5"/>
  <c r="AD105" i="5"/>
  <c r="AF104" i="5"/>
  <c r="AE104" i="5"/>
  <c r="AD104" i="5"/>
  <c r="AF102" i="5"/>
  <c r="AE102" i="5"/>
  <c r="AD102" i="5"/>
  <c r="AF101" i="5"/>
  <c r="AE101" i="5"/>
  <c r="AD101" i="5"/>
  <c r="AF100" i="5"/>
  <c r="AE100" i="5"/>
  <c r="AD100" i="5"/>
  <c r="AF99" i="5"/>
  <c r="AE99" i="5"/>
  <c r="AD99" i="5"/>
  <c r="AF98" i="5"/>
  <c r="AE98" i="5"/>
  <c r="AD98" i="5"/>
  <c r="AF97" i="5"/>
  <c r="AE97" i="5"/>
  <c r="AD97" i="5"/>
  <c r="AF96" i="5"/>
  <c r="AE96" i="5"/>
  <c r="AD96" i="5"/>
  <c r="AF95" i="5"/>
  <c r="AE95" i="5"/>
  <c r="AD95" i="5"/>
  <c r="AF94" i="5"/>
  <c r="AE94" i="5"/>
  <c r="AD94" i="5"/>
  <c r="AF93" i="5"/>
  <c r="AE93" i="5"/>
  <c r="AD93" i="5"/>
  <c r="AF92" i="5"/>
  <c r="AE92" i="5"/>
  <c r="AD92" i="5"/>
  <c r="AF91" i="5"/>
  <c r="AE91" i="5"/>
  <c r="AD91" i="5"/>
  <c r="AF90" i="5"/>
  <c r="AE90" i="5"/>
  <c r="AD90" i="5"/>
  <c r="AF89" i="5"/>
  <c r="AE89" i="5"/>
  <c r="AD89" i="5"/>
  <c r="AF88" i="5"/>
  <c r="AE88" i="5"/>
  <c r="AD88" i="5"/>
  <c r="AF87" i="5"/>
  <c r="AE87" i="5"/>
  <c r="AD87" i="5"/>
  <c r="AF86" i="5"/>
  <c r="AE86" i="5"/>
  <c r="AD86" i="5"/>
  <c r="AF85" i="5"/>
  <c r="AE85" i="5"/>
  <c r="AD85" i="5"/>
  <c r="AF84" i="5"/>
  <c r="AE84" i="5"/>
  <c r="AD84" i="5"/>
  <c r="AF83" i="5"/>
  <c r="AE83" i="5"/>
  <c r="AD83" i="5"/>
  <c r="AF82" i="5"/>
  <c r="AE82" i="5"/>
  <c r="AD82" i="5"/>
  <c r="AF81" i="5"/>
  <c r="AE81" i="5"/>
  <c r="AD81" i="5"/>
  <c r="AF80" i="5"/>
  <c r="AE80" i="5"/>
  <c r="AD80" i="5"/>
  <c r="AF79" i="5"/>
  <c r="AE79" i="5"/>
  <c r="AD79" i="5"/>
  <c r="AF78" i="5"/>
  <c r="AE78" i="5"/>
  <c r="AD78" i="5"/>
  <c r="AF77" i="5"/>
  <c r="AE77" i="5"/>
  <c r="AD77" i="5"/>
  <c r="AF76" i="5"/>
  <c r="AE76" i="5"/>
  <c r="AD76" i="5"/>
  <c r="AF75" i="5"/>
  <c r="AE75" i="5"/>
  <c r="AD75" i="5"/>
  <c r="AF74" i="5"/>
  <c r="AE74" i="5"/>
  <c r="AD74" i="5"/>
  <c r="AF73" i="5"/>
  <c r="AE73" i="5"/>
  <c r="AD73" i="5"/>
  <c r="AF72" i="5"/>
  <c r="AE72" i="5"/>
  <c r="AD72" i="5"/>
  <c r="AF71" i="5"/>
  <c r="AE71" i="5"/>
  <c r="AD71" i="5"/>
  <c r="AF70" i="5"/>
  <c r="AE70" i="5"/>
  <c r="AD70" i="5"/>
  <c r="AF69" i="5"/>
  <c r="AE69" i="5"/>
  <c r="AD69" i="5"/>
  <c r="AF68" i="5"/>
  <c r="AE68" i="5"/>
  <c r="AD68" i="5"/>
  <c r="AF67" i="5"/>
  <c r="AE67" i="5"/>
  <c r="AD67" i="5"/>
  <c r="AF66" i="5"/>
  <c r="AE66" i="5"/>
  <c r="AD66" i="5"/>
  <c r="AF65" i="5"/>
  <c r="AE65" i="5"/>
  <c r="AD65" i="5"/>
  <c r="AF64" i="5"/>
  <c r="AE64" i="5"/>
  <c r="AD64" i="5"/>
  <c r="AF63" i="5"/>
  <c r="AE63" i="5"/>
  <c r="AD63" i="5"/>
  <c r="AF62" i="5"/>
  <c r="AE62" i="5"/>
  <c r="AD62" i="5"/>
  <c r="AF61" i="5"/>
  <c r="AE61" i="5"/>
  <c r="AD61" i="5"/>
  <c r="AF60" i="5"/>
  <c r="AE60" i="5"/>
  <c r="AD60" i="5"/>
  <c r="AF56" i="5"/>
  <c r="AE56" i="5"/>
  <c r="AD56" i="5"/>
  <c r="AF55" i="5"/>
  <c r="AE55" i="5"/>
  <c r="AD55" i="5"/>
  <c r="AF54" i="5"/>
  <c r="AE54" i="5"/>
  <c r="AD54" i="5"/>
  <c r="AF53" i="5"/>
  <c r="AE53" i="5"/>
  <c r="AD53" i="5"/>
  <c r="AF52" i="5"/>
  <c r="AE52" i="5"/>
  <c r="AD52" i="5"/>
  <c r="AF51" i="5"/>
  <c r="AE51" i="5"/>
  <c r="AD51" i="5"/>
  <c r="AF46" i="5"/>
  <c r="AE46" i="5"/>
  <c r="AD46" i="5"/>
  <c r="AF45" i="5"/>
  <c r="AE45" i="5"/>
  <c r="AD45" i="5"/>
  <c r="AF44" i="5"/>
  <c r="AE44" i="5"/>
  <c r="AD44" i="5"/>
  <c r="AF43" i="5"/>
  <c r="AE43" i="5"/>
  <c r="AD43" i="5"/>
  <c r="AF42" i="5"/>
  <c r="AE42" i="5"/>
  <c r="AD42" i="5"/>
  <c r="AF41" i="5"/>
  <c r="AE41" i="5"/>
  <c r="AD41" i="5"/>
  <c r="AF40" i="5"/>
  <c r="AE40" i="5"/>
  <c r="AD40" i="5"/>
  <c r="AF39" i="5"/>
  <c r="AE39" i="5"/>
  <c r="AD39" i="5"/>
  <c r="AF38" i="5"/>
  <c r="AE38" i="5"/>
  <c r="AD38" i="5"/>
  <c r="AF37" i="5"/>
  <c r="AE37" i="5"/>
  <c r="AD37" i="5"/>
  <c r="AF36" i="5"/>
  <c r="AE36" i="5"/>
  <c r="AD36" i="5"/>
  <c r="AF35" i="5"/>
  <c r="AE35" i="5"/>
  <c r="AD35" i="5"/>
  <c r="AF34" i="5"/>
  <c r="AE34" i="5"/>
  <c r="AD34" i="5"/>
  <c r="AF33" i="5"/>
  <c r="AE33" i="5"/>
  <c r="AD33" i="5"/>
  <c r="AF32" i="5"/>
  <c r="AE32" i="5"/>
  <c r="AD32" i="5"/>
  <c r="AF31" i="5"/>
  <c r="AE31" i="5"/>
  <c r="AD31" i="5"/>
  <c r="AF30" i="5"/>
  <c r="AE30" i="5"/>
  <c r="AD30" i="5"/>
  <c r="AF28" i="5"/>
  <c r="AE28" i="5"/>
  <c r="AD28" i="5"/>
  <c r="AF27" i="5"/>
  <c r="AE27" i="5"/>
  <c r="AD27" i="5"/>
  <c r="AF26" i="5"/>
  <c r="AE26" i="5"/>
  <c r="AD26" i="5"/>
  <c r="AF25" i="5"/>
  <c r="AE25" i="5"/>
  <c r="AD25" i="5"/>
  <c r="AF24" i="5"/>
  <c r="AE24" i="5"/>
  <c r="AD24" i="5"/>
  <c r="AF23" i="5"/>
  <c r="AE23" i="5"/>
  <c r="AD23" i="5"/>
  <c r="AF22" i="5"/>
  <c r="AE22" i="5"/>
  <c r="AD22" i="5"/>
  <c r="AF21" i="5"/>
  <c r="AE21" i="5"/>
  <c r="AD21" i="5"/>
  <c r="AF20" i="5"/>
  <c r="AE20" i="5"/>
  <c r="AD20" i="5"/>
  <c r="AF19" i="5"/>
  <c r="AE19" i="5"/>
  <c r="AD19" i="5"/>
  <c r="AF18" i="5"/>
  <c r="AE18" i="5"/>
  <c r="AD18" i="5"/>
  <c r="AF17" i="5"/>
  <c r="AE17" i="5"/>
  <c r="AD17" i="5"/>
  <c r="AF16" i="5"/>
  <c r="AE16" i="5"/>
  <c r="AD16" i="5"/>
  <c r="AF15" i="5"/>
  <c r="AE15" i="5"/>
  <c r="AD15" i="5"/>
  <c r="AF14" i="5"/>
  <c r="AE14" i="5"/>
  <c r="AD14" i="5"/>
  <c r="AF13" i="5"/>
  <c r="AE13" i="5"/>
  <c r="AD13" i="5"/>
  <c r="AF12" i="5"/>
  <c r="AE12" i="5"/>
  <c r="AD12" i="5"/>
  <c r="AF11" i="5"/>
  <c r="AE11" i="5"/>
  <c r="AD11" i="5"/>
  <c r="AF10" i="5"/>
  <c r="AE10" i="5"/>
  <c r="AD10" i="5"/>
  <c r="AF9" i="5"/>
  <c r="AE9" i="5"/>
  <c r="AD9" i="5"/>
  <c r="AF8" i="5"/>
  <c r="AE8" i="5"/>
  <c r="AD8" i="5"/>
  <c r="AF7" i="5"/>
  <c r="AE7" i="5"/>
  <c r="AD7" i="5"/>
  <c r="AF6" i="5"/>
  <c r="AE6" i="5"/>
  <c r="AD6" i="5"/>
  <c r="AF5" i="5"/>
  <c r="AE5" i="5"/>
  <c r="AD5" i="5"/>
  <c r="AF295" i="4"/>
  <c r="AE295" i="4"/>
  <c r="AD295" i="4"/>
  <c r="AF294" i="4"/>
  <c r="AE294" i="4"/>
  <c r="AD294" i="4"/>
  <c r="AF293" i="4"/>
  <c r="AE293" i="4"/>
  <c r="AD293" i="4"/>
  <c r="AF292" i="4"/>
  <c r="AE292" i="4"/>
  <c r="AD292" i="4"/>
  <c r="AF291" i="4"/>
  <c r="AE291" i="4"/>
  <c r="AD291" i="4"/>
  <c r="AF290" i="4"/>
  <c r="AE290" i="4"/>
  <c r="AD290" i="4"/>
  <c r="AF289" i="4"/>
  <c r="AE289" i="4"/>
  <c r="AD289" i="4"/>
  <c r="AF288" i="4"/>
  <c r="AE288" i="4"/>
  <c r="AD288" i="4"/>
  <c r="AF287" i="4"/>
  <c r="AE287" i="4"/>
  <c r="AD287" i="4"/>
  <c r="AF286" i="4"/>
  <c r="AE286" i="4"/>
  <c r="AD286" i="4"/>
  <c r="B286" i="4"/>
  <c r="AF285" i="4"/>
  <c r="AE285" i="4"/>
  <c r="AD285" i="4"/>
  <c r="B285" i="4"/>
  <c r="AF284" i="4"/>
  <c r="AE284" i="4"/>
  <c r="AD284" i="4"/>
  <c r="B284" i="4"/>
  <c r="AF283" i="4"/>
  <c r="AE283" i="4"/>
  <c r="AD283" i="4"/>
  <c r="B283" i="4"/>
  <c r="AF282" i="4"/>
  <c r="AE282" i="4"/>
  <c r="AD282" i="4"/>
  <c r="B282" i="4"/>
  <c r="AF281" i="4"/>
  <c r="AE281" i="4"/>
  <c r="AD281" i="4"/>
  <c r="B281" i="4"/>
  <c r="AF280" i="4"/>
  <c r="AE280" i="4"/>
  <c r="AD280" i="4"/>
  <c r="B280" i="4"/>
  <c r="AF279" i="4"/>
  <c r="AE279" i="4"/>
  <c r="AD279" i="4"/>
  <c r="B279" i="4"/>
  <c r="AF278" i="4"/>
  <c r="AE278" i="4"/>
  <c r="AD278" i="4"/>
  <c r="B278" i="4"/>
  <c r="AF277" i="4"/>
  <c r="AE277" i="4"/>
  <c r="AD277" i="4"/>
  <c r="B277" i="4"/>
  <c r="AF276" i="4"/>
  <c r="AE276" i="4"/>
  <c r="AD276" i="4"/>
  <c r="B276" i="4"/>
  <c r="AF275" i="4"/>
  <c r="AE275" i="4"/>
  <c r="AD275" i="4"/>
  <c r="B275" i="4"/>
  <c r="AF274" i="4"/>
  <c r="AE274" i="4"/>
  <c r="AD274" i="4"/>
  <c r="AF273" i="4"/>
  <c r="AE273" i="4"/>
  <c r="AD273" i="4"/>
  <c r="B273" i="4"/>
  <c r="AF272" i="4"/>
  <c r="AE272" i="4"/>
  <c r="AD272" i="4"/>
  <c r="B272" i="4"/>
  <c r="AF271" i="4"/>
  <c r="AE271" i="4"/>
  <c r="AD271" i="4"/>
  <c r="AF270" i="4"/>
  <c r="AE270" i="4"/>
  <c r="AD270" i="4"/>
  <c r="B270" i="4"/>
  <c r="AF269" i="4"/>
  <c r="AE269" i="4"/>
  <c r="AD269" i="4"/>
  <c r="B269" i="4"/>
  <c r="AF268" i="4"/>
  <c r="AE268" i="4"/>
  <c r="AD268" i="4"/>
  <c r="B268" i="4"/>
  <c r="AF267" i="4"/>
  <c r="AE267" i="4"/>
  <c r="AD267" i="4"/>
  <c r="B267" i="4"/>
  <c r="AF266" i="4"/>
  <c r="AE266" i="4"/>
  <c r="AD266" i="4"/>
  <c r="AF265" i="4"/>
  <c r="AE265" i="4"/>
  <c r="AD265" i="4"/>
  <c r="B265" i="4"/>
  <c r="AF264" i="4"/>
  <c r="AE264" i="4"/>
  <c r="AD264" i="4"/>
  <c r="B264" i="4"/>
  <c r="AF263" i="4"/>
  <c r="AE263" i="4"/>
  <c r="AD263" i="4"/>
  <c r="B263" i="4"/>
  <c r="AF262" i="4"/>
  <c r="AE262" i="4"/>
  <c r="AD262" i="4"/>
  <c r="B262" i="4"/>
  <c r="AF261" i="4"/>
  <c r="AE261" i="4"/>
  <c r="AD261" i="4"/>
  <c r="B261" i="4"/>
  <c r="AF260" i="4"/>
  <c r="AE260" i="4"/>
  <c r="AD260" i="4"/>
  <c r="B260" i="4"/>
  <c r="AF259" i="4"/>
  <c r="AE259" i="4"/>
  <c r="AD259" i="4"/>
  <c r="B259" i="4"/>
  <c r="AF258" i="4"/>
  <c r="AE258" i="4"/>
  <c r="AD258" i="4"/>
  <c r="AF257" i="4"/>
  <c r="AE257" i="4"/>
  <c r="AD257" i="4"/>
  <c r="AF256" i="4"/>
  <c r="AE256" i="4"/>
  <c r="AD256" i="4"/>
  <c r="AF255" i="4"/>
  <c r="AE255" i="4"/>
  <c r="AD255" i="4"/>
  <c r="AF254" i="4"/>
  <c r="AE254" i="4"/>
  <c r="AD254" i="4"/>
  <c r="AF253" i="4"/>
  <c r="AE253" i="4"/>
  <c r="AD253" i="4"/>
  <c r="AF251" i="4"/>
  <c r="AE251" i="4"/>
  <c r="AD251" i="4"/>
  <c r="AF250" i="4"/>
  <c r="AE250" i="4"/>
  <c r="AD250" i="4"/>
  <c r="AF249" i="4"/>
  <c r="AE249" i="4"/>
  <c r="AD249" i="4"/>
  <c r="AF248" i="4"/>
  <c r="AE248" i="4"/>
  <c r="AD248" i="4"/>
  <c r="AF247" i="4"/>
  <c r="AE247" i="4"/>
  <c r="AD247" i="4"/>
  <c r="AF246" i="4"/>
  <c r="AE246" i="4"/>
  <c r="AD246" i="4"/>
  <c r="AF245" i="4"/>
  <c r="AE245" i="4"/>
  <c r="AD245" i="4"/>
  <c r="AF244" i="4"/>
  <c r="AE244" i="4"/>
  <c r="AD244" i="4"/>
  <c r="AF243" i="4"/>
  <c r="AE243" i="4"/>
  <c r="AD243" i="4"/>
  <c r="AF242" i="4"/>
  <c r="AE242" i="4"/>
  <c r="AD242" i="4"/>
  <c r="AF241" i="4"/>
  <c r="AE241" i="4"/>
  <c r="AD241" i="4"/>
  <c r="AF239" i="4"/>
  <c r="AE239" i="4"/>
  <c r="AD239" i="4"/>
  <c r="AF238" i="4"/>
  <c r="AE238" i="4"/>
  <c r="AD238" i="4"/>
  <c r="AF237" i="4"/>
  <c r="AE237" i="4"/>
  <c r="AD237" i="4"/>
  <c r="AF236" i="4"/>
  <c r="AE236" i="4"/>
  <c r="AD236" i="4"/>
  <c r="AF235" i="4"/>
  <c r="AE235" i="4"/>
  <c r="AD235" i="4"/>
  <c r="AF234" i="4"/>
  <c r="AE234" i="4"/>
  <c r="AD234" i="4"/>
  <c r="AF233" i="4"/>
  <c r="AE233" i="4"/>
  <c r="AD233" i="4"/>
  <c r="AF231" i="4"/>
  <c r="AE231" i="4"/>
  <c r="AD231" i="4"/>
  <c r="AF230" i="4"/>
  <c r="AE230" i="4"/>
  <c r="AD230" i="4"/>
  <c r="AF229" i="4"/>
  <c r="AE229" i="4"/>
  <c r="AD229" i="4"/>
  <c r="AF228" i="4"/>
  <c r="AE228" i="4"/>
  <c r="AD228" i="4"/>
  <c r="AF226" i="4"/>
  <c r="AE226" i="4"/>
  <c r="AD226" i="4"/>
  <c r="AF225" i="4"/>
  <c r="AE225" i="4"/>
  <c r="AD225" i="4"/>
  <c r="AF223" i="4"/>
  <c r="AE223" i="4"/>
  <c r="AD223" i="4"/>
  <c r="AF221" i="4"/>
  <c r="AE221" i="4"/>
  <c r="AD221" i="4"/>
  <c r="AF220" i="4"/>
  <c r="AE220" i="4"/>
  <c r="AD220" i="4"/>
  <c r="AF219" i="4"/>
  <c r="AE219" i="4"/>
  <c r="AD219" i="4"/>
  <c r="AF218" i="4"/>
  <c r="AE218" i="4"/>
  <c r="AD218" i="4"/>
  <c r="AF217" i="4"/>
  <c r="AE217" i="4"/>
  <c r="AD217" i="4"/>
  <c r="AF216" i="4"/>
  <c r="AE216" i="4"/>
  <c r="AD216" i="4"/>
  <c r="AF215" i="4"/>
  <c r="AE215" i="4"/>
  <c r="AD215" i="4"/>
  <c r="AF214" i="4"/>
  <c r="AE214" i="4"/>
  <c r="AD214" i="4"/>
  <c r="AF213" i="4"/>
  <c r="AE213" i="4"/>
  <c r="AD213" i="4"/>
  <c r="AF212" i="4"/>
  <c r="AE212" i="4"/>
  <c r="AD212" i="4"/>
  <c r="AF211" i="4"/>
  <c r="AE211" i="4"/>
  <c r="AD211" i="4"/>
  <c r="AF210" i="4"/>
  <c r="AE210" i="4"/>
  <c r="AD210" i="4"/>
  <c r="AF209" i="4"/>
  <c r="AE209" i="4"/>
  <c r="AD209" i="4"/>
  <c r="AF208" i="4"/>
  <c r="AE208" i="4"/>
  <c r="AD208" i="4"/>
  <c r="AF207" i="4"/>
  <c r="AE207" i="4"/>
  <c r="AD207" i="4"/>
  <c r="AF206" i="4"/>
  <c r="AE206" i="4"/>
  <c r="AD206" i="4"/>
  <c r="AF205" i="4"/>
  <c r="AE205" i="4"/>
  <c r="AD205" i="4"/>
  <c r="AF204" i="4"/>
  <c r="AE204" i="4"/>
  <c r="AD204" i="4"/>
  <c r="AF203" i="4"/>
  <c r="AE203" i="4"/>
  <c r="AD203" i="4"/>
  <c r="AF202" i="4"/>
  <c r="AE202" i="4"/>
  <c r="AD202" i="4"/>
  <c r="AF201" i="4"/>
  <c r="AE201" i="4"/>
  <c r="AD201" i="4"/>
  <c r="AF200" i="4"/>
  <c r="AE200" i="4"/>
  <c r="AD200" i="4"/>
  <c r="AF199" i="4"/>
  <c r="AE199" i="4"/>
  <c r="AD199" i="4"/>
  <c r="AF198" i="4"/>
  <c r="AE198" i="4"/>
  <c r="AD198" i="4"/>
  <c r="AF196" i="4"/>
  <c r="AE196" i="4"/>
  <c r="AD196" i="4"/>
  <c r="AF195" i="4"/>
  <c r="AE195" i="4"/>
  <c r="AD195" i="4"/>
  <c r="AF194" i="4"/>
  <c r="AE194" i="4"/>
  <c r="AD194" i="4"/>
  <c r="AF193" i="4"/>
  <c r="AE193" i="4"/>
  <c r="AD193" i="4"/>
  <c r="AF192" i="4"/>
  <c r="AE192" i="4"/>
  <c r="AD192" i="4"/>
  <c r="AF191" i="4"/>
  <c r="AE191" i="4"/>
  <c r="AD191" i="4"/>
  <c r="AF190" i="4"/>
  <c r="AE190" i="4"/>
  <c r="AD190" i="4"/>
  <c r="AF189" i="4"/>
  <c r="AE189" i="4"/>
  <c r="AD189" i="4"/>
  <c r="AF188" i="4"/>
  <c r="AE188" i="4"/>
  <c r="AD188" i="4"/>
  <c r="AF187" i="4"/>
  <c r="AE187" i="4"/>
  <c r="AD187" i="4"/>
  <c r="AF186" i="4"/>
  <c r="AE186" i="4"/>
  <c r="AD186" i="4"/>
  <c r="AF185" i="4"/>
  <c r="AE185" i="4"/>
  <c r="AD185" i="4"/>
  <c r="AF184" i="4"/>
  <c r="AE184" i="4"/>
  <c r="AD184" i="4"/>
  <c r="AF182" i="4"/>
  <c r="AE182" i="4"/>
  <c r="AD182" i="4"/>
  <c r="AF181" i="4"/>
  <c r="AE181" i="4"/>
  <c r="AD181" i="4"/>
  <c r="AF180" i="4"/>
  <c r="AE180" i="4"/>
  <c r="AD180" i="4"/>
  <c r="AF179" i="4"/>
  <c r="AE179" i="4"/>
  <c r="AD179" i="4"/>
  <c r="AF178" i="4"/>
  <c r="AE178" i="4"/>
  <c r="AD178" i="4"/>
  <c r="AF177" i="4"/>
  <c r="AE177" i="4"/>
  <c r="AD177" i="4"/>
  <c r="AF176" i="4"/>
  <c r="AE176" i="4"/>
  <c r="AD176" i="4"/>
  <c r="AF175" i="4"/>
  <c r="AE175" i="4"/>
  <c r="AD175" i="4"/>
  <c r="AF174" i="4"/>
  <c r="AE174" i="4"/>
  <c r="AD174" i="4"/>
  <c r="AF173" i="4"/>
  <c r="AE173" i="4"/>
  <c r="AD173" i="4"/>
  <c r="AF172" i="4"/>
  <c r="AE172" i="4"/>
  <c r="AD172" i="4"/>
  <c r="AF171" i="4"/>
  <c r="AE171" i="4"/>
  <c r="AD171" i="4"/>
  <c r="AF170" i="4"/>
  <c r="AE170" i="4"/>
  <c r="AD170" i="4"/>
  <c r="AF169" i="4"/>
  <c r="AE169" i="4"/>
  <c r="AD169" i="4"/>
  <c r="AF168" i="4"/>
  <c r="AE168" i="4"/>
  <c r="AD168" i="4"/>
  <c r="AF167" i="4"/>
  <c r="AE167" i="4"/>
  <c r="AD167" i="4"/>
  <c r="AF166" i="4"/>
  <c r="AE166" i="4"/>
  <c r="AD166" i="4"/>
  <c r="AF165" i="4"/>
  <c r="AE165" i="4"/>
  <c r="AD165" i="4"/>
  <c r="AF164" i="4"/>
  <c r="AE164" i="4"/>
  <c r="AD164" i="4"/>
  <c r="AF163" i="4"/>
  <c r="AE163" i="4"/>
  <c r="AD163" i="4"/>
  <c r="AF162" i="4"/>
  <c r="AE162" i="4"/>
  <c r="AD162" i="4"/>
  <c r="AF161" i="4"/>
  <c r="AE161" i="4"/>
  <c r="AD161" i="4"/>
  <c r="AF160" i="4"/>
  <c r="AE160" i="4"/>
  <c r="AD160" i="4"/>
  <c r="AF159" i="4"/>
  <c r="AE159" i="4"/>
  <c r="AD159" i="4"/>
  <c r="AF158" i="4"/>
  <c r="AE158" i="4"/>
  <c r="AD158" i="4"/>
  <c r="AF157" i="4"/>
  <c r="AE157" i="4"/>
  <c r="AD157" i="4"/>
  <c r="AF156" i="4"/>
  <c r="AE156" i="4"/>
  <c r="AD156" i="4"/>
  <c r="AF155" i="4"/>
  <c r="AE155" i="4"/>
  <c r="AD155" i="4"/>
  <c r="AF154" i="4"/>
  <c r="AE154" i="4"/>
  <c r="AD154" i="4"/>
  <c r="AF153" i="4"/>
  <c r="AE153" i="4"/>
  <c r="AD153" i="4"/>
  <c r="AF152" i="4"/>
  <c r="AE152" i="4"/>
  <c r="AD152" i="4"/>
  <c r="AF151" i="4"/>
  <c r="AE151" i="4"/>
  <c r="AD151" i="4"/>
  <c r="AF150" i="4"/>
  <c r="AE150" i="4"/>
  <c r="AD150" i="4"/>
  <c r="AF149" i="4"/>
  <c r="AE149" i="4"/>
  <c r="AD149" i="4"/>
  <c r="AF148" i="4"/>
  <c r="AE148" i="4"/>
  <c r="AD148" i="4"/>
  <c r="AF147" i="4"/>
  <c r="AE147" i="4"/>
  <c r="AD147" i="4"/>
  <c r="AF146" i="4"/>
  <c r="AE146" i="4"/>
  <c r="AD146" i="4"/>
  <c r="AF145" i="4"/>
  <c r="AE145" i="4"/>
  <c r="AD145" i="4"/>
  <c r="B145" i="4"/>
  <c r="AF144" i="4"/>
  <c r="AE144" i="4"/>
  <c r="AD144" i="4"/>
  <c r="AF143" i="4"/>
  <c r="AE143" i="4"/>
  <c r="AD143" i="4"/>
  <c r="AF142" i="4"/>
  <c r="AE142" i="4"/>
  <c r="AD142" i="4"/>
  <c r="AF141" i="4"/>
  <c r="AE141" i="4"/>
  <c r="AD141" i="4"/>
  <c r="B141" i="4"/>
  <c r="AF140" i="4"/>
  <c r="AE140" i="4"/>
  <c r="AD140" i="4"/>
  <c r="AF139" i="4"/>
  <c r="AE139" i="4"/>
  <c r="AD139" i="4"/>
  <c r="AF138" i="4"/>
  <c r="AE138" i="4"/>
  <c r="AD138" i="4"/>
  <c r="AF137" i="4"/>
  <c r="AF136" i="4"/>
  <c r="AF135" i="4"/>
  <c r="AF134" i="4"/>
  <c r="AF133" i="4"/>
  <c r="AF107" i="4"/>
  <c r="AE107" i="4"/>
  <c r="AD107" i="4"/>
  <c r="B107" i="4"/>
  <c r="AF102" i="4"/>
  <c r="AE102" i="4"/>
  <c r="AD102" i="4"/>
  <c r="AF97" i="4"/>
  <c r="AE97" i="4"/>
  <c r="AD97" i="4"/>
  <c r="AF96" i="4"/>
  <c r="AE96" i="4"/>
  <c r="AD96" i="4"/>
  <c r="AF95" i="4"/>
  <c r="AE95" i="4"/>
  <c r="AD95" i="4"/>
  <c r="AF90" i="4"/>
  <c r="AE90" i="4"/>
  <c r="AD90" i="4"/>
  <c r="AF89" i="4"/>
  <c r="AE89" i="4"/>
  <c r="AD89" i="4"/>
  <c r="AF88" i="4"/>
  <c r="AE88" i="4"/>
  <c r="AD88" i="4"/>
  <c r="AF87" i="4"/>
  <c r="AE87" i="4"/>
  <c r="AD87" i="4"/>
  <c r="AF86" i="4"/>
  <c r="AE86" i="4"/>
  <c r="AD86" i="4"/>
  <c r="AF85" i="4"/>
  <c r="AE85" i="4"/>
  <c r="AD85" i="4"/>
  <c r="AF84" i="4"/>
  <c r="AE84" i="4"/>
  <c r="AD84" i="4"/>
  <c r="AF83" i="4"/>
  <c r="AE83" i="4"/>
  <c r="AD83" i="4"/>
  <c r="AF82" i="4"/>
  <c r="AE82" i="4"/>
  <c r="AD82" i="4"/>
  <c r="AF81" i="4"/>
  <c r="AE81" i="4"/>
  <c r="AD81" i="4"/>
  <c r="AF80" i="4"/>
  <c r="AE80" i="4"/>
  <c r="AD80" i="4"/>
  <c r="AF78" i="4"/>
  <c r="AE78" i="4"/>
  <c r="AD78" i="4"/>
  <c r="AF77" i="4"/>
  <c r="AE77" i="4"/>
  <c r="AD77" i="4"/>
  <c r="AF76" i="4"/>
  <c r="AE76" i="4"/>
  <c r="AD76" i="4"/>
  <c r="AF75" i="4"/>
  <c r="AE75" i="4"/>
  <c r="AD75" i="4"/>
  <c r="AF74" i="4"/>
  <c r="AE74" i="4"/>
  <c r="AD74" i="4"/>
  <c r="AF73" i="4"/>
  <c r="AE73" i="4"/>
  <c r="AD73" i="4"/>
  <c r="AF72" i="4"/>
  <c r="AE72" i="4"/>
  <c r="AD72" i="4"/>
  <c r="AF71" i="4"/>
  <c r="AE71" i="4"/>
  <c r="AD71" i="4"/>
  <c r="AF69" i="4"/>
  <c r="AE69" i="4"/>
  <c r="AD69" i="4"/>
  <c r="AF68" i="4"/>
  <c r="AE68" i="4"/>
  <c r="AD68" i="4"/>
  <c r="AF66" i="4"/>
  <c r="AE66" i="4"/>
  <c r="AD66" i="4"/>
  <c r="AF65" i="4"/>
  <c r="AE65" i="4"/>
  <c r="AD65" i="4"/>
  <c r="AF64" i="4"/>
  <c r="AE64" i="4"/>
  <c r="AD64" i="4"/>
  <c r="AF63" i="4"/>
  <c r="AE63" i="4"/>
  <c r="AD63" i="4"/>
  <c r="AF62" i="4"/>
  <c r="AE62" i="4"/>
  <c r="AD62" i="4"/>
  <c r="AF61" i="4"/>
  <c r="AE61" i="4"/>
  <c r="AD61" i="4"/>
  <c r="AF60" i="4"/>
  <c r="AE60" i="4"/>
  <c r="AD60" i="4"/>
  <c r="AF59" i="4"/>
  <c r="AE59" i="4"/>
  <c r="AD59" i="4"/>
  <c r="AF58" i="4"/>
  <c r="AE58" i="4"/>
  <c r="AD58" i="4"/>
  <c r="AF57" i="4"/>
  <c r="AE57" i="4"/>
  <c r="AD57" i="4"/>
  <c r="AF56" i="4"/>
  <c r="AE56" i="4"/>
  <c r="AD56" i="4"/>
  <c r="AF55" i="4"/>
  <c r="AE55" i="4"/>
  <c r="AD55" i="4"/>
  <c r="AF53" i="4"/>
  <c r="AE53" i="4"/>
  <c r="AD53" i="4"/>
  <c r="AF52" i="4"/>
  <c r="AE52" i="4"/>
  <c r="AD52" i="4"/>
  <c r="AF51" i="4"/>
  <c r="AE51" i="4"/>
  <c r="AD51" i="4"/>
  <c r="AF50" i="4"/>
  <c r="AE50" i="4"/>
  <c r="AD50" i="4"/>
  <c r="AF49" i="4"/>
  <c r="AE49" i="4"/>
  <c r="AD49" i="4"/>
  <c r="AF48" i="4"/>
  <c r="AE48" i="4"/>
  <c r="AD48" i="4"/>
  <c r="AF47" i="4"/>
  <c r="AE47" i="4"/>
  <c r="AD47" i="4"/>
  <c r="AF46" i="4"/>
  <c r="AE46" i="4"/>
  <c r="AD46" i="4"/>
  <c r="AF45" i="4"/>
  <c r="AE45" i="4"/>
  <c r="AD45" i="4"/>
  <c r="AF44" i="4"/>
  <c r="AE44" i="4"/>
  <c r="AD44" i="4"/>
  <c r="AF43" i="4"/>
  <c r="AE43" i="4"/>
  <c r="AD43" i="4"/>
  <c r="AF42" i="4"/>
  <c r="AE42" i="4"/>
  <c r="AD42" i="4"/>
  <c r="AF41" i="4"/>
  <c r="AE41" i="4"/>
  <c r="AD41" i="4"/>
  <c r="AF40" i="4"/>
  <c r="AE40" i="4"/>
  <c r="AD40" i="4"/>
  <c r="AF39" i="4"/>
  <c r="AE39" i="4"/>
  <c r="AD39" i="4"/>
  <c r="AF38" i="4"/>
  <c r="AE38" i="4"/>
  <c r="AD38" i="4"/>
  <c r="AF37" i="4"/>
  <c r="AE37" i="4"/>
  <c r="AD37" i="4"/>
  <c r="AF36" i="4"/>
  <c r="AE36" i="4"/>
  <c r="AD36" i="4"/>
  <c r="AF35" i="4"/>
  <c r="AE35" i="4"/>
  <c r="AD35" i="4"/>
  <c r="AF31" i="4"/>
  <c r="AE31" i="4"/>
  <c r="AD31" i="4"/>
  <c r="AF30" i="4"/>
  <c r="AE30" i="4"/>
  <c r="AD30" i="4"/>
  <c r="AF29" i="4"/>
  <c r="AE29" i="4"/>
  <c r="AD29" i="4"/>
  <c r="AF28" i="4"/>
  <c r="AE28" i="4"/>
  <c r="AD28" i="4"/>
  <c r="AF27" i="4"/>
  <c r="AE27" i="4"/>
  <c r="AD27" i="4"/>
  <c r="AF26" i="4"/>
  <c r="AE26" i="4"/>
  <c r="AD26" i="4"/>
  <c r="AF25" i="4"/>
  <c r="AE25" i="4"/>
  <c r="AD25" i="4"/>
  <c r="AF24" i="4"/>
  <c r="AE24" i="4"/>
  <c r="AD24" i="4"/>
  <c r="B24" i="4"/>
  <c r="AF23" i="4"/>
  <c r="AE23" i="4"/>
  <c r="AD23" i="4"/>
  <c r="AF22" i="4"/>
  <c r="AE22" i="4"/>
  <c r="AD22" i="4"/>
  <c r="AF21" i="4"/>
  <c r="AE21" i="4"/>
  <c r="AD21" i="4"/>
  <c r="AF20" i="4"/>
  <c r="AE20" i="4"/>
  <c r="AD20" i="4"/>
  <c r="AF19" i="4"/>
  <c r="AE19" i="4"/>
  <c r="AD19" i="4"/>
  <c r="AF18" i="4"/>
  <c r="AE18" i="4"/>
  <c r="AD18" i="4"/>
  <c r="AF17" i="4"/>
  <c r="AE17" i="4"/>
  <c r="AD17" i="4"/>
  <c r="AF16" i="4"/>
  <c r="AE16" i="4"/>
  <c r="AD16" i="4"/>
  <c r="AF15" i="4"/>
  <c r="AE15" i="4"/>
  <c r="AD15" i="4"/>
  <c r="AF14" i="4"/>
  <c r="AE14" i="4"/>
  <c r="AD14" i="4"/>
  <c r="AF13" i="4"/>
  <c r="AE13" i="4"/>
  <c r="AD13" i="4"/>
  <c r="AF12" i="4"/>
  <c r="AE12" i="4"/>
  <c r="AD12" i="4"/>
  <c r="AF11" i="4"/>
  <c r="AE11" i="4"/>
  <c r="AD11" i="4"/>
  <c r="AF10" i="4"/>
  <c r="AE10" i="4"/>
  <c r="AD10" i="4"/>
  <c r="AF9" i="4"/>
  <c r="AE9" i="4"/>
  <c r="AD9" i="4"/>
  <c r="AF8" i="4"/>
  <c r="AE8" i="4"/>
  <c r="AD8" i="4"/>
  <c r="AF7" i="4"/>
  <c r="AE7" i="4"/>
  <c r="AD7" i="4"/>
  <c r="AF6" i="4"/>
  <c r="AE6" i="4"/>
  <c r="AD6" i="4"/>
  <c r="AF5" i="4"/>
  <c r="AE5" i="4"/>
  <c r="AD5" i="4"/>
  <c r="AF200" i="3"/>
  <c r="AE200" i="3"/>
  <c r="AD200" i="3"/>
  <c r="U200" i="3"/>
  <c r="AF199" i="3"/>
  <c r="AE199" i="3"/>
  <c r="AD199" i="3"/>
  <c r="U199" i="3"/>
  <c r="AF198" i="3"/>
  <c r="AE198" i="3"/>
  <c r="AD198" i="3"/>
  <c r="U198" i="3"/>
  <c r="AF197" i="3"/>
  <c r="AE197" i="3"/>
  <c r="AD197" i="3"/>
  <c r="U197" i="3"/>
  <c r="AF196" i="3"/>
  <c r="AE196" i="3"/>
  <c r="AD196" i="3"/>
  <c r="U196" i="3"/>
  <c r="AF195" i="3"/>
  <c r="AE195" i="3"/>
  <c r="AD195" i="3"/>
  <c r="U195" i="3"/>
  <c r="AF194" i="3"/>
  <c r="AE194" i="3"/>
  <c r="AD194" i="3"/>
  <c r="U194" i="3"/>
  <c r="AF193" i="3"/>
  <c r="AE193" i="3"/>
  <c r="AD193" i="3"/>
  <c r="U193" i="3"/>
  <c r="AF192" i="3"/>
  <c r="AE192" i="3"/>
  <c r="AD192" i="3"/>
  <c r="AF191" i="3"/>
  <c r="AE191" i="3"/>
  <c r="AD191" i="3"/>
  <c r="U191" i="3"/>
  <c r="AF190" i="3"/>
  <c r="AE190" i="3"/>
  <c r="AD190" i="3"/>
  <c r="U190" i="3"/>
  <c r="AF189" i="3"/>
  <c r="AE189" i="3"/>
  <c r="AD189" i="3"/>
  <c r="U189" i="3"/>
  <c r="AF188" i="3"/>
  <c r="AE188" i="3"/>
  <c r="AD188" i="3"/>
  <c r="U188" i="3"/>
  <c r="AF187" i="3"/>
  <c r="AE187" i="3"/>
  <c r="AD187" i="3"/>
  <c r="U187" i="3"/>
  <c r="AF186" i="3"/>
  <c r="AE186" i="3"/>
  <c r="AD186" i="3"/>
  <c r="U186" i="3"/>
  <c r="AF185" i="3"/>
  <c r="AE185" i="3"/>
  <c r="AD185" i="3"/>
  <c r="U185" i="3"/>
  <c r="AF184" i="3"/>
  <c r="AE184" i="3"/>
  <c r="AD184" i="3"/>
  <c r="U184" i="3"/>
  <c r="AF183" i="3"/>
  <c r="AE183" i="3"/>
  <c r="AD183" i="3"/>
  <c r="U183" i="3"/>
  <c r="AF182" i="3"/>
  <c r="AE182" i="3"/>
  <c r="AD182" i="3"/>
  <c r="U182" i="3"/>
  <c r="AF181" i="3"/>
  <c r="AE181" i="3"/>
  <c r="AD181" i="3"/>
  <c r="U181" i="3"/>
  <c r="AF180" i="3"/>
  <c r="AE180" i="3"/>
  <c r="AD180" i="3"/>
  <c r="U180" i="3"/>
  <c r="AF179" i="3"/>
  <c r="AE179" i="3"/>
  <c r="AD179" i="3"/>
  <c r="U179" i="3"/>
  <c r="AF178" i="3"/>
  <c r="AE178" i="3"/>
  <c r="AD178" i="3"/>
  <c r="AF177" i="3"/>
  <c r="AE177" i="3"/>
  <c r="AD177" i="3"/>
  <c r="U177" i="3"/>
  <c r="AF176" i="3"/>
  <c r="AE176" i="3"/>
  <c r="AD176" i="3"/>
  <c r="U176" i="3"/>
  <c r="AF175" i="3"/>
  <c r="AE175" i="3"/>
  <c r="AD175" i="3"/>
  <c r="AF174" i="3"/>
  <c r="AE174" i="3"/>
  <c r="AD174" i="3"/>
  <c r="U174" i="3"/>
  <c r="AF173" i="3"/>
  <c r="AE173" i="3"/>
  <c r="AD173" i="3"/>
  <c r="U173" i="3"/>
  <c r="AF172" i="3"/>
  <c r="AE172" i="3"/>
  <c r="AD172" i="3"/>
  <c r="U172" i="3"/>
  <c r="AF171" i="3"/>
  <c r="AE171" i="3"/>
  <c r="AD171" i="3"/>
  <c r="U171" i="3"/>
  <c r="AF170" i="3"/>
  <c r="AE170" i="3"/>
  <c r="AD170" i="3"/>
  <c r="AF169" i="3"/>
  <c r="AE169" i="3"/>
  <c r="AD169" i="3"/>
  <c r="U169" i="3"/>
  <c r="AF168" i="3"/>
  <c r="AE168" i="3"/>
  <c r="AD168" i="3"/>
  <c r="U168" i="3"/>
  <c r="AF167" i="3"/>
  <c r="AE167" i="3"/>
  <c r="AD167" i="3"/>
  <c r="U167" i="3"/>
  <c r="AF166" i="3"/>
  <c r="AE166" i="3"/>
  <c r="AD166" i="3"/>
  <c r="U166" i="3"/>
  <c r="AF165" i="3"/>
  <c r="AE165" i="3"/>
  <c r="AD165" i="3"/>
  <c r="U165" i="3"/>
  <c r="AF164" i="3"/>
  <c r="AE164" i="3"/>
  <c r="AD164" i="3"/>
  <c r="U164" i="3"/>
  <c r="AF163" i="3"/>
  <c r="AE163" i="3"/>
  <c r="AD163" i="3"/>
  <c r="U163" i="3"/>
  <c r="AF162" i="3"/>
  <c r="AE162" i="3"/>
  <c r="AD162" i="3"/>
  <c r="AF161" i="3"/>
  <c r="AE161" i="3"/>
  <c r="AD161" i="3"/>
  <c r="U161" i="3"/>
  <c r="AF160" i="3"/>
  <c r="AE160" i="3"/>
  <c r="AD160" i="3"/>
  <c r="U160" i="3"/>
  <c r="AF159" i="3"/>
  <c r="AE159" i="3"/>
  <c r="AD159" i="3"/>
  <c r="U159" i="3"/>
  <c r="AF158" i="3"/>
  <c r="AE158" i="3"/>
  <c r="AD158" i="3"/>
  <c r="U158" i="3"/>
  <c r="AF157" i="3"/>
  <c r="AE157" i="3"/>
  <c r="AD157" i="3"/>
  <c r="AF156" i="3"/>
  <c r="AE156" i="3"/>
  <c r="AD156" i="3"/>
  <c r="U156" i="3"/>
  <c r="AF155" i="3"/>
  <c r="AE155" i="3"/>
  <c r="AD155" i="3"/>
  <c r="U155" i="3"/>
  <c r="AF154" i="3"/>
  <c r="AE154" i="3"/>
  <c r="AD154" i="3"/>
  <c r="U154" i="3"/>
  <c r="AF153" i="3"/>
  <c r="AE153" i="3"/>
  <c r="AD153" i="3"/>
  <c r="U153" i="3"/>
  <c r="AF152" i="3"/>
  <c r="AE152" i="3"/>
  <c r="AD152" i="3"/>
  <c r="AF151" i="3"/>
  <c r="AE151" i="3"/>
  <c r="AD151" i="3"/>
  <c r="U151" i="3"/>
  <c r="AF150" i="3"/>
  <c r="AE150" i="3"/>
  <c r="AD150" i="3"/>
  <c r="U150" i="3"/>
  <c r="AF149" i="3"/>
  <c r="AE149" i="3"/>
  <c r="AD149" i="3"/>
  <c r="AF148" i="3"/>
  <c r="AE148" i="3"/>
  <c r="AD148" i="3"/>
  <c r="U148" i="3"/>
  <c r="AF147" i="3"/>
  <c r="AE147" i="3"/>
  <c r="AD147" i="3"/>
  <c r="U147" i="3"/>
  <c r="AF146" i="3"/>
  <c r="AE146" i="3"/>
  <c r="AD146" i="3"/>
  <c r="U146" i="3"/>
  <c r="AF145" i="3"/>
  <c r="AE145" i="3"/>
  <c r="AD145" i="3"/>
  <c r="U145" i="3"/>
  <c r="AF144" i="3"/>
  <c r="AE144" i="3"/>
  <c r="AD144" i="3"/>
  <c r="AF143" i="3"/>
  <c r="AE143" i="3"/>
  <c r="AD143" i="3"/>
  <c r="U143" i="3"/>
  <c r="AF142" i="3"/>
  <c r="AE142" i="3"/>
  <c r="AD142" i="3"/>
  <c r="U142" i="3"/>
  <c r="AF141" i="3"/>
  <c r="AE141" i="3"/>
  <c r="AD141" i="3"/>
  <c r="AF140" i="3"/>
  <c r="AE140" i="3"/>
  <c r="AD140" i="3"/>
  <c r="U140" i="3"/>
  <c r="AF139" i="3"/>
  <c r="AE139" i="3"/>
  <c r="AD139" i="3"/>
  <c r="U139" i="3"/>
  <c r="AF138" i="3"/>
  <c r="AE138" i="3"/>
  <c r="AD138" i="3"/>
  <c r="U138" i="3"/>
  <c r="AF137" i="3"/>
  <c r="AE137" i="3"/>
  <c r="AD137" i="3"/>
  <c r="U137" i="3"/>
  <c r="AF136" i="3"/>
  <c r="AE136" i="3"/>
  <c r="AD136" i="3"/>
  <c r="U136" i="3"/>
  <c r="AF135" i="3"/>
  <c r="AE135" i="3"/>
  <c r="AD135" i="3"/>
  <c r="AF134" i="3"/>
  <c r="AE134" i="3"/>
  <c r="AD134" i="3"/>
  <c r="U134" i="3"/>
  <c r="AF133" i="3"/>
  <c r="AE133" i="3"/>
  <c r="AD133" i="3"/>
  <c r="U133" i="3"/>
  <c r="AF132" i="3"/>
  <c r="AE132" i="3"/>
  <c r="AD132" i="3"/>
  <c r="U132" i="3"/>
  <c r="AF131" i="3"/>
  <c r="AE131" i="3"/>
  <c r="AD131" i="3"/>
  <c r="U131" i="3"/>
  <c r="AF130" i="3"/>
  <c r="AE130" i="3"/>
  <c r="AD130" i="3"/>
  <c r="U130" i="3"/>
  <c r="AF129" i="3"/>
  <c r="AE129" i="3"/>
  <c r="AD129" i="3"/>
  <c r="AF128" i="3"/>
  <c r="AE128" i="3"/>
  <c r="AD128" i="3"/>
  <c r="U128" i="3"/>
  <c r="AF127" i="3"/>
  <c r="AE127" i="3"/>
  <c r="AD127" i="3"/>
  <c r="U127" i="3"/>
  <c r="AF126" i="3"/>
  <c r="AE126" i="3"/>
  <c r="AD126" i="3"/>
  <c r="U126" i="3"/>
  <c r="AF125" i="3"/>
  <c r="AE125" i="3"/>
  <c r="AD125" i="3"/>
  <c r="U125" i="3"/>
  <c r="AF124" i="3"/>
  <c r="AE124" i="3"/>
  <c r="AD124" i="3"/>
  <c r="U124" i="3"/>
  <c r="AF123" i="3"/>
  <c r="AE123" i="3"/>
  <c r="AD123" i="3"/>
  <c r="AF122" i="3"/>
  <c r="AE122" i="3"/>
  <c r="AD122" i="3"/>
  <c r="U122" i="3"/>
  <c r="AF121" i="3"/>
  <c r="AE121" i="3"/>
  <c r="AD121" i="3"/>
  <c r="U121" i="3"/>
  <c r="AF120" i="3"/>
  <c r="AE120" i="3"/>
  <c r="AD120" i="3"/>
  <c r="U120" i="3"/>
  <c r="AF119" i="3"/>
  <c r="AE119" i="3"/>
  <c r="AD119" i="3"/>
  <c r="U119" i="3"/>
  <c r="AF118" i="3"/>
  <c r="AE118" i="3"/>
  <c r="AD118" i="3"/>
  <c r="U118" i="3"/>
  <c r="AF117" i="3"/>
  <c r="AE117" i="3"/>
  <c r="AD117" i="3"/>
  <c r="U117" i="3"/>
  <c r="AF116" i="3"/>
  <c r="AE116" i="3"/>
  <c r="AD116" i="3"/>
  <c r="AF115" i="3"/>
  <c r="AE115" i="3"/>
  <c r="AD115" i="3"/>
  <c r="U115" i="3"/>
  <c r="B115" i="3"/>
  <c r="AF114" i="3"/>
  <c r="AE114" i="3"/>
  <c r="AD114" i="3"/>
  <c r="AF113" i="3"/>
  <c r="AE113" i="3"/>
  <c r="AD113" i="3"/>
  <c r="U113" i="3"/>
  <c r="B113" i="3"/>
  <c r="AF112" i="3"/>
  <c r="AE112" i="3"/>
  <c r="AD112" i="3"/>
  <c r="U112" i="3"/>
  <c r="B112" i="3"/>
  <c r="AF111" i="3"/>
  <c r="AE111" i="3"/>
  <c r="AD111" i="3"/>
  <c r="AF110" i="3"/>
  <c r="AE110" i="3"/>
  <c r="AD110" i="3"/>
  <c r="U110" i="3"/>
  <c r="B110" i="3"/>
  <c r="AF109" i="3"/>
  <c r="AE109" i="3"/>
  <c r="AD109" i="3"/>
  <c r="U109" i="3"/>
  <c r="B109" i="3"/>
  <c r="AF108" i="3"/>
  <c r="AE108" i="3"/>
  <c r="AD108" i="3"/>
  <c r="AF107" i="3"/>
  <c r="AE107" i="3"/>
  <c r="AD107" i="3"/>
  <c r="U107" i="3"/>
  <c r="B107" i="3"/>
  <c r="AF106" i="3"/>
  <c r="AE106" i="3"/>
  <c r="AD106" i="3"/>
  <c r="AF105" i="3"/>
  <c r="AE105" i="3"/>
  <c r="AD105" i="3"/>
  <c r="U105" i="3"/>
  <c r="B105" i="3"/>
  <c r="AF104" i="3"/>
  <c r="AE104" i="3"/>
  <c r="AD104" i="3"/>
  <c r="AF86" i="3"/>
  <c r="AE86" i="3"/>
  <c r="AD86" i="3"/>
  <c r="U86" i="3"/>
  <c r="AF85" i="3"/>
  <c r="AE85" i="3"/>
  <c r="AD85" i="3"/>
  <c r="U85" i="3"/>
  <c r="AF84" i="3"/>
  <c r="AE84" i="3"/>
  <c r="AD84" i="3"/>
  <c r="U84" i="3"/>
  <c r="AF83" i="3"/>
  <c r="AE83" i="3"/>
  <c r="AD83" i="3"/>
  <c r="U83" i="3"/>
  <c r="AF82" i="3"/>
  <c r="AE82" i="3"/>
  <c r="AD82" i="3"/>
  <c r="U82" i="3"/>
  <c r="AF81" i="3"/>
  <c r="AE81" i="3"/>
  <c r="AD81" i="3"/>
  <c r="U81" i="3"/>
  <c r="AF80" i="3"/>
  <c r="AE80" i="3"/>
  <c r="AD80" i="3"/>
  <c r="U80" i="3"/>
  <c r="AF79" i="3"/>
  <c r="AE79" i="3"/>
  <c r="AD79" i="3"/>
  <c r="AF78" i="3"/>
  <c r="AE78" i="3"/>
  <c r="AD78" i="3"/>
  <c r="U78" i="3"/>
  <c r="AF77" i="3"/>
  <c r="AE77" i="3"/>
  <c r="AD77" i="3"/>
  <c r="U77" i="3"/>
  <c r="AF76" i="3"/>
  <c r="AE76" i="3"/>
  <c r="AD76" i="3"/>
  <c r="U76" i="3"/>
  <c r="AF75" i="3"/>
  <c r="AE75" i="3"/>
  <c r="AD75" i="3"/>
  <c r="U75" i="3"/>
  <c r="AF74" i="3"/>
  <c r="AE74" i="3"/>
  <c r="AD74" i="3"/>
  <c r="AF73" i="3"/>
  <c r="AE73" i="3"/>
  <c r="AD73" i="3"/>
  <c r="U73" i="3"/>
  <c r="AF72" i="3"/>
  <c r="AE72" i="3"/>
  <c r="AD72" i="3"/>
  <c r="U72" i="3"/>
  <c r="AF71" i="3"/>
  <c r="AE71" i="3"/>
  <c r="AD71" i="3"/>
  <c r="AF70" i="3"/>
  <c r="AE70" i="3"/>
  <c r="AD70" i="3"/>
  <c r="U70" i="3"/>
  <c r="AF69" i="3"/>
  <c r="AE69" i="3"/>
  <c r="AD69" i="3"/>
  <c r="U69" i="3"/>
  <c r="AF68" i="3"/>
  <c r="AE68" i="3"/>
  <c r="AD68" i="3"/>
  <c r="U68" i="3"/>
  <c r="AF67" i="3"/>
  <c r="AE67" i="3"/>
  <c r="AD67" i="3"/>
  <c r="U67" i="3"/>
  <c r="AF66" i="3"/>
  <c r="AE66" i="3"/>
  <c r="AD66" i="3"/>
  <c r="U66" i="3"/>
  <c r="AF65" i="3"/>
  <c r="AE65" i="3"/>
  <c r="AD65" i="3"/>
  <c r="U65" i="3"/>
  <c r="AF64" i="3"/>
  <c r="AE64" i="3"/>
  <c r="AD64" i="3"/>
  <c r="U64" i="3"/>
  <c r="AF63" i="3"/>
  <c r="AE63" i="3"/>
  <c r="AD63" i="3"/>
  <c r="U63" i="3"/>
  <c r="AF62" i="3"/>
  <c r="AE62" i="3"/>
  <c r="AD62" i="3"/>
  <c r="U62" i="3"/>
  <c r="AF61" i="3"/>
  <c r="AE61" i="3"/>
  <c r="AD61" i="3"/>
  <c r="U61" i="3"/>
  <c r="AF60" i="3"/>
  <c r="AE60" i="3"/>
  <c r="AD60" i="3"/>
  <c r="U60" i="3"/>
  <c r="AF59" i="3"/>
  <c r="AE59" i="3"/>
  <c r="AD59" i="3"/>
  <c r="U59" i="3"/>
  <c r="AF58" i="3"/>
  <c r="AE58" i="3"/>
  <c r="AD58" i="3"/>
  <c r="AF57" i="3"/>
  <c r="AE57" i="3"/>
  <c r="AD57" i="3"/>
  <c r="U57" i="3"/>
  <c r="AF56" i="3"/>
  <c r="AE56" i="3"/>
  <c r="AD56" i="3"/>
  <c r="U56" i="3"/>
  <c r="AF55" i="3"/>
  <c r="AE55" i="3"/>
  <c r="AD55" i="3"/>
  <c r="U55" i="3"/>
  <c r="AF54" i="3"/>
  <c r="AE54" i="3"/>
  <c r="AD54" i="3"/>
  <c r="U54" i="3"/>
  <c r="AF53" i="3"/>
  <c r="AE53" i="3"/>
  <c r="AD53" i="3"/>
  <c r="U53" i="3"/>
  <c r="AF52" i="3"/>
  <c r="AE52" i="3"/>
  <c r="AD52" i="3"/>
  <c r="U52" i="3"/>
  <c r="AF51" i="3"/>
  <c r="AE51" i="3"/>
  <c r="AD51" i="3"/>
  <c r="AF50" i="3"/>
  <c r="AE50" i="3"/>
  <c r="AD50" i="3"/>
  <c r="U50" i="3"/>
  <c r="AF49" i="3"/>
  <c r="AE49" i="3"/>
  <c r="AD49" i="3"/>
  <c r="U49" i="3"/>
  <c r="AF48" i="3"/>
  <c r="AE48" i="3"/>
  <c r="AD48" i="3"/>
  <c r="AF47" i="3"/>
  <c r="AE47" i="3"/>
  <c r="AD47" i="3"/>
  <c r="U47" i="3"/>
  <c r="AF46" i="3"/>
  <c r="AE46" i="3"/>
  <c r="AD46" i="3"/>
  <c r="U46" i="3"/>
  <c r="AF45" i="3"/>
  <c r="AE45" i="3"/>
  <c r="AD45" i="3"/>
  <c r="U45" i="3"/>
  <c r="AF44" i="3"/>
  <c r="AE44" i="3"/>
  <c r="AD44" i="3"/>
  <c r="U44" i="3"/>
  <c r="AF43" i="3"/>
  <c r="AE43" i="3"/>
  <c r="AD43" i="3"/>
  <c r="U43" i="3"/>
  <c r="AF42" i="3"/>
  <c r="AE42" i="3"/>
  <c r="AD42" i="3"/>
  <c r="U42" i="3"/>
  <c r="AF41" i="3"/>
  <c r="AE41" i="3"/>
  <c r="AD41" i="3"/>
  <c r="AF40" i="3"/>
  <c r="AE40" i="3"/>
  <c r="AD40" i="3"/>
  <c r="U40" i="3"/>
  <c r="AF39" i="3"/>
  <c r="AE39" i="3"/>
  <c r="AD39" i="3"/>
  <c r="U39" i="3"/>
  <c r="AF38" i="3"/>
  <c r="AE38" i="3"/>
  <c r="AD38" i="3"/>
  <c r="U38" i="3"/>
  <c r="AF36" i="3"/>
  <c r="AE36" i="3"/>
  <c r="AD36" i="3"/>
  <c r="U36" i="3"/>
  <c r="AF27" i="3"/>
  <c r="AE27" i="3"/>
  <c r="AD27" i="3"/>
  <c r="U27" i="3"/>
  <c r="AF26" i="3"/>
  <c r="AE26" i="3"/>
  <c r="AD26" i="3"/>
  <c r="U26" i="3"/>
  <c r="AF25" i="3"/>
  <c r="AE25" i="3"/>
  <c r="AD25" i="3"/>
  <c r="U25" i="3"/>
  <c r="AF24" i="3"/>
  <c r="AE24" i="3"/>
  <c r="AD24" i="3"/>
  <c r="U24" i="3"/>
  <c r="AF23" i="3"/>
  <c r="AE23" i="3"/>
  <c r="AD23" i="3"/>
  <c r="U23" i="3"/>
  <c r="AF22" i="3"/>
  <c r="AE22" i="3"/>
  <c r="AD22" i="3"/>
  <c r="U22" i="3"/>
  <c r="AF21" i="3"/>
  <c r="AE21" i="3"/>
  <c r="AD21" i="3"/>
  <c r="AF20" i="3"/>
  <c r="AE20" i="3"/>
  <c r="AD20" i="3"/>
  <c r="U20" i="3"/>
  <c r="AF19" i="3"/>
  <c r="AE19" i="3"/>
  <c r="AD19" i="3"/>
  <c r="U19" i="3"/>
  <c r="AF18" i="3"/>
  <c r="AE18" i="3"/>
  <c r="AD18" i="3"/>
  <c r="U18" i="3"/>
  <c r="AF17" i="3"/>
  <c r="AE17" i="3"/>
  <c r="AD17" i="3"/>
  <c r="U17" i="3"/>
  <c r="AF16" i="3"/>
  <c r="AE16" i="3"/>
  <c r="AD16" i="3"/>
  <c r="U16" i="3"/>
  <c r="AF15" i="3"/>
  <c r="AE15" i="3"/>
  <c r="AD15" i="3"/>
  <c r="U15" i="3"/>
  <c r="AF14" i="3"/>
  <c r="AE14" i="3"/>
  <c r="AD14" i="3"/>
  <c r="U14" i="3"/>
  <c r="AF13" i="3"/>
  <c r="AE13" i="3"/>
  <c r="AD13" i="3"/>
  <c r="AF12" i="3"/>
  <c r="AE12" i="3"/>
  <c r="AD12" i="3"/>
  <c r="U12" i="3"/>
  <c r="AF11" i="3"/>
  <c r="AE11" i="3"/>
  <c r="AD11" i="3"/>
  <c r="U11" i="3"/>
  <c r="AF10" i="3"/>
  <c r="AE10" i="3"/>
  <c r="AD10" i="3"/>
  <c r="U10" i="3"/>
  <c r="AF9" i="3"/>
  <c r="AE9" i="3"/>
  <c r="AD9" i="3"/>
  <c r="AF8" i="3"/>
  <c r="AE8" i="3"/>
  <c r="AD8" i="3"/>
  <c r="U8" i="3"/>
  <c r="AF7" i="3"/>
  <c r="AE7" i="3"/>
  <c r="AD7" i="3"/>
  <c r="U7" i="3"/>
  <c r="AF6" i="3"/>
  <c r="AE6" i="3"/>
  <c r="AD6" i="3"/>
  <c r="U6" i="3"/>
  <c r="AC307" i="7" l="1"/>
  <c r="AC306" i="7"/>
  <c r="AC305" i="7"/>
  <c r="AC291" i="7"/>
  <c r="Z493" i="6"/>
  <c r="Z513" i="6"/>
  <c r="Z521" i="6"/>
  <c r="Z505" i="6"/>
  <c r="Z529" i="6"/>
  <c r="Z537" i="6"/>
  <c r="Z545" i="6"/>
  <c r="Z491" i="6"/>
  <c r="Z26" i="6"/>
  <c r="Z366" i="6"/>
  <c r="Z402" i="6"/>
  <c r="Z400" i="6"/>
  <c r="Z401" i="6"/>
  <c r="Z407" i="6"/>
  <c r="AC181" i="7"/>
  <c r="AC384" i="7"/>
  <c r="AC228" i="7"/>
  <c r="AC42" i="7"/>
  <c r="AC61" i="7"/>
  <c r="AC325" i="7"/>
  <c r="AC335" i="7"/>
  <c r="AC220" i="7"/>
  <c r="AC279" i="7"/>
  <c r="AC244" i="7"/>
  <c r="AC282" i="7"/>
  <c r="AC298" i="7"/>
  <c r="AC337" i="7"/>
  <c r="AC13" i="7"/>
  <c r="AC39" i="7"/>
  <c r="AC50" i="7"/>
  <c r="AC174" i="7"/>
  <c r="AC376" i="7"/>
  <c r="AC86" i="7"/>
  <c r="AC212" i="7"/>
  <c r="AC300" i="7"/>
  <c r="AC323" i="7"/>
  <c r="AC341" i="7"/>
  <c r="AC392" i="7"/>
  <c r="AC133" i="7"/>
  <c r="AC135" i="7"/>
  <c r="AC141" i="7"/>
  <c r="AC143" i="7"/>
  <c r="AC145" i="7"/>
  <c r="AC149" i="7"/>
  <c r="AC151" i="7"/>
  <c r="AC153" i="7"/>
  <c r="AC157" i="7"/>
  <c r="AC386" i="7"/>
  <c r="AC25" i="7"/>
  <c r="AC125" i="7"/>
  <c r="AC227" i="7"/>
  <c r="AC231" i="7"/>
  <c r="AC237" i="7"/>
  <c r="AC319" i="7"/>
  <c r="AC94" i="7"/>
  <c r="AC105" i="7"/>
  <c r="AC313" i="7"/>
  <c r="AC368" i="7"/>
  <c r="AC92" i="7"/>
  <c r="AC165" i="7"/>
  <c r="AC205" i="7"/>
  <c r="AC209" i="7"/>
  <c r="AC249" i="7"/>
  <c r="AC48" i="7"/>
  <c r="AC201" i="7"/>
  <c r="AC346" i="7"/>
  <c r="AC352" i="7"/>
  <c r="AC356" i="7"/>
  <c r="AC360" i="7"/>
  <c r="AC364" i="7"/>
  <c r="AC398" i="7"/>
  <c r="AC402" i="7"/>
  <c r="AC21" i="7"/>
  <c r="AC81" i="7"/>
  <c r="AC99" i="7"/>
  <c r="AC139" i="7"/>
  <c r="AC155" i="7"/>
  <c r="AC159" i="7"/>
  <c r="AC182" i="7"/>
  <c r="AC190" i="7"/>
  <c r="AC204" i="7"/>
  <c r="AC208" i="7"/>
  <c r="AC239" i="7"/>
  <c r="AC241" i="7"/>
  <c r="AC315" i="7"/>
  <c r="AC331" i="7"/>
  <c r="AC395" i="7"/>
  <c r="AC17" i="7"/>
  <c r="AC47" i="7"/>
  <c r="AC49" i="7"/>
  <c r="AC69" i="7"/>
  <c r="AC78" i="7"/>
  <c r="AC103" i="7"/>
  <c r="AC118" i="7"/>
  <c r="AC120" i="7"/>
  <c r="AC129" i="7"/>
  <c r="AC147" i="7"/>
  <c r="AC167" i="7"/>
  <c r="AC173" i="7"/>
  <c r="AC175" i="7"/>
  <c r="AC177" i="7"/>
  <c r="AC206" i="7"/>
  <c r="AC218" i="7"/>
  <c r="AC243" i="7"/>
  <c r="AC245" i="7"/>
  <c r="AC257" i="7"/>
  <c r="AC295" i="7"/>
  <c r="AC370" i="7"/>
  <c r="AC372" i="7"/>
  <c r="AC390" i="7"/>
  <c r="AC68" i="7"/>
  <c r="AC100" i="7"/>
  <c r="AC102" i="7"/>
  <c r="AC108" i="7"/>
  <c r="AC110" i="7"/>
  <c r="AC124" i="7"/>
  <c r="AC128" i="7"/>
  <c r="AC137" i="7"/>
  <c r="AC171" i="7"/>
  <c r="AC185" i="7"/>
  <c r="AC189" i="7"/>
  <c r="AC193" i="7"/>
  <c r="AC199" i="7"/>
  <c r="AC214" i="7"/>
  <c r="AC224" i="7"/>
  <c r="AC253" i="7"/>
  <c r="AC353" i="7"/>
  <c r="AC366" i="7"/>
  <c r="AC380" i="7"/>
  <c r="AC401" i="7"/>
  <c r="AC406" i="7"/>
  <c r="AC15" i="7"/>
  <c r="AC36" i="7"/>
  <c r="AC66" i="7"/>
  <c r="AC132" i="7"/>
  <c r="AC136" i="7"/>
  <c r="AC144" i="7"/>
  <c r="AC152" i="7"/>
  <c r="AC161" i="7"/>
  <c r="AC188" i="7"/>
  <c r="AC196" i="7"/>
  <c r="AC232" i="7"/>
  <c r="AC252" i="7"/>
  <c r="AC290" i="7"/>
  <c r="AC340" i="7"/>
  <c r="AC349" i="7"/>
  <c r="AC355" i="7"/>
  <c r="AC359" i="7"/>
  <c r="AC374" i="7"/>
  <c r="AC385" i="7"/>
  <c r="AC440" i="7"/>
  <c r="AC34" i="7"/>
  <c r="AC46" i="7"/>
  <c r="AC60" i="7"/>
  <c r="AC62" i="7"/>
  <c r="AC70" i="7"/>
  <c r="AC88" i="7"/>
  <c r="AC156" i="7"/>
  <c r="AC160" i="7"/>
  <c r="AC169" i="7"/>
  <c r="AC207" i="7"/>
  <c r="AC236" i="7"/>
  <c r="AC240" i="7"/>
  <c r="AC316" i="7"/>
  <c r="AC320" i="7"/>
  <c r="AC332" i="7"/>
  <c r="AC363" i="7"/>
  <c r="AC388" i="7"/>
  <c r="AC403" i="7"/>
  <c r="AC438" i="7"/>
  <c r="AC12" i="7"/>
  <c r="AC18" i="7"/>
  <c r="AC29" i="7"/>
  <c r="AC32" i="7"/>
  <c r="AC58" i="7"/>
  <c r="AC97" i="7"/>
  <c r="AC117" i="7"/>
  <c r="AC119" i="7"/>
  <c r="AC121" i="7"/>
  <c r="AC164" i="7"/>
  <c r="AC168" i="7"/>
  <c r="AC176" i="7"/>
  <c r="AC211" i="7"/>
  <c r="AC213" i="7"/>
  <c r="AC217" i="7"/>
  <c r="AC221" i="7"/>
  <c r="AC260" i="7"/>
  <c r="AC276" i="7"/>
  <c r="AC322" i="7"/>
  <c r="AC348" i="7"/>
  <c r="AC369" i="7"/>
  <c r="AC10" i="7"/>
  <c r="AC27" i="7"/>
  <c r="AC37" i="7"/>
  <c r="AC85" i="7"/>
  <c r="AC87" i="7"/>
  <c r="AC91" i="7"/>
  <c r="AC95" i="7"/>
  <c r="AC107" i="7"/>
  <c r="AC109" i="7"/>
  <c r="AC111" i="7"/>
  <c r="AC123" i="7"/>
  <c r="AC127" i="7"/>
  <c r="AC180" i="7"/>
  <c r="AC186" i="7"/>
  <c r="AC219" i="7"/>
  <c r="AC225" i="7"/>
  <c r="AC229" i="7"/>
  <c r="AC246" i="7"/>
  <c r="AC250" i="7"/>
  <c r="AC272" i="7"/>
  <c r="AC303" i="7"/>
  <c r="AC314" i="7"/>
  <c r="AC330" i="7"/>
  <c r="AC343" i="7"/>
  <c r="AC354" i="7"/>
  <c r="AC407" i="7"/>
  <c r="Z22" i="6"/>
  <c r="Z138" i="6"/>
  <c r="Z318" i="6"/>
  <c r="Z323" i="6"/>
  <c r="Z326" i="6"/>
  <c r="Z331" i="6"/>
  <c r="Z334" i="6"/>
  <c r="Z350" i="6"/>
  <c r="Z409" i="6"/>
  <c r="Z10" i="6"/>
  <c r="Z11" i="6"/>
  <c r="Z19" i="6"/>
  <c r="Z133" i="6"/>
  <c r="Z149" i="6"/>
  <c r="Z309" i="6"/>
  <c r="Z398" i="6"/>
  <c r="Z489" i="6"/>
  <c r="Z492" i="6"/>
  <c r="Z308" i="6"/>
  <c r="Z30" i="6"/>
  <c r="Z34" i="6"/>
  <c r="Z38" i="6"/>
  <c r="Z41" i="6"/>
  <c r="Z46" i="6"/>
  <c r="Z49" i="6"/>
  <c r="Z54" i="6"/>
  <c r="Z57" i="6"/>
  <c r="Z62" i="6"/>
  <c r="Z65" i="6"/>
  <c r="Z74" i="6"/>
  <c r="Z82" i="6"/>
  <c r="Z96" i="6"/>
  <c r="Z104" i="6"/>
  <c r="Z151" i="6"/>
  <c r="Z159" i="6"/>
  <c r="Z167" i="6"/>
  <c r="Z415" i="6"/>
  <c r="Z417" i="6"/>
  <c r="Z418" i="6"/>
  <c r="Z424" i="6"/>
  <c r="Z430" i="6"/>
  <c r="Z437" i="6"/>
  <c r="Z443" i="6"/>
  <c r="Z451" i="6"/>
  <c r="Z457" i="6"/>
  <c r="Z495" i="6"/>
  <c r="Z130" i="6"/>
  <c r="Z28" i="6"/>
  <c r="Z32" i="6"/>
  <c r="Z126" i="6"/>
  <c r="Z147" i="6"/>
  <c r="Z150" i="6"/>
  <c r="Z404" i="6"/>
  <c r="Z31" i="6"/>
  <c r="Z145" i="6"/>
  <c r="Z317" i="6"/>
  <c r="Z413" i="6"/>
  <c r="Z379" i="6"/>
  <c r="Z387" i="6"/>
  <c r="Z411" i="6"/>
  <c r="Z135" i="6"/>
  <c r="Z143" i="6"/>
  <c r="Z306" i="6"/>
  <c r="Z357" i="6"/>
  <c r="Z375" i="6"/>
  <c r="Z393" i="6"/>
  <c r="Z18" i="6"/>
  <c r="Z29" i="6"/>
  <c r="Z71" i="6"/>
  <c r="Z79" i="6"/>
  <c r="Z87" i="6"/>
  <c r="Z112" i="6"/>
  <c r="Z120" i="6"/>
  <c r="Z137" i="6"/>
  <c r="Z148" i="6"/>
  <c r="Z158" i="6"/>
  <c r="Z166" i="6"/>
  <c r="Z171" i="6"/>
  <c r="Z174" i="6"/>
  <c r="Z179" i="6"/>
  <c r="Z182" i="6"/>
  <c r="Z249" i="6"/>
  <c r="Z250" i="6"/>
  <c r="Z257" i="6"/>
  <c r="Z258" i="6"/>
  <c r="Z305" i="6"/>
  <c r="Z339" i="6"/>
  <c r="Z359" i="6"/>
  <c r="Z368" i="6"/>
  <c r="Z399" i="6"/>
  <c r="Z416" i="6"/>
  <c r="Z490" i="6"/>
  <c r="Z553" i="6"/>
  <c r="Z562" i="6"/>
  <c r="Z8" i="6"/>
  <c r="Z9" i="6"/>
  <c r="Z16" i="6"/>
  <c r="Z27" i="6"/>
  <c r="Z39" i="6"/>
  <c r="Z44" i="6"/>
  <c r="Z47" i="6"/>
  <c r="Z52" i="6"/>
  <c r="Z55" i="6"/>
  <c r="Z60" i="6"/>
  <c r="Z63" i="6"/>
  <c r="Z72" i="6"/>
  <c r="Z80" i="6"/>
  <c r="Z88" i="6"/>
  <c r="Z128" i="6"/>
  <c r="Z136" i="6"/>
  <c r="Z146" i="6"/>
  <c r="Z157" i="6"/>
  <c r="Z165" i="6"/>
  <c r="Z324" i="6"/>
  <c r="Z329" i="6"/>
  <c r="Z332" i="6"/>
  <c r="Z337" i="6"/>
  <c r="Z377" i="6"/>
  <c r="Z385" i="6"/>
  <c r="Z397" i="6"/>
  <c r="Z414" i="6"/>
  <c r="Z421" i="6"/>
  <c r="Z429" i="6"/>
  <c r="Z434" i="6"/>
  <c r="Z447" i="6"/>
  <c r="Z449" i="6"/>
  <c r="Z454" i="6"/>
  <c r="Z459" i="6"/>
  <c r="Z466" i="6"/>
  <c r="Z469" i="6"/>
  <c r="Z488" i="6"/>
  <c r="Z506" i="6"/>
  <c r="Z511" i="6"/>
  <c r="Z514" i="6"/>
  <c r="Z519" i="6"/>
  <c r="Z522" i="6"/>
  <c r="Z527" i="6"/>
  <c r="Z530" i="6"/>
  <c r="Z535" i="6"/>
  <c r="Z538" i="6"/>
  <c r="Z543" i="6"/>
  <c r="Z546" i="6"/>
  <c r="Z554" i="6"/>
  <c r="Z25" i="6"/>
  <c r="Z77" i="6"/>
  <c r="Z85" i="6"/>
  <c r="Z134" i="6"/>
  <c r="Z144" i="6"/>
  <c r="Z156" i="6"/>
  <c r="Z164" i="6"/>
  <c r="Z169" i="6"/>
  <c r="Z172" i="6"/>
  <c r="Z177" i="6"/>
  <c r="Z180" i="6"/>
  <c r="Z185" i="6"/>
  <c r="Z189" i="6"/>
  <c r="Z198" i="6"/>
  <c r="Z247" i="6"/>
  <c r="Z248" i="6"/>
  <c r="Z255" i="6"/>
  <c r="Z256" i="6"/>
  <c r="Z263" i="6"/>
  <c r="Z264" i="6"/>
  <c r="Z347" i="6"/>
  <c r="Z396" i="6"/>
  <c r="Z412" i="6"/>
  <c r="Z551" i="6"/>
  <c r="Z559" i="6"/>
  <c r="Z14" i="6"/>
  <c r="Z24" i="6"/>
  <c r="Z37" i="6"/>
  <c r="Z42" i="6"/>
  <c r="Z45" i="6"/>
  <c r="Z50" i="6"/>
  <c r="Z53" i="6"/>
  <c r="Z58" i="6"/>
  <c r="Z61" i="6"/>
  <c r="Z66" i="6"/>
  <c r="Z70" i="6"/>
  <c r="Z78" i="6"/>
  <c r="Z86" i="6"/>
  <c r="Z142" i="6"/>
  <c r="Z155" i="6"/>
  <c r="Z163" i="6"/>
  <c r="Z212" i="6"/>
  <c r="Z221" i="6"/>
  <c r="Z229" i="6"/>
  <c r="Z237" i="6"/>
  <c r="Z245" i="6"/>
  <c r="Z322" i="6"/>
  <c r="Z327" i="6"/>
  <c r="Z330" i="6"/>
  <c r="Z345" i="6"/>
  <c r="Z346" i="6"/>
  <c r="Z355" i="6"/>
  <c r="Z356" i="6"/>
  <c r="Z365" i="6"/>
  <c r="Z410" i="6"/>
  <c r="Z509" i="6"/>
  <c r="Z517" i="6"/>
  <c r="Z525" i="6"/>
  <c r="Z533" i="6"/>
  <c r="Z541" i="6"/>
  <c r="Z6" i="6"/>
  <c r="Z7" i="6"/>
  <c r="Z15" i="6"/>
  <c r="Z23" i="6"/>
  <c r="Z75" i="6"/>
  <c r="Z83" i="6"/>
  <c r="Z94" i="6"/>
  <c r="Z110" i="6"/>
  <c r="Z118" i="6"/>
  <c r="Z141" i="6"/>
  <c r="Z154" i="6"/>
  <c r="Z162" i="6"/>
  <c r="Z170" i="6"/>
  <c r="Z175" i="6"/>
  <c r="Z178" i="6"/>
  <c r="Z183" i="6"/>
  <c r="Z186" i="6"/>
  <c r="Z253" i="6"/>
  <c r="Z254" i="6"/>
  <c r="Z261" i="6"/>
  <c r="Z262" i="6"/>
  <c r="Z363" i="6"/>
  <c r="Z364" i="6"/>
  <c r="Z373" i="6"/>
  <c r="Z374" i="6"/>
  <c r="Z383" i="6"/>
  <c r="Z408" i="6"/>
  <c r="Z472" i="6"/>
  <c r="Z483" i="6"/>
  <c r="Z557" i="6"/>
  <c r="Z12" i="6"/>
  <c r="Z13" i="6"/>
  <c r="Z21" i="6"/>
  <c r="Z35" i="6"/>
  <c r="Z40" i="6"/>
  <c r="Z43" i="6"/>
  <c r="Z48" i="6"/>
  <c r="Z51" i="6"/>
  <c r="Z56" i="6"/>
  <c r="Z59" i="6"/>
  <c r="Z64" i="6"/>
  <c r="Z67" i="6"/>
  <c r="Z76" i="6"/>
  <c r="Z84" i="6"/>
  <c r="Z91" i="6"/>
  <c r="Z92" i="6"/>
  <c r="Z98" i="6"/>
  <c r="Z108" i="6"/>
  <c r="Z109" i="6"/>
  <c r="Z116" i="6"/>
  <c r="Z117" i="6"/>
  <c r="Z124" i="6"/>
  <c r="Z125" i="6"/>
  <c r="Z140" i="6"/>
  <c r="Z153" i="6"/>
  <c r="Z161" i="6"/>
  <c r="Z210" i="6"/>
  <c r="Z219" i="6"/>
  <c r="Z227" i="6"/>
  <c r="Z235" i="6"/>
  <c r="Z243" i="6"/>
  <c r="Z320" i="6"/>
  <c r="Z325" i="6"/>
  <c r="Z328" i="6"/>
  <c r="Z333" i="6"/>
  <c r="Z336" i="6"/>
  <c r="Z353" i="6"/>
  <c r="Z381" i="6"/>
  <c r="Z382" i="6"/>
  <c r="Z390" i="6"/>
  <c r="Z391" i="6"/>
  <c r="Z405" i="6"/>
  <c r="Z420" i="6"/>
  <c r="Z428" i="6"/>
  <c r="Z433" i="6"/>
  <c r="Z444" i="6"/>
  <c r="Z446" i="6"/>
  <c r="Z452" i="6"/>
  <c r="Z464" i="6"/>
  <c r="Z481" i="6"/>
  <c r="Z496" i="6"/>
  <c r="Z502" i="6"/>
  <c r="Z507" i="6"/>
  <c r="Z510" i="6"/>
  <c r="Z515" i="6"/>
  <c r="Z518" i="6"/>
  <c r="Z523" i="6"/>
  <c r="Z526" i="6"/>
  <c r="Z531" i="6"/>
  <c r="Z534" i="6"/>
  <c r="Z539" i="6"/>
  <c r="Z542" i="6"/>
  <c r="Z547" i="6"/>
  <c r="Z550" i="6"/>
  <c r="Z558" i="6"/>
  <c r="Z20" i="6"/>
  <c r="Z33" i="6"/>
  <c r="Z73" i="6"/>
  <c r="Z81" i="6"/>
  <c r="Z89" i="6"/>
  <c r="Z114" i="6"/>
  <c r="Z122" i="6"/>
  <c r="Z139" i="6"/>
  <c r="Z152" i="6"/>
  <c r="Z160" i="6"/>
  <c r="Z173" i="6"/>
  <c r="Z176" i="6"/>
  <c r="Z181" i="6"/>
  <c r="Z184" i="6"/>
  <c r="Z190" i="6"/>
  <c r="Z194" i="6"/>
  <c r="Z199" i="6"/>
  <c r="Z202" i="6"/>
  <c r="Z251" i="6"/>
  <c r="Z252" i="6"/>
  <c r="Z259" i="6"/>
  <c r="Z260" i="6"/>
  <c r="Z310" i="6"/>
  <c r="Z319" i="6"/>
  <c r="Z341" i="6"/>
  <c r="Z361" i="6"/>
  <c r="Z370" i="6"/>
  <c r="Z403" i="6"/>
  <c r="Z494" i="6"/>
  <c r="Z555" i="6"/>
  <c r="J338" i="5"/>
  <c r="J337" i="5"/>
  <c r="J339" i="5"/>
  <c r="J304" i="4"/>
  <c r="J302" i="4"/>
  <c r="J303" i="4"/>
  <c r="AC443" i="7"/>
  <c r="AC442" i="7"/>
  <c r="AC444" i="7"/>
  <c r="J207" i="3"/>
  <c r="J205" i="3"/>
  <c r="J206" i="3"/>
  <c r="Z123" i="6"/>
  <c r="Z244" i="6"/>
  <c r="Z354" i="6"/>
  <c r="Z389" i="6"/>
  <c r="Z97" i="6"/>
  <c r="Z121" i="6"/>
  <c r="Z208" i="6"/>
  <c r="Z217" i="6"/>
  <c r="Z225" i="6"/>
  <c r="Z233" i="6"/>
  <c r="Z241" i="6"/>
  <c r="Z352" i="6"/>
  <c r="Z369" i="6"/>
  <c r="Z386" i="6"/>
  <c r="Z422" i="6"/>
  <c r="Z427" i="6"/>
  <c r="Z432" i="6"/>
  <c r="Z435" i="6"/>
  <c r="Z445" i="6"/>
  <c r="Z448" i="6"/>
  <c r="Z455" i="6"/>
  <c r="Z463" i="6"/>
  <c r="Z468" i="6"/>
  <c r="AC16" i="7"/>
  <c r="Z99" i="6"/>
  <c r="Z211" i="6"/>
  <c r="Z220" i="6"/>
  <c r="Z228" i="6"/>
  <c r="Z236" i="6"/>
  <c r="Z340" i="6"/>
  <c r="Z372" i="6"/>
  <c r="Z95" i="6"/>
  <c r="Z102" i="6"/>
  <c r="Z105" i="6"/>
  <c r="Z119" i="6"/>
  <c r="Z191" i="6"/>
  <c r="Z197" i="6"/>
  <c r="Z200" i="6"/>
  <c r="Z205" i="6"/>
  <c r="Z209" i="6"/>
  <c r="Z218" i="6"/>
  <c r="Z226" i="6"/>
  <c r="Z234" i="6"/>
  <c r="Z242" i="6"/>
  <c r="Z349" i="6"/>
  <c r="Z384" i="6"/>
  <c r="Z500" i="6"/>
  <c r="Z508" i="6"/>
  <c r="Z516" i="6"/>
  <c r="Z524" i="6"/>
  <c r="Z532" i="6"/>
  <c r="Z540" i="6"/>
  <c r="Z548" i="6"/>
  <c r="Z556" i="6"/>
  <c r="Z223" i="6"/>
  <c r="Z461" i="6"/>
  <c r="O581" i="6"/>
  <c r="Z100" i="6"/>
  <c r="Z103" i="6"/>
  <c r="Z115" i="6"/>
  <c r="Z131" i="6"/>
  <c r="Z195" i="6"/>
  <c r="Z203" i="6"/>
  <c r="Z215" i="6"/>
  <c r="Z224" i="6"/>
  <c r="Z232" i="6"/>
  <c r="Z240" i="6"/>
  <c r="Z312" i="6"/>
  <c r="Z315" i="6"/>
  <c r="Z344" i="6"/>
  <c r="Z362" i="6"/>
  <c r="Z380" i="6"/>
  <c r="Z486" i="6"/>
  <c r="Z503" i="6"/>
  <c r="O452" i="7"/>
  <c r="AC14" i="7"/>
  <c r="AC113" i="7"/>
  <c r="Z214" i="6"/>
  <c r="Z231" i="6"/>
  <c r="Z239" i="6"/>
  <c r="Z314" i="6"/>
  <c r="Z431" i="6"/>
  <c r="Z450" i="6"/>
  <c r="O582" i="6"/>
  <c r="Z113" i="6"/>
  <c r="Z129" i="6"/>
  <c r="Z360" i="6"/>
  <c r="Z378" i="6"/>
  <c r="Z426" i="6"/>
  <c r="Z482" i="6"/>
  <c r="O453" i="7"/>
  <c r="AC9" i="7"/>
  <c r="AC43" i="7"/>
  <c r="Z425" i="6"/>
  <c r="Z470" i="6"/>
  <c r="AC22" i="7"/>
  <c r="O583" i="6"/>
  <c r="Z101" i="6"/>
  <c r="Z106" i="6"/>
  <c r="Z111" i="6"/>
  <c r="Z127" i="6"/>
  <c r="Z192" i="6"/>
  <c r="Z196" i="6"/>
  <c r="Z201" i="6"/>
  <c r="Z204" i="6"/>
  <c r="Z213" i="6"/>
  <c r="Z222" i="6"/>
  <c r="Z230" i="6"/>
  <c r="Z238" i="6"/>
  <c r="Z342" i="6"/>
  <c r="Z358" i="6"/>
  <c r="Z376" i="6"/>
  <c r="Z394" i="6"/>
  <c r="Z485" i="6"/>
  <c r="Z501" i="6"/>
  <c r="Z504" i="6"/>
  <c r="Z512" i="6"/>
  <c r="Z520" i="6"/>
  <c r="Z528" i="6"/>
  <c r="Z536" i="6"/>
  <c r="Z544" i="6"/>
  <c r="Z552" i="6"/>
  <c r="Z560" i="6"/>
  <c r="AC7" i="7"/>
  <c r="AC23" i="7"/>
  <c r="AC98" i="7"/>
  <c r="AC130" i="7"/>
  <c r="AC57" i="7"/>
  <c r="AC89" i="7"/>
  <c r="AC210" i="7"/>
  <c r="AC20" i="7"/>
  <c r="AC53" i="7"/>
  <c r="AC84" i="7"/>
  <c r="AC138" i="7"/>
  <c r="AC170" i="7"/>
  <c r="AC195" i="7"/>
  <c r="AC197" i="7"/>
  <c r="AC233" i="7"/>
  <c r="AC297" i="7"/>
  <c r="AC301" i="7"/>
  <c r="AC65" i="7"/>
  <c r="AC106" i="7"/>
  <c r="AC140" i="7"/>
  <c r="AC172" i="7"/>
  <c r="AC254" i="7"/>
  <c r="AC6" i="7"/>
  <c r="AC31" i="7"/>
  <c r="AC44" i="7"/>
  <c r="AC63" i="7"/>
  <c r="AC77" i="7"/>
  <c r="AC146" i="7"/>
  <c r="AC263" i="7"/>
  <c r="O451" i="7"/>
  <c r="AC73" i="7"/>
  <c r="AC101" i="7"/>
  <c r="AC112" i="7"/>
  <c r="AC116" i="7"/>
  <c r="AC148" i="7"/>
  <c r="AC394" i="7"/>
  <c r="AC38" i="7"/>
  <c r="AC90" i="7"/>
  <c r="AC114" i="7"/>
  <c r="AC131" i="7"/>
  <c r="AC154" i="7"/>
  <c r="AC163" i="7"/>
  <c r="AC162" i="7"/>
  <c r="AC178" i="7"/>
  <c r="AC187" i="7"/>
  <c r="AC200" i="7"/>
  <c r="AC238" i="7"/>
  <c r="AC242" i="7"/>
  <c r="AC251" i="7"/>
  <c r="AC286" i="7"/>
  <c r="AC304" i="7"/>
  <c r="AC321" i="7"/>
  <c r="AC345" i="7"/>
  <c r="AC350" i="7"/>
  <c r="AC365" i="7"/>
  <c r="AC371" i="7"/>
  <c r="AC375" i="7"/>
  <c r="AC382" i="7"/>
  <c r="AC391" i="7"/>
  <c r="AC126" i="7"/>
  <c r="AC142" i="7"/>
  <c r="AC158" i="7"/>
  <c r="AC191" i="7"/>
  <c r="AC202" i="7"/>
  <c r="AC255" i="7"/>
  <c r="AC289" i="7"/>
  <c r="AC347" i="7"/>
  <c r="AC362" i="7"/>
  <c r="AC377" i="7"/>
  <c r="AC184" i="7"/>
  <c r="AC198" i="7"/>
  <c r="AC215" i="7"/>
  <c r="AC222" i="7"/>
  <c r="AC226" i="7"/>
  <c r="AC235" i="7"/>
  <c r="AC248" i="7"/>
  <c r="AC269" i="7"/>
  <c r="AC287" i="7"/>
  <c r="AC302" i="7"/>
  <c r="AC318" i="7"/>
  <c r="AC334" i="7"/>
  <c r="AC338" i="7"/>
  <c r="AC351" i="7"/>
  <c r="AC358" i="7"/>
  <c r="AC373" i="7"/>
  <c r="AC379" i="7"/>
  <c r="AC383" i="7"/>
  <c r="AC387" i="7"/>
  <c r="AC400" i="7"/>
  <c r="AC104" i="7"/>
  <c r="AC122" i="7"/>
  <c r="AC134" i="7"/>
  <c r="AC150" i="7"/>
  <c r="AC166" i="7"/>
  <c r="AC179" i="7"/>
  <c r="AC192" i="7"/>
  <c r="AC223" i="7"/>
  <c r="AC230" i="7"/>
  <c r="AC234" i="7"/>
  <c r="AC266" i="7"/>
  <c r="AC361" i="7"/>
  <c r="AC378" i="7"/>
  <c r="AC389" i="7"/>
  <c r="AC404" i="7"/>
  <c r="AC183" i="7"/>
  <c r="AC194" i="7"/>
  <c r="AC203" i="7"/>
  <c r="AC216" i="7"/>
  <c r="AC247" i="7"/>
  <c r="AC296" i="7"/>
  <c r="AC326" i="7"/>
  <c r="AC357" i="7"/>
  <c r="AC367" i="7"/>
  <c r="AC399" i="7"/>
  <c r="AC437" i="7"/>
  <c r="J340" i="5" l="1"/>
  <c r="K339" i="5" s="1"/>
  <c r="J305" i="4"/>
  <c r="K304" i="4" s="1"/>
  <c r="J208" i="3"/>
  <c r="K205" i="3" s="1"/>
  <c r="F29" i="1"/>
  <c r="F30" i="1"/>
  <c r="O454" i="7"/>
  <c r="P452" i="7" s="1"/>
  <c r="O584" i="6"/>
  <c r="P583" i="6" s="1"/>
  <c r="F28" i="1"/>
  <c r="K303" i="4" l="1"/>
  <c r="K338" i="5"/>
  <c r="P581" i="6"/>
  <c r="P582" i="6"/>
  <c r="K337" i="5"/>
  <c r="K206" i="3"/>
  <c r="K302" i="4"/>
  <c r="K207" i="3"/>
  <c r="F31" i="1"/>
  <c r="G28" i="1" s="1"/>
  <c r="P451" i="7"/>
  <c r="P453" i="7"/>
  <c r="P584" i="6" l="1"/>
  <c r="K208" i="3"/>
  <c r="K305" i="4"/>
  <c r="K340" i="5"/>
  <c r="P454" i="7"/>
  <c r="G29" i="1"/>
  <c r="G30" i="1"/>
  <c r="AS381" i="7" l="1"/>
  <c r="AC381" i="7" s="1"/>
  <c r="B90" i="4"/>
  <c r="B96" i="4"/>
  <c r="B83" i="4"/>
  <c r="B89" i="4"/>
  <c r="B97" i="4"/>
  <c r="B102" i="4"/>
  <c r="B84" i="4"/>
  <c r="B86" i="4"/>
  <c r="B95" i="4"/>
  <c r="B88" i="4"/>
  <c r="B85" i="4"/>
  <c r="B87" i="4"/>
  <c r="B17" i="4"/>
  <c r="B18" i="4"/>
  <c r="B19" i="4"/>
  <c r="B20" i="4"/>
  <c r="B22" i="4"/>
  <c r="B21" i="4"/>
  <c r="B16" i="4"/>
  <c r="B15" i="4"/>
  <c r="B14" i="4"/>
  <c r="B180" i="3"/>
  <c r="B186" i="3"/>
  <c r="B187" i="3"/>
  <c r="B188" i="3"/>
  <c r="B183" i="3"/>
  <c r="B184" i="3"/>
  <c r="B190" i="3"/>
  <c r="B179" i="3"/>
  <c r="B189" i="3"/>
  <c r="B191" i="3"/>
  <c r="B182" i="3"/>
  <c r="B185" i="3"/>
  <c r="B181" i="3"/>
  <c r="B231" i="4"/>
  <c r="B221" i="4"/>
  <c r="B219" i="4"/>
  <c r="B225" i="4"/>
  <c r="B239" i="4"/>
  <c r="B220" i="4"/>
  <c r="B229" i="4"/>
  <c r="B228" i="4"/>
  <c r="B234" i="4"/>
  <c r="B235" i="4"/>
  <c r="B242" i="4"/>
  <c r="B236" i="4"/>
  <c r="B223" i="4"/>
  <c r="B233" i="4"/>
  <c r="B238" i="4"/>
  <c r="B230" i="4"/>
  <c r="B226" i="4"/>
  <c r="B241" i="4"/>
  <c r="B237" i="4"/>
  <c r="B95" i="5"/>
  <c r="B98" i="5"/>
  <c r="B91" i="5"/>
  <c r="B99" i="5"/>
  <c r="B96" i="5"/>
  <c r="B92" i="5"/>
  <c r="B93" i="5"/>
  <c r="B97" i="5"/>
  <c r="B135" i="5"/>
  <c r="B141" i="5"/>
  <c r="B133" i="5"/>
  <c r="B139" i="5"/>
  <c r="B136" i="5"/>
  <c r="B134" i="5"/>
  <c r="B132" i="5"/>
  <c r="B140" i="5"/>
  <c r="B137" i="5"/>
  <c r="B143" i="5"/>
  <c r="B78" i="5"/>
  <c r="B73" i="5"/>
  <c r="B71" i="5"/>
  <c r="B74" i="5"/>
  <c r="B72" i="5"/>
  <c r="B79" i="5"/>
  <c r="B80" i="5"/>
  <c r="B77" i="5"/>
  <c r="B76" i="5"/>
  <c r="B61" i="3"/>
  <c r="B62" i="3"/>
  <c r="B60" i="3"/>
  <c r="B70" i="3"/>
  <c r="B69" i="3"/>
  <c r="B65" i="3"/>
  <c r="B59" i="3"/>
  <c r="B68" i="3"/>
  <c r="B67" i="3"/>
  <c r="B64" i="3"/>
  <c r="B28" i="4"/>
  <c r="B36" i="4"/>
  <c r="B30" i="4"/>
  <c r="B38" i="4"/>
  <c r="B35" i="4"/>
  <c r="B29" i="4"/>
  <c r="B27" i="4"/>
  <c r="B26" i="4"/>
  <c r="B31" i="4"/>
  <c r="B102" i="5"/>
  <c r="B105" i="5"/>
  <c r="B108" i="5"/>
  <c r="B114" i="5"/>
  <c r="B109" i="5"/>
  <c r="B107" i="5"/>
  <c r="B101" i="5"/>
  <c r="B110" i="5"/>
  <c r="B106" i="5"/>
  <c r="B112" i="5"/>
  <c r="B104" i="5"/>
  <c r="B113" i="5"/>
  <c r="B115" i="5"/>
  <c r="B62" i="5"/>
  <c r="B55" i="5"/>
  <c r="B69" i="5"/>
  <c r="B63" i="5"/>
  <c r="B61" i="5"/>
  <c r="B53" i="5"/>
  <c r="B66" i="5"/>
  <c r="B45" i="5"/>
  <c r="B54" i="5"/>
  <c r="B67" i="5"/>
  <c r="B56" i="5"/>
  <c r="B52" i="5"/>
  <c r="B60" i="5"/>
  <c r="B44" i="5"/>
  <c r="B68" i="5"/>
  <c r="B46" i="5"/>
  <c r="B51" i="5"/>
  <c r="B65" i="5"/>
  <c r="B319" i="5"/>
  <c r="B321" i="5"/>
  <c r="B316" i="5"/>
  <c r="B320" i="5"/>
  <c r="B313" i="5"/>
  <c r="B323" i="5"/>
  <c r="B311" i="5"/>
  <c r="B312" i="5"/>
  <c r="B314" i="5"/>
  <c r="B324" i="5"/>
  <c r="B310" i="5"/>
  <c r="B322" i="5"/>
  <c r="B325" i="5"/>
  <c r="B317" i="5"/>
  <c r="B315" i="5"/>
  <c r="B318" i="5"/>
  <c r="B326" i="5"/>
  <c r="B299" i="5"/>
  <c r="B281" i="5"/>
  <c r="B297" i="5"/>
  <c r="B295" i="5"/>
  <c r="B280" i="5"/>
  <c r="B294" i="5"/>
  <c r="B307" i="5"/>
  <c r="B285" i="5"/>
  <c r="B305" i="5"/>
  <c r="B300" i="5"/>
  <c r="B304" i="5"/>
  <c r="B290" i="5"/>
  <c r="B286" i="5"/>
  <c r="B303" i="5"/>
  <c r="B296" i="5"/>
  <c r="B302" i="5"/>
  <c r="B306" i="5"/>
  <c r="B288" i="5"/>
  <c r="B292" i="5"/>
  <c r="B293" i="5"/>
  <c r="B283" i="5"/>
  <c r="B284" i="5"/>
  <c r="B308" i="5"/>
  <c r="B289" i="5"/>
  <c r="B287" i="5"/>
  <c r="B282" i="5"/>
  <c r="B279" i="5"/>
  <c r="B301" i="5"/>
  <c r="B291" i="5"/>
  <c r="B298" i="5"/>
  <c r="B176" i="5"/>
  <c r="B168" i="5"/>
  <c r="B175" i="5"/>
  <c r="B174" i="5"/>
  <c r="B184" i="5"/>
  <c r="B169" i="5"/>
  <c r="B186" i="5"/>
  <c r="B187" i="5"/>
  <c r="B180" i="5"/>
  <c r="B183" i="5"/>
  <c r="B167" i="5"/>
  <c r="B188" i="5"/>
  <c r="B179" i="5"/>
  <c r="B178" i="5"/>
  <c r="B189" i="5"/>
  <c r="B185" i="5"/>
  <c r="B173" i="5"/>
  <c r="B40" i="5"/>
  <c r="B31" i="5"/>
  <c r="B41" i="5"/>
  <c r="B39" i="5"/>
  <c r="B33" i="5"/>
  <c r="B35" i="5"/>
  <c r="B30" i="5"/>
  <c r="B34" i="5"/>
  <c r="B28" i="5"/>
  <c r="B32" i="5"/>
  <c r="B36" i="5"/>
  <c r="B38" i="5"/>
  <c r="B27" i="5"/>
  <c r="B37" i="5"/>
  <c r="B201" i="4"/>
  <c r="B213" i="4"/>
  <c r="B209" i="4"/>
  <c r="B202" i="4"/>
  <c r="B208" i="4"/>
  <c r="B205" i="4"/>
  <c r="B194" i="4"/>
  <c r="B199" i="4"/>
  <c r="B210" i="4"/>
  <c r="B200" i="4"/>
  <c r="B196" i="4"/>
  <c r="B212" i="4"/>
  <c r="B206" i="4"/>
  <c r="B204" i="4"/>
  <c r="B214" i="4"/>
  <c r="B198" i="4"/>
  <c r="B203" i="4"/>
  <c r="B207" i="4"/>
  <c r="B211" i="4"/>
  <c r="B195" i="4"/>
  <c r="B154" i="4"/>
  <c r="B166" i="4"/>
  <c r="B168" i="4"/>
  <c r="B147" i="4"/>
  <c r="B164" i="4"/>
  <c r="B167" i="4"/>
  <c r="B150" i="4"/>
  <c r="B161" i="4"/>
  <c r="B155" i="4"/>
  <c r="B159" i="4"/>
  <c r="B152" i="4"/>
  <c r="B139" i="4"/>
  <c r="B158" i="4"/>
  <c r="B149" i="4"/>
  <c r="B156" i="4"/>
  <c r="B165" i="4"/>
  <c r="B160" i="4"/>
  <c r="B146" i="4"/>
  <c r="B157" i="4"/>
  <c r="B142" i="4"/>
  <c r="B256" i="5"/>
  <c r="B263" i="5"/>
  <c r="B265" i="5"/>
  <c r="B260" i="5"/>
  <c r="B257" i="5"/>
  <c r="B264" i="5"/>
  <c r="B259" i="5"/>
  <c r="B261" i="5"/>
  <c r="B255" i="5"/>
  <c r="B252" i="5"/>
  <c r="B258" i="5"/>
  <c r="B253" i="5"/>
  <c r="B262" i="5"/>
  <c r="B125" i="3"/>
  <c r="B142" i="3"/>
  <c r="B128" i="3"/>
  <c r="B138" i="3"/>
  <c r="B131" i="3"/>
  <c r="B121" i="3"/>
  <c r="B122" i="3"/>
  <c r="B130" i="3"/>
  <c r="B120" i="3"/>
  <c r="B133" i="3"/>
  <c r="B134" i="3"/>
  <c r="B126" i="3"/>
  <c r="B118" i="3"/>
  <c r="B139" i="3"/>
  <c r="B140" i="3"/>
  <c r="B136" i="3"/>
  <c r="B143" i="3"/>
  <c r="B247" i="4"/>
  <c r="B256" i="4"/>
  <c r="B244" i="4"/>
  <c r="B245" i="4"/>
  <c r="B253" i="4"/>
  <c r="B249" i="4"/>
  <c r="B257" i="4"/>
  <c r="B255" i="4"/>
  <c r="B248" i="4"/>
  <c r="B251" i="4"/>
  <c r="B246" i="4"/>
  <c r="B254" i="4"/>
  <c r="B250" i="4"/>
  <c r="B18" i="5"/>
  <c r="B15" i="5"/>
  <c r="B17" i="5"/>
  <c r="B7" i="5"/>
  <c r="B16" i="5"/>
  <c r="B9" i="5"/>
  <c r="B13" i="5"/>
  <c r="B8" i="5"/>
  <c r="B11" i="5"/>
  <c r="B10" i="5"/>
  <c r="B14" i="5"/>
  <c r="B6" i="5"/>
  <c r="B12" i="5"/>
  <c r="B187" i="4"/>
  <c r="B184" i="4"/>
  <c r="B185" i="4"/>
  <c r="B180" i="4"/>
  <c r="B186" i="4"/>
  <c r="B178" i="4"/>
  <c r="B181" i="4"/>
  <c r="B179" i="4"/>
  <c r="B151" i="4"/>
  <c r="B182" i="4"/>
  <c r="B197" i="3"/>
  <c r="B196" i="3"/>
  <c r="B195" i="3"/>
  <c r="B199" i="3"/>
  <c r="B198" i="3"/>
  <c r="B193" i="3"/>
  <c r="B200" i="3"/>
  <c r="B194" i="3"/>
  <c r="B23" i="3"/>
  <c r="B27" i="3"/>
  <c r="B38" i="3"/>
  <c r="B24" i="3"/>
  <c r="B26" i="3"/>
  <c r="B25" i="3"/>
  <c r="B39" i="3"/>
  <c r="B166" i="3"/>
  <c r="B164" i="3"/>
  <c r="B165" i="3"/>
  <c r="B168" i="3"/>
  <c r="B169" i="3"/>
  <c r="B163" i="3"/>
  <c r="B137" i="3"/>
  <c r="B167" i="3"/>
  <c r="B173" i="4"/>
  <c r="B176" i="4"/>
  <c r="B175" i="4"/>
  <c r="B172" i="4"/>
  <c r="B174" i="4"/>
  <c r="B171" i="4"/>
  <c r="B143" i="4"/>
  <c r="B170" i="4"/>
  <c r="B228" i="5"/>
  <c r="B229" i="5"/>
  <c r="B226" i="5"/>
  <c r="B224" i="5"/>
  <c r="B230" i="5"/>
  <c r="B227" i="5"/>
  <c r="B16" i="3"/>
  <c r="B18" i="3"/>
  <c r="B17" i="3"/>
  <c r="B20" i="3"/>
  <c r="B15" i="3"/>
  <c r="B14" i="3"/>
  <c r="B19" i="3"/>
  <c r="B46" i="3"/>
  <c r="B45" i="3"/>
  <c r="B47" i="3"/>
  <c r="B42" i="3"/>
  <c r="B44" i="3"/>
  <c r="B130" i="5"/>
  <c r="B126" i="5"/>
  <c r="B129" i="5"/>
  <c r="B128" i="5"/>
  <c r="B123" i="5"/>
  <c r="B127" i="5"/>
  <c r="B124" i="5"/>
  <c r="B68" i="4"/>
  <c r="B62" i="4"/>
  <c r="B61" i="4"/>
  <c r="B66" i="4"/>
  <c r="B64" i="4"/>
  <c r="B65" i="4"/>
  <c r="B63" i="4"/>
  <c r="B52" i="3"/>
  <c r="B56" i="3"/>
  <c r="B57" i="3"/>
  <c r="B54" i="3"/>
  <c r="B53" i="3"/>
  <c r="B36" i="3"/>
  <c r="B43" i="3"/>
  <c r="B55" i="3"/>
  <c r="B80" i="4"/>
  <c r="B81" i="4"/>
  <c r="B78" i="4"/>
  <c r="B76" i="4"/>
  <c r="B77" i="4"/>
  <c r="B207" i="5"/>
  <c r="B205" i="5"/>
  <c r="B208" i="5"/>
  <c r="B206" i="5"/>
  <c r="B203" i="5"/>
  <c r="B201" i="5"/>
  <c r="B202" i="5"/>
  <c r="B199" i="5"/>
  <c r="B197" i="5"/>
  <c r="B196" i="5"/>
  <c r="B195" i="5"/>
  <c r="B192" i="5"/>
  <c r="B194" i="5"/>
  <c r="B193" i="5"/>
  <c r="B234" i="5"/>
  <c r="B236" i="5"/>
  <c r="B235" i="5"/>
  <c r="B233" i="5"/>
  <c r="B210" i="5"/>
  <c r="B216" i="5"/>
  <c r="B215" i="5"/>
  <c r="B213" i="5"/>
  <c r="B211" i="5"/>
  <c r="B214" i="5"/>
  <c r="B82" i="5"/>
  <c r="B85" i="5"/>
  <c r="B88" i="5"/>
  <c r="B86" i="5"/>
  <c r="B89" i="5"/>
  <c r="B83" i="5"/>
  <c r="B87" i="5"/>
  <c r="B25" i="5"/>
  <c r="B24" i="5"/>
  <c r="B21" i="5"/>
  <c r="B23" i="5"/>
  <c r="B20" i="5"/>
  <c r="B22" i="5"/>
  <c r="B239" i="5"/>
  <c r="B242" i="5"/>
  <c r="B241" i="5"/>
  <c r="B240" i="5"/>
  <c r="B243" i="5"/>
  <c r="B238" i="5"/>
  <c r="B271" i="5"/>
  <c r="B269" i="5"/>
  <c r="B267" i="5"/>
  <c r="B272" i="5"/>
  <c r="B270" i="5"/>
  <c r="B268" i="5"/>
  <c r="B51" i="4"/>
  <c r="B55" i="4"/>
  <c r="B57" i="4"/>
  <c r="B56" i="4"/>
  <c r="B59" i="4"/>
  <c r="B53" i="4"/>
  <c r="B52" i="4"/>
  <c r="B42" i="4"/>
  <c r="B40" i="4"/>
  <c r="B44" i="4"/>
  <c r="B43" i="4"/>
  <c r="B41" i="4"/>
  <c r="B46" i="4"/>
  <c r="B82" i="3"/>
  <c r="B84" i="3"/>
  <c r="B86" i="3"/>
  <c r="B81" i="3"/>
  <c r="B85" i="3"/>
  <c r="B83" i="3"/>
  <c r="B80" i="3"/>
  <c r="B172" i="3"/>
  <c r="B174" i="3"/>
  <c r="B171" i="3"/>
  <c r="B173" i="3"/>
  <c r="B248" i="5"/>
  <c r="B247" i="5"/>
  <c r="B249" i="5"/>
  <c r="B245" i="5"/>
  <c r="B250" i="5"/>
  <c r="B182" i="5"/>
  <c r="B204" i="5"/>
  <c r="B225" i="5"/>
  <c r="B246" i="5"/>
  <c r="B275" i="5"/>
  <c r="B274" i="5"/>
  <c r="B276" i="5"/>
  <c r="B190" i="5"/>
  <c r="B212" i="5"/>
  <c r="B232" i="5"/>
  <c r="B254" i="5"/>
  <c r="B277" i="5"/>
  <c r="B218" i="5"/>
  <c r="B219" i="5"/>
  <c r="B221" i="5"/>
  <c r="B222" i="5"/>
  <c r="B172" i="5"/>
  <c r="B198" i="5"/>
  <c r="B220" i="5"/>
  <c r="B11" i="4"/>
  <c r="B12" i="4"/>
  <c r="B10" i="4"/>
  <c r="B76" i="3"/>
  <c r="B77" i="3"/>
  <c r="B75" i="3"/>
  <c r="B66" i="3"/>
  <c r="B78" i="3"/>
  <c r="B148" i="3"/>
  <c r="B146" i="3"/>
  <c r="B145" i="3"/>
  <c r="B119" i="3"/>
  <c r="B147" i="3"/>
  <c r="B12" i="3"/>
  <c r="B11" i="3"/>
  <c r="B10" i="3"/>
  <c r="B191" i="4"/>
  <c r="B192" i="4"/>
  <c r="B190" i="4"/>
  <c r="B8" i="4"/>
  <c r="B6" i="4"/>
  <c r="B7" i="4"/>
  <c r="B49" i="3"/>
  <c r="B153" i="3"/>
  <c r="B155" i="3"/>
  <c r="B156" i="3"/>
  <c r="B127" i="3"/>
  <c r="B154" i="3"/>
  <c r="B160" i="3"/>
  <c r="B158" i="3"/>
  <c r="B159" i="3"/>
  <c r="B132" i="3"/>
  <c r="B161" i="3"/>
  <c r="B73" i="3"/>
  <c r="B22" i="3"/>
  <c r="B40" i="3"/>
  <c r="B50" i="3"/>
  <c r="B63" i="3"/>
  <c r="B72" i="3"/>
  <c r="B151" i="3"/>
  <c r="B118" i="5"/>
  <c r="B119" i="5"/>
  <c r="B120" i="5"/>
  <c r="B111" i="5"/>
  <c r="B121" i="5"/>
  <c r="B72" i="4"/>
  <c r="B73" i="4"/>
  <c r="B58" i="4"/>
  <c r="B69" i="4"/>
  <c r="B74" i="4"/>
  <c r="B7" i="3"/>
  <c r="B6" i="3"/>
  <c r="B8" i="3"/>
  <c r="B164" i="5"/>
  <c r="B142" i="5"/>
  <c r="B163" i="5"/>
  <c r="B176" i="3"/>
  <c r="B117" i="3"/>
  <c r="B124" i="3"/>
  <c r="B150" i="3"/>
  <c r="B177" i="3"/>
  <c r="B217" i="4"/>
  <c r="B138" i="4"/>
  <c r="B163" i="4"/>
  <c r="B189" i="4"/>
  <c r="B216" i="4"/>
  <c r="B48" i="4"/>
  <c r="B25" i="4"/>
  <c r="B37" i="4"/>
  <c r="B45" i="4"/>
  <c r="B49" i="4"/>
  <c r="B160" i="5"/>
  <c r="B43" i="5"/>
  <c r="B64" i="5"/>
  <c r="B75" i="5"/>
  <c r="B84" i="5"/>
  <c r="B94" i="5"/>
  <c r="B116" i="5"/>
  <c r="B125" i="5"/>
  <c r="B138" i="5"/>
  <c r="B159" i="5"/>
</calcChain>
</file>

<file path=xl/comments1.xml><?xml version="1.0" encoding="utf-8"?>
<comments xmlns="http://schemas.openxmlformats.org/spreadsheetml/2006/main">
  <authors>
    <author>Смолин Валерий Александрович</author>
  </authors>
  <commentList>
    <comment ref="I72" authorId="0" shapeId="0">
      <text>
        <r>
          <rPr>
            <b/>
            <sz val="8"/>
            <color indexed="81"/>
            <rFont val="Tahoma"/>
            <family val="2"/>
            <charset val="204"/>
          </rPr>
          <t>Смолин Валерий Александрович:</t>
        </r>
        <r>
          <rPr>
            <sz val="8"/>
            <color indexed="81"/>
            <rFont val="Tahoma"/>
            <family val="2"/>
            <charset val="204"/>
          </rPr>
          <t xml:space="preserve">
Здесь и далее - предлагаем сделать любой разрез, так как в связи с переходом на НПС возможно появятся новые разрезы.</t>
        </r>
      </text>
    </comment>
  </commentList>
</comments>
</file>

<file path=xl/comments2.xml><?xml version="1.0" encoding="utf-8"?>
<comments xmlns="http://schemas.openxmlformats.org/spreadsheetml/2006/main">
  <authors>
    <author>Смолин Валерий Александрович</author>
  </authors>
  <commentList>
    <comment ref="S47" authorId="0" shapeId="0">
      <text>
        <r>
          <rPr>
            <b/>
            <sz val="8"/>
            <color indexed="81"/>
            <rFont val="Tahoma"/>
            <family val="2"/>
            <charset val="204"/>
          </rPr>
          <t>Смолин Валерий Александрович:</t>
        </r>
        <r>
          <rPr>
            <sz val="8"/>
            <color indexed="81"/>
            <rFont val="Tahoma"/>
            <family val="2"/>
            <charset val="204"/>
          </rPr>
          <t xml:space="preserve">
Правильно ли мы понимаем, что указывается значение размерности номера счета казначейского учета (по аналогии со строками выше)?</t>
        </r>
      </text>
    </comment>
    <comment ref="S118" authorId="0" shapeId="0">
      <text>
        <r>
          <rPr>
            <b/>
            <sz val="8"/>
            <color indexed="81"/>
            <rFont val="Tahoma"/>
            <family val="2"/>
            <charset val="204"/>
          </rPr>
          <t>Смолин Валерий Александрович:</t>
        </r>
        <r>
          <rPr>
            <sz val="8"/>
            <color indexed="81"/>
            <rFont val="Tahoma"/>
            <family val="2"/>
            <charset val="204"/>
          </rPr>
          <t xml:space="preserve">
Правильно ли мы понимаем, что указано значение размерности номера счета казначейского учета?</t>
        </r>
      </text>
    </comment>
    <comment ref="B119" authorId="0" shapeId="0">
      <text>
        <r>
          <rPr>
            <b/>
            <sz val="8"/>
            <color indexed="81"/>
            <rFont val="Tahoma"/>
            <family val="2"/>
            <charset val="204"/>
          </rPr>
          <t>Смолин Валерий Александрович:</t>
        </r>
        <r>
          <rPr>
            <sz val="8"/>
            <color indexed="81"/>
            <rFont val="Tahoma"/>
            <family val="2"/>
            <charset val="204"/>
          </rPr>
          <t xml:space="preserve">
Код главы в Отчете (ф. 0503153) может быть 0 (положения приказа 191н).</t>
        </r>
      </text>
    </comment>
  </commentList>
</comments>
</file>

<file path=xl/comments3.xml><?xml version="1.0" encoding="utf-8"?>
<comments xmlns="http://schemas.openxmlformats.org/spreadsheetml/2006/main">
  <authors>
    <author>Андрей Карасов</author>
  </authors>
  <commentList>
    <comment ref="N576" authorId="0" shapeId="0">
      <text>
        <r>
          <rPr>
            <b/>
            <sz val="9"/>
            <color indexed="81"/>
            <rFont val="Tahoma"/>
            <family val="2"/>
            <charset val="204"/>
          </rPr>
          <t>Андрей Карасов:</t>
        </r>
        <r>
          <rPr>
            <sz val="9"/>
            <color indexed="81"/>
            <rFont val="Tahoma"/>
            <family val="2"/>
            <charset val="204"/>
          </rPr>
          <t xml:space="preserve">
дубль В9_АСС</t>
        </r>
      </text>
    </comment>
    <comment ref="N577" authorId="0" shapeId="0">
      <text>
        <r>
          <rPr>
            <b/>
            <sz val="9"/>
            <color indexed="81"/>
            <rFont val="Tahoma"/>
            <family val="2"/>
            <charset val="204"/>
          </rPr>
          <t>Андрей Карасов:</t>
        </r>
        <r>
          <rPr>
            <sz val="9"/>
            <color indexed="81"/>
            <rFont val="Tahoma"/>
            <family val="2"/>
            <charset val="204"/>
          </rPr>
          <t xml:space="preserve">
дубль В9_АСС</t>
        </r>
      </text>
    </comment>
  </commentList>
</comments>
</file>

<file path=xl/sharedStrings.xml><?xml version="1.0" encoding="utf-8"?>
<sst xmlns="http://schemas.openxmlformats.org/spreadsheetml/2006/main" count="31003" uniqueCount="1981">
  <si>
    <t>Контрольные соотношения к показателям</t>
  </si>
  <si>
    <t>бюджетной и казначейской отчетности</t>
  </si>
  <si>
    <t>территориальных органов</t>
  </si>
  <si>
    <t>Федерального казначейства</t>
  </si>
  <si>
    <t>Включена</t>
  </si>
  <si>
    <t>Черновик</t>
  </si>
  <si>
    <t>Отсутствует</t>
  </si>
  <si>
    <t>ВСЕГО:</t>
  </si>
  <si>
    <t>АИФ</t>
  </si>
  <si>
    <t>Администратор источников финансирования дефицита бюджета (администратор источников финансирования дефицита соответствующего бюджета)</t>
  </si>
  <si>
    <t>АКВПВ</t>
  </si>
  <si>
    <t>Аналитический код вида поступлений, выбытий</t>
  </si>
  <si>
    <t>АП</t>
  </si>
  <si>
    <t>Администратор поступлений</t>
  </si>
  <si>
    <t>АСФК</t>
  </si>
  <si>
    <t>Автоматизированная система Федерального казначейства</t>
  </si>
  <si>
    <t>БР</t>
  </si>
  <si>
    <t>Бюджетная роспись</t>
  </si>
  <si>
    <t>ГАБС</t>
  </si>
  <si>
    <t>Главный распорядитель средств федерального бюджета, главный администратор доходов, главный администратор источников финансирования</t>
  </si>
  <si>
    <t>ГРБС</t>
  </si>
  <si>
    <t>Главный распорядитель бюджетных средств (главный распорядитель средств соответствующего бюджета)</t>
  </si>
  <si>
    <t>ЗС</t>
  </si>
  <si>
    <t>Забалансовый счет</t>
  </si>
  <si>
    <t>ИНН</t>
  </si>
  <si>
    <t>Идентификационный номер налогоплательщика</t>
  </si>
  <si>
    <t>КБК</t>
  </si>
  <si>
    <t>Коды бюджетной классификации</t>
  </si>
  <si>
    <t>КВД</t>
  </si>
  <si>
    <t>Код вида деятельности</t>
  </si>
  <si>
    <t>КВИ</t>
  </si>
  <si>
    <t>Код вида источников</t>
  </si>
  <si>
    <t>КВР</t>
  </si>
  <si>
    <t>Код вида расходов</t>
  </si>
  <si>
    <t>КВР_С</t>
  </si>
  <si>
    <t>Код вида расходов по классификации Союзного государства</t>
  </si>
  <si>
    <t>КД</t>
  </si>
  <si>
    <t>Код дохода, состоящий из кодов вида доходов (группы, подгруппы, статьи, подстатьи, элемента), подвида доходов, КОСГУ</t>
  </si>
  <si>
    <t>КИФД</t>
  </si>
  <si>
    <t>Код источника финансирования дефицитов бюджета, состоящий из кодов группы, подгруппы, статьи, подстатьи, элемента, вида источника финансирования и КОСГУ.</t>
  </si>
  <si>
    <t>Код счета</t>
  </si>
  <si>
    <t>Код синтетического и аналитического счета бюджетного учета</t>
  </si>
  <si>
    <t>КОСГУ</t>
  </si>
  <si>
    <t>Аналитический код поступлений и выбытий</t>
  </si>
  <si>
    <t>КСБУ</t>
  </si>
  <si>
    <t>Код счета бюджетного учета, состоящий из кода вида деятельности, синтетического счета, аналитического счета и КОСГУ</t>
  </si>
  <si>
    <t>КСС</t>
  </si>
  <si>
    <t>Код синтетического счета бюджетного учета</t>
  </si>
  <si>
    <t>КЦСР</t>
  </si>
  <si>
    <t>Код целевой статьи расходов</t>
  </si>
  <si>
    <t>КЦСР_С</t>
  </si>
  <si>
    <t>Код целевой статьи расходов по классификации Союзного государства</t>
  </si>
  <si>
    <t>КЭКР_С</t>
  </si>
  <si>
    <t>Код экономической классификации расходов бюджета Союзного государства</t>
  </si>
  <si>
    <t>НПА</t>
  </si>
  <si>
    <t>Нормативно-правовые акты</t>
  </si>
  <si>
    <t>ОКТМО</t>
  </si>
  <si>
    <t>Код по Общероссийскому классификатору административно территориальных образований</t>
  </si>
  <si>
    <t>ПБС</t>
  </si>
  <si>
    <t>Получатель бюджетных средств</t>
  </si>
  <si>
    <t>ПВД</t>
  </si>
  <si>
    <t>Подвид дохода</t>
  </si>
  <si>
    <t>ПГР</t>
  </si>
  <si>
    <t>Код группы, подгруппы</t>
  </si>
  <si>
    <t>ППО</t>
  </si>
  <si>
    <t>Прикладное программное обеспечение</t>
  </si>
  <si>
    <t>ППП</t>
  </si>
  <si>
    <t>Код главы (указывается в соответствии с действующим Перечнем прямых получателей средств из федерального бюджета)</t>
  </si>
  <si>
    <t>ПРП</t>
  </si>
  <si>
    <t>Дополнительный аналитический признак</t>
  </si>
  <si>
    <t>ПСТ</t>
  </si>
  <si>
    <t>Код статьи, подстатьи</t>
  </si>
  <si>
    <t>Р</t>
  </si>
  <si>
    <t>Раздел классификации расходов</t>
  </si>
  <si>
    <t>Р,Пр</t>
  </si>
  <si>
    <t>Раздел, подраздел классификации расходов</t>
  </si>
  <si>
    <t>Р,Пр _С</t>
  </si>
  <si>
    <t>Раздел, подраздел по классификации расходов Союзного государства</t>
  </si>
  <si>
    <t>СР</t>
  </si>
  <si>
    <t>Сводный реестр. Реестр участников бюджетного процесса, а также юридических лиц, не являющихся участниками бюджетного процесса.</t>
  </si>
  <si>
    <t>УБП</t>
  </si>
  <si>
    <t>Участник бюджетного процесса</t>
  </si>
  <si>
    <t>ФАИП</t>
  </si>
  <si>
    <t>Федеральная адресная инвестиционная программа</t>
  </si>
  <si>
    <t>ФЛК</t>
  </si>
  <si>
    <t>Форматно-логический контроль.</t>
  </si>
  <si>
    <t>ЭЛМ</t>
  </si>
  <si>
    <t>Код элемента</t>
  </si>
  <si>
    <t xml:space="preserve">№ п/п </t>
  </si>
  <si>
    <t>Период</t>
  </si>
  <si>
    <t>Форма</t>
  </si>
  <si>
    <t>Раздел</t>
  </si>
  <si>
    <t>Строка</t>
  </si>
  <si>
    <t>Графа</t>
  </si>
  <si>
    <t>Соотношение</t>
  </si>
  <si>
    <t>Размерность
(кол-во знаков)</t>
  </si>
  <si>
    <t>Значение</t>
  </si>
  <si>
    <t>Условие</t>
  </si>
  <si>
    <t>Исключение</t>
  </si>
  <si>
    <t>Контроль показателей</t>
  </si>
  <si>
    <t xml:space="preserve"> Тип организации/Уровень контроля</t>
  </si>
  <si>
    <t>Примечание</t>
  </si>
  <si>
    <t>История изменений</t>
  </si>
  <si>
    <t>Статус ПУиО</t>
  </si>
  <si>
    <t>D</t>
  </si>
  <si>
    <t>W</t>
  </si>
  <si>
    <t>M</t>
  </si>
  <si>
    <t>Q</t>
  </si>
  <si>
    <t>Y</t>
  </si>
  <si>
    <t>№</t>
  </si>
  <si>
    <t>Сегмент графы/ Наименование</t>
  </si>
  <si>
    <t>МОУ_ТОФК</t>
  </si>
  <si>
    <t>ТОФК</t>
  </si>
  <si>
    <t>Статус</t>
  </si>
  <si>
    <t>Уровень</t>
  </si>
  <si>
    <t>0503110</t>
  </si>
  <si>
    <t>-</t>
  </si>
  <si>
    <t>+</t>
  </si>
  <si>
    <t>640F, 640Z</t>
  </si>
  <si>
    <t>1, 2</t>
  </si>
  <si>
    <t>*</t>
  </si>
  <si>
    <t>1</t>
  </si>
  <si>
    <t>=</t>
  </si>
  <si>
    <t>Б</t>
  </si>
  <si>
    <t>5</t>
  </si>
  <si>
    <t>3</t>
  </si>
  <si>
    <t>0503111</t>
  </si>
  <si>
    <t>611</t>
  </si>
  <si>
    <t>0503124</t>
  </si>
  <si>
    <t>626, 626е, 626еs</t>
  </si>
  <si>
    <t>1, 2, 3</t>
  </si>
  <si>
    <t>2</t>
  </si>
  <si>
    <t>код строки</t>
  </si>
  <si>
    <t>17</t>
  </si>
  <si>
    <t>4</t>
  </si>
  <si>
    <t>10</t>
  </si>
  <si>
    <t>0503125</t>
  </si>
  <si>
    <t>625ab, 625i, 625k, 625kx, 625ky</t>
  </si>
  <si>
    <t>6</t>
  </si>
  <si>
    <t>26</t>
  </si>
  <si>
    <t>9</t>
  </si>
  <si>
    <t>11</t>
  </si>
  <si>
    <t>12</t>
  </si>
  <si>
    <t>8</t>
  </si>
  <si>
    <t>0503129</t>
  </si>
  <si>
    <t>609, 609е, 609еs, 609p</t>
  </si>
  <si>
    <t>1, 2, 3.1, 3.2</t>
  </si>
  <si>
    <t>1, 3.1</t>
  </si>
  <si>
    <t>200, 911, 912, 913, 914</t>
  </si>
  <si>
    <t>2, 3.2</t>
  </si>
  <si>
    <t>510, 921, 922, 923, 924</t>
  </si>
  <si>
    <t>0503140</t>
  </si>
  <si>
    <t>629</t>
  </si>
  <si>
    <t>Номер ЗСЧ</t>
  </si>
  <si>
    <t>0503151</t>
  </si>
  <si>
    <t>651</t>
  </si>
  <si>
    <t>1, 3</t>
  </si>
  <si>
    <t>ЦСР</t>
  </si>
  <si>
    <t>0503152</t>
  </si>
  <si>
    <t>622r</t>
  </si>
  <si>
    <t>ПГР + ПСТ + ЭЛМ</t>
  </si>
  <si>
    <t>КА</t>
  </si>
  <si>
    <t>ПСТ + ЭЛМ</t>
  </si>
  <si>
    <t>0503153</t>
  </si>
  <si>
    <t>607</t>
  </si>
  <si>
    <t>0503154</t>
  </si>
  <si>
    <t>645</t>
  </si>
  <si>
    <t>Код главы</t>
  </si>
  <si>
    <t>Код ГРБС</t>
  </si>
  <si>
    <t>Номер л/с</t>
  </si>
  <si>
    <t>0503155</t>
  </si>
  <si>
    <t>646a, 646b, 646i</t>
  </si>
  <si>
    <t>0503195</t>
  </si>
  <si>
    <t>0503196</t>
  </si>
  <si>
    <t>0503197</t>
  </si>
  <si>
    <t>070, 080</t>
  </si>
  <si>
    <t>0503198</t>
  </si>
  <si>
    <t>699</t>
  </si>
  <si>
    <t>код ТОФК</t>
  </si>
  <si>
    <t>0531377</t>
  </si>
  <si>
    <t>694</t>
  </si>
  <si>
    <t>1, 2, 3, 4</t>
  </si>
  <si>
    <t>0521413</t>
  </si>
  <si>
    <t>631, 631е, 631еs</t>
  </si>
  <si>
    <t>код получателя</t>
  </si>
  <si>
    <t>5 или 8</t>
  </si>
  <si>
    <t>0521416</t>
  </si>
  <si>
    <t>696</t>
  </si>
  <si>
    <t>0521462</t>
  </si>
  <si>
    <t>627, 627е, 627еs</t>
  </si>
  <si>
    <t>0531340</t>
  </si>
  <si>
    <t>код администратора</t>
  </si>
  <si>
    <t>0531341</t>
  </si>
  <si>
    <t>641</t>
  </si>
  <si>
    <t>Код ПБС</t>
  </si>
  <si>
    <t>0531342</t>
  </si>
  <si>
    <t>642a, 642b, 642i</t>
  </si>
  <si>
    <t>код НУБП</t>
  </si>
  <si>
    <t>0531888</t>
  </si>
  <si>
    <t>688, 488</t>
  </si>
  <si>
    <t>Код цели</t>
  </si>
  <si>
    <t>&lt;=</t>
  </si>
  <si>
    <t>20</t>
  </si>
  <si>
    <t>0531981</t>
  </si>
  <si>
    <t>ДГК</t>
  </si>
  <si>
    <t>КВФО</t>
  </si>
  <si>
    <t>0531982</t>
  </si>
  <si>
    <t>ВГК</t>
  </si>
  <si>
    <t>0503811</t>
  </si>
  <si>
    <t>811</t>
  </si>
  <si>
    <t>0503814</t>
  </si>
  <si>
    <t>814a, 814b, 814c, 814ak, 814bk, 814ck, 814as, 814bs, 814cs</t>
  </si>
  <si>
    <t>0521441</t>
  </si>
  <si>
    <t>660</t>
  </si>
  <si>
    <t>0503KVRM</t>
  </si>
  <si>
    <t>VRM</t>
  </si>
  <si>
    <t>1, 15, 16</t>
  </si>
  <si>
    <t>3, 14, 17, 18</t>
  </si>
  <si>
    <t>4, 5, 6, 7, 8, 9, 10, 11, 12, 13</t>
  </si>
  <si>
    <t>4, 5, 6, 7, 8</t>
  </si>
  <si>
    <t>15, 16</t>
  </si>
  <si>
    <t>19, 20</t>
  </si>
  <si>
    <t>21</t>
  </si>
  <si>
    <t>0503KVRO</t>
  </si>
  <si>
    <t>VRO</t>
  </si>
  <si>
    <t>1, 3, 4, 7</t>
  </si>
  <si>
    <t>3, 4</t>
  </si>
  <si>
    <t>9, 10</t>
  </si>
  <si>
    <t>Наименование справочника</t>
  </si>
  <si>
    <t>«КВФО»</t>
  </si>
  <si>
    <t>0</t>
  </si>
  <si>
    <t>«Единый план счетов»</t>
  </si>
  <si>
    <t>21100, 21200, 30712, 30800, 30900, 40210, 40220</t>
  </si>
  <si>
    <t>«КОСГУ»</t>
  </si>
  <si>
    <t>000</t>
  </si>
  <si>
    <t>21100, 21200, 30713, 30714, 30715, 30800, 30900</t>
  </si>
  <si>
    <t>«Глава по БК»</t>
  </si>
  <si>
    <t>«Коды доходов бюджета»</t>
  </si>
  <si>
    <t>детализированные
актуальные</t>
  </si>
  <si>
    <t>«Код раздела подраздела»</t>
  </si>
  <si>
    <t>«Код целевой статьи расходов»</t>
  </si>
  <si>
    <t>«Код вида расходов»</t>
  </si>
  <si>
    <t>«Виды источников финансирования дефицита бюджета»</t>
  </si>
  <si>
    <t>актуальные, детализированные</t>
  </si>
  <si>
    <t>0000000000хх0000000</t>
  </si>
  <si>
    <t>Элемент</t>
  </si>
  <si>
    <t>хх = 01</t>
  </si>
  <si>
    <t>ФЛК.0503124.М.3</t>
  </si>
  <si>
    <t>710, 720</t>
  </si>
  <si>
    <t>100</t>
  </si>
  <si>
    <t>ФЛК.0503124.М.2</t>
  </si>
  <si>
    <t>Наименование</t>
  </si>
  <si>
    <t>"ТОФК" (REF_TOFK)</t>
  </si>
  <si>
    <t>поле "Полное наименование"</t>
  </si>
  <si>
    <t>DICT.FULLNAME (либо DICT.SHORTNAME)</t>
  </si>
  <si>
    <t>поле "Код"</t>
  </si>
  <si>
    <t>DICT.CODE</t>
  </si>
  <si>
    <t>"Коды бюджетной классификации"</t>
  </si>
  <si>
    <t>0, 1, 3, 8</t>
  </si>
  <si>
    <t>источник</t>
  </si>
  <si>
    <t>актуальные</t>
  </si>
  <si>
    <t>Наименование показателя</t>
  </si>
  <si>
    <t>1080409241R620100414;1080409242V620100414;1080409241R254180523</t>
  </si>
  <si>
    <t>200, 510, 911, 912, 913, 914, 921, 922, 923, 924</t>
  </si>
  <si>
    <t>«Субъекты отчетности»</t>
  </si>
  <si>
    <t>поле «Код главы по БК» справочника</t>
  </si>
  <si>
    <t>1080409241R620100414; 1080409242V620100414; 1080409241R254180523</t>
  </si>
  <si>
    <t>19</t>
  </si>
  <si>
    <t>19_</t>
  </si>
  <si>
    <t>хххххххххх____ххх</t>
  </si>
  <si>
    <t>детализированные</t>
  </si>
  <si>
    <t>П</t>
  </si>
  <si>
    <t>ППП00000000000000000</t>
  </si>
  <si>
    <t>ППП = 100</t>
  </si>
  <si>
    <t>520, 620</t>
  </si>
  <si>
    <t>000ххххххх</t>
  </si>
  <si>
    <t>ххххххх &lt;&gt; 0000000</t>
  </si>
  <si>
    <t>ххх0000000</t>
  </si>
  <si>
    <t>01030100020000710
01030100020000810</t>
  </si>
  <si>
    <t>если КА &lt;&gt; 550</t>
  </si>
  <si>
    <t>если КА = 550</t>
  </si>
  <si>
    <t>Наименования учреждения</t>
  </si>
  <si>
    <t>«Книга регистрации лицевых счетов»</t>
  </si>
  <si>
    <t>БББ</t>
  </si>
  <si>
    <t>если гр.1 &lt;&gt; 71</t>
  </si>
  <si>
    <t>гр.4 глава = 279</t>
  </si>
  <si>
    <t>если гр.1 = 71</t>
  </si>
  <si>
    <t>ХХ_________</t>
  </si>
  <si>
    <t>где ХХ соответствует типу л/с</t>
  </si>
  <si>
    <t>«Аналитический код»</t>
  </si>
  <si>
    <t>«Виды расходов бюджетов»</t>
  </si>
  <si>
    <t>520, 620, 710, 720</t>
  </si>
  <si>
    <t>010</t>
  </si>
  <si>
    <t>200</t>
  </si>
  <si>
    <t>646a, 646b</t>
  </si>
  <si>
    <t>&lt;&gt; 000, БББ</t>
  </si>
  <si>
    <t>642a</t>
  </si>
  <si>
    <t>если гр.4 = 0</t>
  </si>
  <si>
    <t>00000000000000000</t>
  </si>
  <si>
    <t>если гр.4 &lt;&gt; 0</t>
  </si>
  <si>
    <t>642b</t>
  </si>
  <si>
    <t>642i</t>
  </si>
  <si>
    <t>если гр.3 &lt;&gt; 000</t>
  </si>
  <si>
    <t>если гр.3 = 000</t>
  </si>
  <si>
    <t>0000</t>
  </si>
  <si>
    <t>0000000000</t>
  </si>
  <si>
    <t>исключение КВР = 310 для ТОФК = 9500</t>
  </si>
  <si>
    <t>00000000000000</t>
  </si>
  <si>
    <t>646i</t>
  </si>
  <si>
    <t>000, 100, БББ</t>
  </si>
  <si>
    <t>100, БББ</t>
  </si>
  <si>
    <t>Код строки</t>
  </si>
  <si>
    <t>010; 011; 012; 013; 014; 015; 020; 021; 022; 023; 024; 025; 026; 027; 028; 029; 030; 031; 032; 033; 034; 035; 036; 037; 038; 040; 041; 042; 050; 060</t>
  </si>
  <si>
    <t>070; 080; 081; 082; 083; 084; 085; 086; 090; 091; 092; 100; 101; 102; 103; 110; 120; 121; 122; 123; 124; 130; 140; 150; 160; 170; 171; 172; 173; 180; 190; 200; 201; 202; 210; 220; 230; 240</t>
  </si>
  <si>
    <t>010; 020; 021; 022; 023; 024; 025; 026; 027; 030</t>
  </si>
  <si>
    <t>200; 210; 211; 212; 213; 214; 215; 216; 220</t>
  </si>
  <si>
    <t>700; 800; 810; 811; 812; 820; 821; 822; 830; 831; 832; 840; 841; 842; 850; 851; 852; 860; 861; 862; 870; 871; 872; 900</t>
  </si>
  <si>
    <t>наименование</t>
  </si>
  <si>
    <t>110; 120; 130; 140; 150</t>
  </si>
  <si>
    <t>210; 220; 230; 240; 250; 260</t>
  </si>
  <si>
    <t>«ТОФК»</t>
  </si>
  <si>
    <t>310; 311; 312; 320; 321; 322; 323; 324; 325; 326</t>
  </si>
  <si>
    <t>400; 410; 420</t>
  </si>
  <si>
    <t>«Сводный реестр»</t>
  </si>
  <si>
    <t>поле «Код организации» блока «Основная информация»</t>
  </si>
  <si>
    <t>«Коды бюджетной классификации»</t>
  </si>
  <si>
    <t>Перечень «Коды субъектов РФ, ГВФ РФ, являющихся получателями межбюджетных трансфертов из федерального бюджета»</t>
  </si>
  <si>
    <t>поле «Код организации»</t>
  </si>
  <si>
    <t>Расходы</t>
  </si>
  <si>
    <t>склейка ППП+Р,пР+ЦСР+КВР</t>
  </si>
  <si>
    <t>5хх</t>
  </si>
  <si>
    <t>поле «Наименование» справочника</t>
  </si>
  <si>
    <t>поле «Код» справочника</t>
  </si>
  <si>
    <t>500</t>
  </si>
  <si>
    <t>«Книга регистрации лицевых счетов» (REF_PersAccount)</t>
  </si>
  <si>
    <t>поле «Код организации по Сводному реестру» справочника</t>
  </si>
  <si>
    <t>DICT.ORGCODE</t>
  </si>
  <si>
    <t>184, 188, 189, 202, 304</t>
  </si>
  <si>
    <t>8 знаков</t>
  </si>
  <si>
    <t>поле «Учетный номер» справочника</t>
  </si>
  <si>
    <t>DICT.UCHETNUM</t>
  </si>
  <si>
    <t>5 знаков</t>
  </si>
  <si>
    <t>"итого по ГРБС"</t>
  </si>
  <si>
    <t>поле «Наименование организации» блока «Основная информация»</t>
  </si>
  <si>
    <t>642a, 642b</t>
  </si>
  <si>
    <t>000, БББ</t>
  </si>
  <si>
    <t>если гр.6 = 0</t>
  </si>
  <si>
    <t>если гр.6 &lt;&gt; 0</t>
  </si>
  <si>
    <t>"Перечни"</t>
  </si>
  <si>
    <t>по коду счета 20211, 20212, 20213, 20231, 21100, 21101, 21102, 21200, 30800, 30801, 30802, 30900, 40230</t>
  </si>
  <si>
    <t>в части 1-3 знаков:
***00000000000000000000000</t>
  </si>
  <si>
    <t>по коду счета 40210, 40220, 501ХХ, 502ХХ, 503ХХ</t>
  </si>
  <si>
    <t xml:space="preserve"> по коду счета 40220, 5011Х, 5021Х, 5031Х</t>
  </si>
  <si>
    <t>в части 4-7 знаков:
000****0000000000000000000</t>
  </si>
  <si>
    <t xml:space="preserve"> по коду счета &lt;&gt; 40220, 5011Х, 5021Х, 5031Х</t>
  </si>
  <si>
    <t>детализация
наличие</t>
  </si>
  <si>
    <t>в части 8-17 знаков:
0000000**********000000000</t>
  </si>
  <si>
    <t>по коду счета 20211, 20212, 20213, 20231</t>
  </si>
  <si>
    <t>в части 4-17 знаков:
000*************000000***</t>
  </si>
  <si>
    <t>невозможно настроить</t>
  </si>
  <si>
    <t>по коду счета 40210</t>
  </si>
  <si>
    <t>ИЛИ</t>
  </si>
  <si>
    <t>по коду счета 21100, 21101, 21102, 21200, 30800, 30801, 30802, 30900, 40230</t>
  </si>
  <si>
    <t>в части 4-17 знаков:
000*************000000000</t>
  </si>
  <si>
    <t>в части 18-18 знаков:
00000000000000000*00000000</t>
  </si>
  <si>
    <t>в части 19-23 знаков:
000000000000000000*****000</t>
  </si>
  <si>
    <t>20211, 20212, 20213, 20231, 21100, 21101, 21102, 21200, 30800, 30801, 30802, 30900, 40210, 40220, 40230, 501ХХ, 502ХХ, 503ХХ</t>
  </si>
  <si>
    <t>в части 24-26 знаков:
00000000000000000000000***</t>
  </si>
  <si>
    <t>510, 610</t>
  </si>
  <si>
    <t>по коду счета 21100, 21101, 21102, 21200</t>
  </si>
  <si>
    <t>560, 660</t>
  </si>
  <si>
    <t>по коду счета 30800, 30801, 30802, 30900</t>
  </si>
  <si>
    <t>730, 830</t>
  </si>
  <si>
    <t>по коду счета 40230</t>
  </si>
  <si>
    <t>в части 1-26 знаков:
*****************000000***</t>
  </si>
  <si>
    <t>доходы</t>
  </si>
  <si>
    <t>склейка КБК+КОСГУ</t>
  </si>
  <si>
    <t>расходы</t>
  </si>
  <si>
    <t>наличие</t>
  </si>
  <si>
    <t>источники</t>
  </si>
  <si>
    <t>в части 12-13 знаков:
00000000000**0000000000000</t>
  </si>
  <si>
    <t>01</t>
  </si>
  <si>
    <t>20211, 20212, 20213, 40230, 501ХХ, 502ХХ, 503ХХ</t>
  </si>
  <si>
    <t>50_0Х, 50_1Х, 50_5Х, 50_6Х, 50_7Х, 50_8Х, 50_9Х</t>
  </si>
  <si>
    <t>20211, 20212, 20213, 20231, 20233, 40230, 501ХХ, 502ХХ, 503ХХ</t>
  </si>
  <si>
    <t>КВФО + Код счета + КОСГУ</t>
  </si>
  <si>
    <t>хххххххххххххххххххххххххх</t>
  </si>
  <si>
    <t>только уникальные строки</t>
  </si>
  <si>
    <t>is null</t>
  </si>
  <si>
    <t>is not null</t>
  </si>
  <si>
    <t>2 - 9</t>
  </si>
  <si>
    <t>хотя бы одна из граф 2 - 9</t>
  </si>
  <si>
    <t>&lt;&gt;</t>
  </si>
  <si>
    <t>если гр.1 is not null</t>
  </si>
  <si>
    <t>Р,пР</t>
  </si>
  <si>
    <t>4 - 5</t>
  </si>
  <si>
    <t>2 - 19</t>
  </si>
  <si>
    <t>хотя бы одна из граф 2 - 19</t>
  </si>
  <si>
    <t>2 - 7</t>
  </si>
  <si>
    <t>хотя бы одна из граф 2 - 7</t>
  </si>
  <si>
    <t>ППП + КБК</t>
  </si>
  <si>
    <t>хотя бы одна из граф 4 - 5</t>
  </si>
  <si>
    <t>если гр.3 is not null</t>
  </si>
  <si>
    <t>4 - 8</t>
  </si>
  <si>
    <t>хотя бы одна из граф 4 - 8</t>
  </si>
  <si>
    <t>4 - 7</t>
  </si>
  <si>
    <t>хотя бы одна из граф 4 - 7</t>
  </si>
  <si>
    <t>2 &amp; 3 &amp; 4 &amp; 5 &amp; 6 &amp; 9 &amp; 10 &amp; 11 &amp; 12</t>
  </si>
  <si>
    <t>СР + ППП + ОКТМО + ЭЛМ + ППП + КБК + КВД + Код счета + КОСГУ + КВД + Код счета + КОСГУ + СР + ППП + ОКТМО</t>
  </si>
  <si>
    <t>в том числе по номеру (коду) счета</t>
  </si>
  <si>
    <t>3 &amp; 4 &amp; 5 &amp; 6</t>
  </si>
  <si>
    <t>ППП + ОКТМО + ЭЛМ + ППП + КБК + КВД + Код счета + КОСГУ</t>
  </si>
  <si>
    <t>денежные расчеты</t>
  </si>
  <si>
    <t>3 &amp; 4 &amp; 5 &amp; 6 &amp; 9</t>
  </si>
  <si>
    <t>ППП + ОКТМО + ЭЛМ + ППП + КБК + КВД + Код счета + КОСГУ + КВД + Код счета + КОСГУ</t>
  </si>
  <si>
    <t>неденежные расчеты</t>
  </si>
  <si>
    <t>ФЛК.0503125.М.1</t>
  </si>
  <si>
    <t>ФЛК.0503125.М.2</t>
  </si>
  <si>
    <t>ФЛК.0503125.М.5</t>
  </si>
  <si>
    <t>ФЛК.0503125.М.6</t>
  </si>
  <si>
    <t>ФЛК.0503125.М.7</t>
  </si>
  <si>
    <t>ФЛК.0503125.М.8</t>
  </si>
  <si>
    <t>7</t>
  </si>
  <si>
    <t>если гр.8 &lt;&gt; 0</t>
  </si>
  <si>
    <t>если гр.8 = 0</t>
  </si>
  <si>
    <t>если гр.7 &lt;&gt; 0</t>
  </si>
  <si>
    <t>если гр.7 = 0</t>
  </si>
  <si>
    <t>7 - 8</t>
  </si>
  <si>
    <t>хотя бы одна из граф 7 - 8</t>
  </si>
  <si>
    <t>ППП + Р,Пр + ЦСР + КВР</t>
  </si>
  <si>
    <t>АП + КИФД</t>
  </si>
  <si>
    <t>4 - 13</t>
  </si>
  <si>
    <t>хотя бы одна из граф 4 - 13</t>
  </si>
  <si>
    <t>Номер ЗСЧ + код строки</t>
  </si>
  <si>
    <t>ххххх</t>
  </si>
  <si>
    <t>4 - 6</t>
  </si>
  <si>
    <t>хотя бы одна из граф 4 - 6</t>
  </si>
  <si>
    <t>4 - 14</t>
  </si>
  <si>
    <t>хотя бы одна из граф 4 - 14</t>
  </si>
  <si>
    <t>2 - 21</t>
  </si>
  <si>
    <t>хотя бы одна из граф 2 - 21</t>
  </si>
  <si>
    <t>1 &amp; 3 &amp; 4 &amp; 5</t>
  </si>
  <si>
    <t>Тип л/с + Код главы + Код ГРБС + Номер л/с</t>
  </si>
  <si>
    <t>если гр.1 &lt;&gt;  41, 71</t>
  </si>
  <si>
    <t>если гр.1 = 41</t>
  </si>
  <si>
    <t>если гр.1 = 41, 71</t>
  </si>
  <si>
    <t>6 - 7</t>
  </si>
  <si>
    <t>хотя бы одна из граф 6 - 7</t>
  </si>
  <si>
    <t>АП + КД</t>
  </si>
  <si>
    <t>ППП + Р,Пр + КЦСР + КВР</t>
  </si>
  <si>
    <t>ххх</t>
  </si>
  <si>
    <t>хххххххх</t>
  </si>
  <si>
    <t>хххх</t>
  </si>
  <si>
    <t>наименование ТОФК</t>
  </si>
  <si>
    <t>1 &amp; 2</t>
  </si>
  <si>
    <t>код получателя + ППП + Р,Пр + КЦСР + КВР</t>
  </si>
  <si>
    <t>код получателя + АП + КИФД</t>
  </si>
  <si>
    <t>3 - 8</t>
  </si>
  <si>
    <t>хотя бы одна из граф 3 - 8</t>
  </si>
  <si>
    <t>2 &amp; 3</t>
  </si>
  <si>
    <t>если гр.2 is not null</t>
  </si>
  <si>
    <t>3 &amp; 4</t>
  </si>
  <si>
    <t>код администратора + АП + КД</t>
  </si>
  <si>
    <t>код ГРБС</t>
  </si>
  <si>
    <t>код ГРБС + код ПБС</t>
  </si>
  <si>
    <t>код ПБС</t>
  </si>
  <si>
    <t>3 &amp; 4 &amp; 5</t>
  </si>
  <si>
    <t>6 - 9</t>
  </si>
  <si>
    <t>хотя бы одна из граф 6 - 9</t>
  </si>
  <si>
    <t>код главы + код цели</t>
  </si>
  <si>
    <t>4 - 22</t>
  </si>
  <si>
    <t>хотя бы одна из граф 4 - 22</t>
  </si>
  <si>
    <t>2 - 3</t>
  </si>
  <si>
    <t>хотя бы одна из граф 2 - 3</t>
  </si>
  <si>
    <t>4 - 10</t>
  </si>
  <si>
    <t>хотя бы одна из граф 4 - 10</t>
  </si>
  <si>
    <t>2 &amp; 3 &amp; 4 &amp; 5</t>
  </si>
  <si>
    <t>3 - 18</t>
  </si>
  <si>
    <t>хотя бы одна из граф 3 - 18</t>
  </si>
  <si>
    <t>2 &amp; 3 &amp; 4 &amp; 5 &amp; 6</t>
  </si>
  <si>
    <t>ППП + Р,Пр + КЦСР + КВР + КОСГУ</t>
  </si>
  <si>
    <t>9, 10, 11, 12, 13</t>
  </si>
  <si>
    <t>19 ,20</t>
  </si>
  <si>
    <t xml:space="preserve"> КИФД</t>
  </si>
  <si>
    <t>3 - 13</t>
  </si>
  <si>
    <t>хотя бы одна из граф 3 - 13</t>
  </si>
  <si>
    <t>3 - 5</t>
  </si>
  <si>
    <t>хотя бы одна из граф 3 - 5</t>
  </si>
  <si>
    <t>7 - 23</t>
  </si>
  <si>
    <t>хотя бы одна из граф 7 - 23</t>
  </si>
  <si>
    <t>6 - 22</t>
  </si>
  <si>
    <t>хотя бы одна из граф 6 -22</t>
  </si>
  <si>
    <t>14</t>
  </si>
  <si>
    <t>3 - 17</t>
  </si>
  <si>
    <t>хотя бы одна из граф 3 - 17</t>
  </si>
  <si>
    <t>4 - 17</t>
  </si>
  <si>
    <t>хотя бы одна из граф 4 - 17</t>
  </si>
  <si>
    <t>17, 18</t>
  </si>
  <si>
    <t>3 - 15</t>
  </si>
  <si>
    <t>хотя бы одна из граф 3 - 15</t>
  </si>
  <si>
    <t>1, 3, 4</t>
  </si>
  <si>
    <t>2, 5, 7, 8, 9, 10, 11</t>
  </si>
  <si>
    <t>Тип
Бюджета</t>
  </si>
  <si>
    <t>Номер счета</t>
  </si>
  <si>
    <t>R</t>
  </si>
  <si>
    <t>исключение</t>
  </si>
  <si>
    <t>итоговая</t>
  </si>
  <si>
    <t>детализированная</t>
  </si>
  <si>
    <t>15</t>
  </si>
  <si>
    <t>16</t>
  </si>
  <si>
    <t>13</t>
  </si>
  <si>
    <t>18</t>
  </si>
  <si>
    <t>ВДК.0503124.М.1.FLK</t>
  </si>
  <si>
    <t>010
итоговая</t>
  </si>
  <si>
    <t>010
детализированная</t>
  </si>
  <si>
    <t>ВДК.0503124.М.1.TOFK</t>
  </si>
  <si>
    <t>010
(%000; %100; %150; %17_; %400)</t>
  </si>
  <si>
    <t>ВДК.0503124.М.2.FLK</t>
  </si>
  <si>
    <t>6 + 7</t>
  </si>
  <si>
    <t>ВДК.0503124.М.3.TOFK</t>
  </si>
  <si>
    <t>&gt;=</t>
  </si>
  <si>
    <t>ВДК.0503124.М.4.TOFK</t>
  </si>
  <si>
    <t>ВДК.0503124.М.5.TOFK</t>
  </si>
  <si>
    <t>200
итоговая</t>
  </si>
  <si>
    <t>200
детализированная</t>
  </si>
  <si>
    <t>ВДК.0503124.М.2.TOFK</t>
  </si>
  <si>
    <t>200
(%000; %100; %110; %120; %130; %140; %200; %210; %220; %230; %240; %300; %310; %320; %400; %410; %450; %460; %500; %510; %520; %600; %610; %620; %630; %700; %800; %810; %820; %830; %840; %850; %860)</t>
  </si>
  <si>
    <t>5, 6, 7</t>
  </si>
  <si>
    <t>ВДК.0503124.М.4.FLK
ВДК.0503124.М.5.FLK
ВДК.0503124.М.6.FLK</t>
  </si>
  <si>
    <t>450</t>
  </si>
  <si>
    <t>4, 6, 7</t>
  </si>
  <si>
    <t>010 - 200</t>
  </si>
  <si>
    <t>ВДК.0503124.М.6.TOFK</t>
  </si>
  <si>
    <t>- 500</t>
  </si>
  <si>
    <t>ВДК.0503124.М.7.TOFK</t>
  </si>
  <si>
    <t>ВДК.0503124.М.8.TOFK</t>
  </si>
  <si>
    <t>520 + 620 + 700 + 800</t>
  </si>
  <si>
    <t>ВДК.0503124.М.9.TOFK</t>
  </si>
  <si>
    <t>520
итоговая</t>
  </si>
  <si>
    <t>520
детализированная</t>
  </si>
  <si>
    <t>ВДК.0503124.М.10.TOFK</t>
  </si>
  <si>
    <t>620
итоговая</t>
  </si>
  <si>
    <t>620
детализированная</t>
  </si>
  <si>
    <t>ВДК.0503124.М.11.TOFK</t>
  </si>
  <si>
    <t>520, 620
(%000, %170; %300; %400; %500; %600; %700; %800)</t>
  </si>
  <si>
    <t>ВДК.0503124.М.7.FLK
ВДК.0503124.М.8.FLK
ВДК.0503124.М.9.FLK
ВДК.0503124.М.10.FLK
ВДК.0503124.М.11.FLK
ВДК.0503124.М.12.FLK</t>
  </si>
  <si>
    <t>520, 620
детализированная
(%3XX; %5XX (за исключением %550); %8XX)</t>
  </si>
  <si>
    <t>ВДК.0503124.М.24.FLK
ВДК.0503124.М.25.FLK
ВДК.0503124.М.26.FLK
ВДК.0503124.М.27.FLK
ВДК.0503124.М.28.FLK
ВДК.0503124.М.29.FLK
ВДК.0503124.М.30.FLK
ВДК.0503124.М.31.FLK
ВДК.0503124.М.32.FLK
ВДК.0503124.М.33.FLK
ВДК.0503124.М.34.FLK
ВДК.0503124.М.35.FLK
ВДК.0503124.М.39.FLK
ВДК.0503124.М.40.FLK
ВДК.0503124.М.41.FLK
ВДК.0503124.М.43..FLK
ВДК.0503124.М.44.FLK</t>
  </si>
  <si>
    <t>520, 620
детализированная
(%4XX; %6XX; %7XX)</t>
  </si>
  <si>
    <t>ВДК.0503124.М.36.FLK
ВДК.0503124.М.37.FLK
ВДК.0503124.М.38.FLK</t>
  </si>
  <si>
    <t>700, 710, 720</t>
  </si>
  <si>
    <t>700</t>
  </si>
  <si>
    <t>710 + 720</t>
  </si>
  <si>
    <t>ВДК.0503124.М.12.TOFK</t>
  </si>
  <si>
    <t>710
итоговая</t>
  </si>
  <si>
    <t>710
детализированная</t>
  </si>
  <si>
    <t>ВДК.0503124.М.13.TOFK</t>
  </si>
  <si>
    <t>710</t>
  </si>
  <si>
    <t>ВДК.0503124.М.14.FLK</t>
  </si>
  <si>
    <t>720
итоговая</t>
  </si>
  <si>
    <t>720
детализированная</t>
  </si>
  <si>
    <t>ВДК.0503124.М.14.TOFK</t>
  </si>
  <si>
    <t>720</t>
  </si>
  <si>
    <t>ВДК.0503124.М.15.FLK</t>
  </si>
  <si>
    <t>800</t>
  </si>
  <si>
    <t>823 + 824</t>
  </si>
  <si>
    <t>ВДК.0503124.М.15.TOFK</t>
  </si>
  <si>
    <t>800, 823, 824</t>
  </si>
  <si>
    <t>4, 7</t>
  </si>
  <si>
    <t>ВДК.0503124.М.16.FLK
ВДК.0503124.М.17.FLK
ВДК.0503124.М.18.FLK
ВДК.0503124.М.19.FLK
ВДК.0503124.М.20.FLK
ВДК.0503124.М.21.FLK</t>
  </si>
  <si>
    <t>ВДК.0503124.М.16.TOFK</t>
  </si>
  <si>
    <t>823</t>
  </si>
  <si>
    <t>ВДК.0503124.М.22.FLK</t>
  </si>
  <si>
    <t>ВДК.0503124.М.17.TOFK</t>
  </si>
  <si>
    <t>824</t>
  </si>
  <si>
    <t>ВДК.0503124.М.23.FLK</t>
  </si>
  <si>
    <t>ВДК.0503124.М.18.TOFK</t>
  </si>
  <si>
    <t>(х.211хх.000, х.212хх.000, 1.40210.150 (ФБ))</t>
  </si>
  <si>
    <t>(х.308хх.000, х.309хх.000, 1.40210.150 (кроме ФБ), 1.40220.550)</t>
  </si>
  <si>
    <t>(кроме: х.211хх.000, х.212хх.000, х.308хх.000, х.309хх.000, 1.40210.150, 1.40220.550)</t>
  </si>
  <si>
    <t>Итого</t>
  </si>
  <si>
    <t>8 - 7</t>
  </si>
  <si>
    <t>денежные расчеты + неденежные расчеты</t>
  </si>
  <si>
    <t>ВДК.0503129.МГ.1</t>
  </si>
  <si>
    <t>200, 999</t>
  </si>
  <si>
    <t>ВДК.0503129.МГ.2(1)
ВДК.0503129.МГ.2(2)
ВДК.0503129.МГ.5(1)
ВДК.0503129.МГ.5(2)</t>
  </si>
  <si>
    <t>9 - 10</t>
  </si>
  <si>
    <t>ВДК.0503129.МГ.3
ВДК.0503129.МГ.6(1)</t>
  </si>
  <si>
    <t>200
(%000, %100, %110, %120, %130, %140, %200, %210, %220, %230, %240, %300, %310, %320, %400, %410, %450, %460, %500, %510, %520, %600, %610, %620, %630, %700, %800, %810, %820, %830, %840, %850, %860)</t>
  </si>
  <si>
    <t>510
итоговая</t>
  </si>
  <si>
    <t>510
детализированная</t>
  </si>
  <si>
    <t>ВДК.0503129.МГ.4(1)</t>
  </si>
  <si>
    <t>510</t>
  </si>
  <si>
    <t>6, 8</t>
  </si>
  <si>
    <t>510
(%000, %170, %300, %400, %500, %600, %700, %800)</t>
  </si>
  <si>
    <t>900</t>
  </si>
  <si>
    <t>3.1, 3.2</t>
  </si>
  <si>
    <t>910 + 920</t>
  </si>
  <si>
    <t>ВДК.0503129.МГ.7(1)</t>
  </si>
  <si>
    <t>3.1</t>
  </si>
  <si>
    <t>910</t>
  </si>
  <si>
    <t>911 + 912 + 913 + 914</t>
  </si>
  <si>
    <t>ВДК.0503129.МГ.8(1)</t>
  </si>
  <si>
    <t>911, 912, 913, 914
итоговая</t>
  </si>
  <si>
    <t>911, 912, 913, 914
детализированная</t>
  </si>
  <si>
    <t>910, 911, 912, 913, 914</t>
  </si>
  <si>
    <t>3.2</t>
  </si>
  <si>
    <t>920</t>
  </si>
  <si>
    <t>921 + 922 + 923 + 924</t>
  </si>
  <si>
    <t>ВДК.0503129.МГ.9(1)</t>
  </si>
  <si>
    <t>921, 922, 923, 924
итоговая</t>
  </si>
  <si>
    <t>921, 922, 923, 924
детализированная</t>
  </si>
  <si>
    <t>920, 921, 922, 923, 924</t>
  </si>
  <si>
    <t>999</t>
  </si>
  <si>
    <t>200 + 510 +  900</t>
  </si>
  <si>
    <t>ВДК.0503129.МГ.10(1)</t>
  </si>
  <si>
    <t>3 + 4</t>
  </si>
  <si>
    <t>ВДК.0503140.МГ</t>
  </si>
  <si>
    <t>210</t>
  </si>
  <si>
    <t>3, 4, 5</t>
  </si>
  <si>
    <t>211 + 213</t>
  </si>
  <si>
    <t>6, 7, 8</t>
  </si>
  <si>
    <t>211 + 212 + 213</t>
  </si>
  <si>
    <t>583</t>
  </si>
  <si>
    <t>212, 235, 236</t>
  </si>
  <si>
    <t>210 + 230</t>
  </si>
  <si>
    <t xml:space="preserve">580 + 440 + 450 – 235 – 236 </t>
  </si>
  <si>
    <t>ВДК.0503140.МГ.17</t>
  </si>
  <si>
    <t>220, 221, 222, 223</t>
  </si>
  <si>
    <t>230</t>
  </si>
  <si>
    <t>231 + 232 + 233</t>
  </si>
  <si>
    <t>350</t>
  </si>
  <si>
    <t>210 + 220 + 230 + 235 + 236</t>
  </si>
  <si>
    <t>440, 450, 581, 582</t>
  </si>
  <si>
    <t>460</t>
  </si>
  <si>
    <t>440 + 450</t>
  </si>
  <si>
    <t>580</t>
  </si>
  <si>
    <t>581 – 582 + 583</t>
  </si>
  <si>
    <t>211 + 213 + 230</t>
  </si>
  <si>
    <t>460 + 580</t>
  </si>
  <si>
    <t>ВДК.0503140.Г.6</t>
  </si>
  <si>
    <t>190
итоговая</t>
  </si>
  <si>
    <t>190
детализированная</t>
  </si>
  <si>
    <t>ВДК.0503140.МГ.21</t>
  </si>
  <si>
    <t>0503150</t>
  </si>
  <si>
    <t>ВДК.0503150.МГ.18</t>
  </si>
  <si>
    <t>ВДК.0503150.МГ.19</t>
  </si>
  <si>
    <t>010, 031, 060, 070</t>
  </si>
  <si>
    <t>090, 150, 230</t>
  </si>
  <si>
    <t>011 + 012 + 020 + 031</t>
  </si>
  <si>
    <t>ВДК.0503150.МГ.1</t>
  </si>
  <si>
    <t>&lt;&gt; 01</t>
  </si>
  <si>
    <t>011</t>
  </si>
  <si>
    <t>3, 4, 5, 6, 7, 8</t>
  </si>
  <si>
    <t>ВДК.0503150.МГ.2</t>
  </si>
  <si>
    <t>011, 040, 050</t>
  </si>
  <si>
    <t>3, 5</t>
  </si>
  <si>
    <t>4, 6, 7, 8</t>
  </si>
  <si>
    <t>012, 020</t>
  </si>
  <si>
    <t>031</t>
  </si>
  <si>
    <t>ВДК.0503150.Т2.МГ.2-ФЛК
ВДК.0503150.Т2.МГ.3-ФЛК
ВДК.0503150.Т2.МГ.4-ФЛК
ВДК.0503150.Т2.МГ.5-ФЛК</t>
  </si>
  <si>
    <t>6, 7</t>
  </si>
  <si>
    <t>ВДК.0503150.Т2.Г.7-ФЛК
ВДК.0503150.Т2.Г.8-ФЛК
ВДК.0503150.Т2.Г.9-ФЛК</t>
  </si>
  <si>
    <t>090</t>
  </si>
  <si>
    <t>ВДК.0503150.МГ.3</t>
  </si>
  <si>
    <t>040, 050</t>
  </si>
  <si>
    <t>060</t>
  </si>
  <si>
    <t>010 + 040 + 050</t>
  </si>
  <si>
    <t>ВДК.0503150.МГ.4</t>
  </si>
  <si>
    <t>070</t>
  </si>
  <si>
    <t>ВДК.0503150.МГ.5</t>
  </si>
  <si>
    <t>101</t>
  </si>
  <si>
    <t>101, 110, 120</t>
  </si>
  <si>
    <t>110, 120, 190</t>
  </si>
  <si>
    <t>150</t>
  </si>
  <si>
    <t>090 + 101 + 110 + 120</t>
  </si>
  <si>
    <t>ВДК.0503150.МГ.6</t>
  </si>
  <si>
    <t>180</t>
  </si>
  <si>
    <t>3, 4, 7</t>
  </si>
  <si>
    <t>ВДК.0503150.МГ.7
ВДК.0503150.МГ.9</t>
  </si>
  <si>
    <t>190 + 210</t>
  </si>
  <si>
    <t>ВДК.0503150.МГ.8</t>
  </si>
  <si>
    <t>190</t>
  </si>
  <si>
    <t>ВДК.0503150.МГ.11</t>
  </si>
  <si>
    <t>3, 6</t>
  </si>
  <si>
    <t>012 + 020</t>
  </si>
  <si>
    <t>ВДК.0503150.МГ.12</t>
  </si>
  <si>
    <t>012</t>
  </si>
  <si>
    <t>ВДК.0503150.МГ.12.1</t>
  </si>
  <si>
    <t>220</t>
  </si>
  <si>
    <t>ВДК.0503150.МГ.14.1
ВДК.0503150.МГ.14.2
ВДК.0503150.МГ.14.3
ВДК.0503150.МГ.14.4
ВДК.0503150.МГ.14.5
ВДК.0503150.МГ.14.6</t>
  </si>
  <si>
    <t>150 + 220</t>
  </si>
  <si>
    <t>ВДК.0503150.МГ.16</t>
  </si>
  <si>
    <t>ВДК.0503150.МГ.17</t>
  </si>
  <si>
    <t>4 + 5</t>
  </si>
  <si>
    <t>ВДК.0503151.М.13,14</t>
  </si>
  <si>
    <t>ВДК.0503151.М.0.1</t>
  </si>
  <si>
    <t>ВДК.0503151.М.9</t>
  </si>
  <si>
    <t>ВДК.0503151.М.0.2</t>
  </si>
  <si>
    <t>ВДК.0503151.М.10</t>
  </si>
  <si>
    <t>&lt;&gt; 01; 06; 07; 08; 09</t>
  </si>
  <si>
    <t>200
(%000, %100, %110, %120, %130, %140, %141, %142, %149, %200, %210, %220, %230, %240, %300, %310, %320, %400, %410, %450, %460, %500, %510, %520, %600, %610, %620, %630, %700, %800, %810, %820, %830, %840, %850, %860)</t>
  </si>
  <si>
    <t>09</t>
  </si>
  <si>
    <t>010 – 200</t>
  </si>
  <si>
    <t>ВДК.0503151.М.1</t>
  </si>
  <si>
    <t>500 (в абсолютном значении)</t>
  </si>
  <si>
    <t>ВДК.0503151.М.2</t>
  </si>
  <si>
    <t>520 + 620 + 700 +  800</t>
  </si>
  <si>
    <t>ВДК.0503151.М.3
ВДК.0503151.М.3,4</t>
  </si>
  <si>
    <t>ВДК.0503151.М.11</t>
  </si>
  <si>
    <t>ВДК.0503151.М.12</t>
  </si>
  <si>
    <t>ВДК.0503151.М.7</t>
  </si>
  <si>
    <t>ВДК.0503151.М.0.3
ВДК.0503151.М.15</t>
  </si>
  <si>
    <t>ВДК.0503151.М.13</t>
  </si>
  <si>
    <t>ВДК.0503151.М.0.4
ВДК.0503151.М.16</t>
  </si>
  <si>
    <t>ВДК.0503151.М.14</t>
  </si>
  <si>
    <t>825 + 826</t>
  </si>
  <si>
    <t>ВДК.0503151.М.8</t>
  </si>
  <si>
    <t>4 + 5 + 6 + 7 + 8 + 9 + 10 + 11 + 12 + 13</t>
  </si>
  <si>
    <t>ВДК.0503152.МН.1.TOFK
ВДК.0503152.МН.2.TOFK
ВДК.0503152.МН.3.TOFK</t>
  </si>
  <si>
    <t>ВДК.0503152.МН.18.TOFK</t>
  </si>
  <si>
    <t>ВДК.0503152.МН.19.TOFK</t>
  </si>
  <si>
    <t>ТОФК &lt;&gt; 8200</t>
  </si>
  <si>
    <t>4, 5, 6, 7, 8, 9, 10, 11</t>
  </si>
  <si>
    <t>ТОФК = 8200</t>
  </si>
  <si>
    <t>12, 13</t>
  </si>
  <si>
    <t>ВДК.0503152.МН.4.TOFK</t>
  </si>
  <si>
    <t>ВДК.0503152.МН.7.TOFK</t>
  </si>
  <si>
    <t>ВДК.0503152.МН.5.TOFK</t>
  </si>
  <si>
    <t>ВДК.0503152.МН.20.TOFK</t>
  </si>
  <si>
    <t>ВДК.0503152.МН.21.TOFK</t>
  </si>
  <si>
    <t>ВДК.0503152.МН.8.TOFK</t>
  </si>
  <si>
    <t>ВДК.0503152.МН.8.TOFK.FLK</t>
  </si>
  <si>
    <t>ВДК.0503152.МН.22.TOFK</t>
  </si>
  <si>
    <t>ВДК.0503152.МН.9.TOFK.FLK</t>
  </si>
  <si>
    <t>ВДК.0503152.МН.23.TOFK</t>
  </si>
  <si>
    <t>ВДК.0503152.МН.6.TOFK</t>
  </si>
  <si>
    <t>3 – 4 + 5 + 6 + 7 + 8 + 9 + 10</t>
  </si>
  <si>
    <t>ВДК.0503153.М.1.1
ВДК.0503153.М.1.2
ВДК.0503153.М.1.3
ВДК.0503153.М.1.4
ВДК.0503153.М.1.5</t>
  </si>
  <si>
    <t>ВДК.0503153.М.2.1
ВДК.0503153.М.2.2
ВДК.0503153.М.2.3
ВДК.0503153.М.2.4
ВДК.0503153.М.2.5</t>
  </si>
  <si>
    <t>итоговая по доходам</t>
  </si>
  <si>
    <t>отключена на основании п.251 инструкции 191н</t>
  </si>
  <si>
    <t>ВДК.0503153.М.3</t>
  </si>
  <si>
    <t>итоговая по источникам</t>
  </si>
  <si>
    <t>ВДК.0503153.М.4</t>
  </si>
  <si>
    <t>итоговая (дефицит/профицит)</t>
  </si>
  <si>
    <t>ВДК.0503153.М.5</t>
  </si>
  <si>
    <t>ВДК.0503153.М.6</t>
  </si>
  <si>
    <t>ВДК.0503153.М.7</t>
  </si>
  <si>
    <t>1 + 2</t>
  </si>
  <si>
    <t>итоговая по доходам + итоговая по источникам</t>
  </si>
  <si>
    <t>ВДК.0503153.М.8</t>
  </si>
  <si>
    <t>013, 014, 015</t>
  </si>
  <si>
    <t>ВДК.0503154.МГ.1.Ф</t>
  </si>
  <si>
    <t>032, 033, 034</t>
  </si>
  <si>
    <t>ВДК.0503154.МГ.3.Ф</t>
  </si>
  <si>
    <t>ВДК.0503154.Г.5.Ф</t>
  </si>
  <si>
    <t>ВДК.0503154.МГ.2.Ф</t>
  </si>
  <si>
    <t>ВДК.0503154.Г.4.Ф</t>
  </si>
  <si>
    <t>102, 103, 104, 110, 120</t>
  </si>
  <si>
    <t>013 + 014 + 015</t>
  </si>
  <si>
    <t>ВДК.0503154.МГ.1</t>
  </si>
  <si>
    <t>030</t>
  </si>
  <si>
    <t>032 + 033 + 034</t>
  </si>
  <si>
    <t>ВДК.0503154.МГ.2</t>
  </si>
  <si>
    <t>010 + 020 + 030 + 040 + 050</t>
  </si>
  <si>
    <t>ВДК.0503154.МГ.3</t>
  </si>
  <si>
    <t>ВДК.0503154.МГ.4</t>
  </si>
  <si>
    <t>102 + 103 + 104</t>
  </si>
  <si>
    <t>ВДК.0503154.МГ.5</t>
  </si>
  <si>
    <t>090 + 100 + 110 + 120</t>
  </si>
  <si>
    <t>ВДК.0503154.МГ.6</t>
  </si>
  <si>
    <t>ВДК.0503154.МГ.7</t>
  </si>
  <si>
    <t>ВДК.0503154.МГ.8</t>
  </si>
  <si>
    <t>ВДК.0503154.МГ.9</t>
  </si>
  <si>
    <t>ВДК.0503154.МГ.10</t>
  </si>
  <si>
    <t>ВДК.0503154.Г.11</t>
  </si>
  <si>
    <t>ВДК.0503154.Г.12</t>
  </si>
  <si>
    <t>Всего</t>
  </si>
  <si>
    <t>итого по л/с 20 + 21 + 22 + 30 + 31 + 32 + 41 + 71</t>
  </si>
  <si>
    <t>ВДК.0503154.МГ.2-Р</t>
  </si>
  <si>
    <t>итого по л/с 20</t>
  </si>
  <si>
    <t>в том числе по л/с 20</t>
  </si>
  <si>
    <t>ВДК.0503154.МГ.4-Р</t>
  </si>
  <si>
    <t>итого по л/с 21</t>
  </si>
  <si>
    <t>в том числе по л/с 21</t>
  </si>
  <si>
    <t>ВДК.0503154.МГ.5-Р</t>
  </si>
  <si>
    <t>итого по л/с 22</t>
  </si>
  <si>
    <t>в том числе по л/с 22</t>
  </si>
  <si>
    <t>ВДК.0503154.МГ.6-Р</t>
  </si>
  <si>
    <t>итого по л/с 30</t>
  </si>
  <si>
    <t>в том числе по л/с 30</t>
  </si>
  <si>
    <t>ВДК.0503154.МГ.7-Р</t>
  </si>
  <si>
    <t>итого по л/с 31</t>
  </si>
  <si>
    <t>в том числе по л/с 31</t>
  </si>
  <si>
    <t>ВДК.0503154.МГ.8-Р</t>
  </si>
  <si>
    <t>итого по л/с 32</t>
  </si>
  <si>
    <t>в том числе по л/с 32</t>
  </si>
  <si>
    <t>ВДК.0503154.МГ.9-Р</t>
  </si>
  <si>
    <t>итого по л/с 41</t>
  </si>
  <si>
    <t>в том числе по л/с 41</t>
  </si>
  <si>
    <t>ВДК.0503154.МГ.10-Р</t>
  </si>
  <si>
    <t>итого по л/с 71</t>
  </si>
  <si>
    <t>в том числе по л/с 71</t>
  </si>
  <si>
    <t>ВДК.0503154.МКГ.11</t>
  </si>
  <si>
    <t>4 + 5 + 6</t>
  </si>
  <si>
    <t>ВДК.0503155.М.1</t>
  </si>
  <si>
    <t>%110, %160, %170, %172, %173, %174</t>
  </si>
  <si>
    <t>ВДК.0503155.М.2</t>
  </si>
  <si>
    <t>%100, %110, %120, %130, %140, %200, %210, %220, %230, %240, %300, %310, %320, %400, %410, %450, %460, %500, %510, %520,  %600, %610, %620, %630,  %700, %800, %810, %820, %830, %840, %850, %860</t>
  </si>
  <si>
    <t>ВДК.0503155.М.3</t>
  </si>
  <si>
    <t>1 - 2</t>
  </si>
  <si>
    <t>ВДК.0503155.М.4</t>
  </si>
  <si>
    <t>ВДК.0503155.М.5</t>
  </si>
  <si>
    <t>ВДК.0503155.М.6</t>
  </si>
  <si>
    <t>ВДК.0503155.М.7</t>
  </si>
  <si>
    <t>ВДК.0503155.М.8</t>
  </si>
  <si>
    <t>ВДК.0503155.М.9</t>
  </si>
  <si>
    <t>ВДК.0503155.М.10</t>
  </si>
  <si>
    <t>ВДК.0503155.М.1Ф</t>
  </si>
  <si>
    <t>ВДК.0503155.М.11</t>
  </si>
  <si>
    <t>ВДК.0503155.М.2Ф</t>
  </si>
  <si>
    <t>ВДК.0503155.М.12</t>
  </si>
  <si>
    <t>825</t>
  </si>
  <si>
    <t>ВДК.0503155.М.3Ф</t>
  </si>
  <si>
    <t>826</t>
  </si>
  <si>
    <t>ВДК.0503155.М.4Ф</t>
  </si>
  <si>
    <t>Кт остаток по счету 8 21101 660 может сложиться за счет превышения суммы подкрепления КС 03215 для проведения кассового расхода над суммой подметания КС 03215, при ежедневном перечислении остатка с КС 03215 на КС 03211 МОУ ФК</t>
  </si>
  <si>
    <t>Итоговая</t>
  </si>
  <si>
    <t>ВДК.0521413.М.3.1
ВДК.0521413.М.3.2
ВДК.0521413.М.3.3
ВДК.0521413.М.3.4
ВДК.0521413.М.3.5
ВДК.0521413.М.3.6
ВДК.0521413.М.8.1
ВДК.0521413.М.8.2
ВДК.0521413.М.8.3
ВДК.0521413.М.8.4
ВДК.0521413.М.8.5
ВДК.0521413.М.8.6</t>
  </si>
  <si>
    <t>ВДК.0521413.М.4
ВДК.0521413.М.5</t>
  </si>
  <si>
    <t>ВДК.0521413.М.1
ВДК.0521413.М.6</t>
  </si>
  <si>
    <t>7 + 8</t>
  </si>
  <si>
    <t>ВДК.0521413.М.2
ВДК.0521413.М.7</t>
  </si>
  <si>
    <t>%000, %100, %110, %120, %130, %140, %200, %210, %220, %230, %240, %300, %310, %320, %400, %410, %450, %460, %500, %510, %520, %600, %610, %620, %630, %700, %800, %810, %820, %830, %840, %850, %860</t>
  </si>
  <si>
    <t>ВДК.0521413.М.0.1
ВДК.0521413.М.0.2
ВДК.0521413.М.0.3</t>
  </si>
  <si>
    <t>ВДК.0521462.ЕМ.1</t>
  </si>
  <si>
    <t>ВДК.0531340.М.1
ВДК.0531340.МК.1</t>
  </si>
  <si>
    <t>500
итоговая</t>
  </si>
  <si>
    <t>500
детализированная</t>
  </si>
  <si>
    <t>ВДК.0531340.М.2
ВДК.0531340.МК.2</t>
  </si>
  <si>
    <t>итоговая по ГРБС</t>
  </si>
  <si>
    <t>ВДК.0531341.М.1</t>
  </si>
  <si>
    <t>детализированная по ГРБС</t>
  </si>
  <si>
    <t>ВДК.0531341.М.2</t>
  </si>
  <si>
    <t>6 + 7 + 8</t>
  </si>
  <si>
    <t>ВДК.0531342.М.7</t>
  </si>
  <si>
    <t>010
(%110, %160, %170, %172, %173, %174)</t>
  </si>
  <si>
    <t>ВДК.0531342.М.1</t>
  </si>
  <si>
    <t>200
(%100, %110, %120, %130, %140, %200, %210, %220, %230, %240, %300, %310, %320, %400, %410, %450, %460, %500, %510, %520,  %600, %610, %620, %630,  %700, %800, %810, %820, %830, %840, %850, %860)</t>
  </si>
  <si>
    <t>ВДК.0531342.М.2</t>
  </si>
  <si>
    <t>520
детализированная
(по КБК = %510)</t>
  </si>
  <si>
    <t>520
детализированная
(по КБК = %610)</t>
  </si>
  <si>
    <t>ВДК.0531342.М.4</t>
  </si>
  <si>
    <t>825
итоговая</t>
  </si>
  <si>
    <t>825
детализированная</t>
  </si>
  <si>
    <t>ВДК.0531342.М.8</t>
  </si>
  <si>
    <t>826
итоговая</t>
  </si>
  <si>
    <t>826
детализированная</t>
  </si>
  <si>
    <t>ВДК.0531342.М.6</t>
  </si>
  <si>
    <t>ВДК.0531342.М.9</t>
  </si>
  <si>
    <t>ВДК.0531981.Е.1
ВДК.0531981.Е.1.2
ВДК.0531981.Е.1.3</t>
  </si>
  <si>
    <t>ВДК.0531981.Е.2
ВДК.0531981.Е.2.1
ВДК.0531981.Е.2.3</t>
  </si>
  <si>
    <t>120211, 120212, 120213, 120231, 120233</t>
  </si>
  <si>
    <t>140230</t>
  </si>
  <si>
    <t>011 + 012 + 013 + 014 + 015</t>
  </si>
  <si>
    <t>097</t>
  </si>
  <si>
    <t>013</t>
  </si>
  <si>
    <t>151</t>
  </si>
  <si>
    <t>020</t>
  </si>
  <si>
    <t>021 + 022 + 023 + 024 + 028 + 029</t>
  </si>
  <si>
    <t>024</t>
  </si>
  <si>
    <t>025 + 026 + 027</t>
  </si>
  <si>
    <t>031 + 037 + 038</t>
  </si>
  <si>
    <t>032 + 033 + 034 + 035 + 036</t>
  </si>
  <si>
    <t>040</t>
  </si>
  <si>
    <t>041 + 042</t>
  </si>
  <si>
    <t>041</t>
  </si>
  <si>
    <t>231</t>
  </si>
  <si>
    <t>сводный, консолидированный</t>
  </si>
  <si>
    <t>050</t>
  </si>
  <si>
    <t>010 + 020 + 030 + 040</t>
  </si>
  <si>
    <t>300</t>
  </si>
  <si>
    <t>(с 02.01.2023)</t>
  </si>
  <si>
    <t>694о</t>
  </si>
  <si>
    <t>(до 02.01.2023)</t>
  </si>
  <si>
    <t>080</t>
  </si>
  <si>
    <t>090 + 100 + 110 + 120 + 130 + 140</t>
  </si>
  <si>
    <t>091 + 092 + 094 + 095 + 096 + 097</t>
  </si>
  <si>
    <t>101 + 102 + 104 + 105 + 106</t>
  </si>
  <si>
    <t>110</t>
  </si>
  <si>
    <t>111 + 112 + 114 + 115 + 116</t>
  </si>
  <si>
    <t>120</t>
  </si>
  <si>
    <t>121 + 122 + 123</t>
  </si>
  <si>
    <t>130</t>
  </si>
  <si>
    <t>131 + 132</t>
  </si>
  <si>
    <t>140</t>
  </si>
  <si>
    <t>141 + 142</t>
  </si>
  <si>
    <t>151 + 152</t>
  </si>
  <si>
    <t>160</t>
  </si>
  <si>
    <t>161 + 162 + 163</t>
  </si>
  <si>
    <t>170</t>
  </si>
  <si>
    <t>180 + 190 + 200 + 210 + 220</t>
  </si>
  <si>
    <t>181 + 182 + 183 + 184</t>
  </si>
  <si>
    <t>231 + 232 + 233 + 234</t>
  </si>
  <si>
    <t>240</t>
  </si>
  <si>
    <t>070 + 080 + 150 + 160 + 170 + 230</t>
  </si>
  <si>
    <t>250</t>
  </si>
  <si>
    <t>260 + 270 + 280</t>
  </si>
  <si>
    <t>260</t>
  </si>
  <si>
    <t>261 - 262</t>
  </si>
  <si>
    <t>290</t>
  </si>
  <si>
    <t>240 + 290</t>
  </si>
  <si>
    <t>310</t>
  </si>
  <si>
    <t>311 + 312</t>
  </si>
  <si>
    <t>320</t>
  </si>
  <si>
    <t>321 + 322 + 323 + 324 + 325 + 326</t>
  </si>
  <si>
    <t>3 + 4 + 5 + 6 + 7</t>
  </si>
  <si>
    <t>400</t>
  </si>
  <si>
    <t>410 + 420</t>
  </si>
  <si>
    <t>081 + 082 + 083 + 084 + 085 + 086</t>
  </si>
  <si>
    <t>091 + 092</t>
  </si>
  <si>
    <t>101 + 102 + 103</t>
  </si>
  <si>
    <t>171 + 172 + 173</t>
  </si>
  <si>
    <t>070 + 080 + 090 + 100 + 110 + 170</t>
  </si>
  <si>
    <t>180 + 230</t>
  </si>
  <si>
    <t>021, 026, 027, 030</t>
  </si>
  <si>
    <t>021, 025, 026, 027</t>
  </si>
  <si>
    <t>021, 025, 026, 027, 030</t>
  </si>
  <si>
    <t>3 + 4 + 5</t>
  </si>
  <si>
    <t>020 + 030</t>
  </si>
  <si>
    <t>021 + 022 + 023 + 024 + 025 + 026 + 027</t>
  </si>
  <si>
    <t>022 + 023 + 024 + 025</t>
  </si>
  <si>
    <t>022 + 023 + 024</t>
  </si>
  <si>
    <t>021, 026, 027</t>
  </si>
  <si>
    <t>025</t>
  </si>
  <si>
    <t>215, 216, 220</t>
  </si>
  <si>
    <t xml:space="preserve">214, 215, 216 </t>
  </si>
  <si>
    <t>214, 215, 216, 220</t>
  </si>
  <si>
    <t>214</t>
  </si>
  <si>
    <t>215, 216</t>
  </si>
  <si>
    <t>210 + 220</t>
  </si>
  <si>
    <t xml:space="preserve">211 + 212 + 213 + 214 + 215 + 216 </t>
  </si>
  <si>
    <t>211 +  212 + 213 + 214</t>
  </si>
  <si>
    <t>810, 811, 812, 850, 851, 852, 860, 861, 862, 870, 871, 872, 900</t>
  </si>
  <si>
    <t>800 + 900</t>
  </si>
  <si>
    <t>810 + 820 + 830 + 840 + 850 + 860 + 870</t>
  </si>
  <si>
    <t>810, 811, 812, 860, 861, 862, 870, 871, 872</t>
  </si>
  <si>
    <t>810</t>
  </si>
  <si>
    <t>021</t>
  </si>
  <si>
    <t>821</t>
  </si>
  <si>
    <t>3, 4, 5, 6</t>
  </si>
  <si>
    <t>022 - 211</t>
  </si>
  <si>
    <t>831</t>
  </si>
  <si>
    <t>023 - 212</t>
  </si>
  <si>
    <t>841</t>
  </si>
  <si>
    <t>024 - 213</t>
  </si>
  <si>
    <t>850, 851, 852</t>
  </si>
  <si>
    <t>851</t>
  </si>
  <si>
    <t>3, 4, 6</t>
  </si>
  <si>
    <t>025 - 214</t>
  </si>
  <si>
    <t>861</t>
  </si>
  <si>
    <t>026 - 215</t>
  </si>
  <si>
    <t>871</t>
  </si>
  <si>
    <t>027 - 216</t>
  </si>
  <si>
    <t>5, 6</t>
  </si>
  <si>
    <t>030 - 220</t>
  </si>
  <si>
    <t>020 + 030 + 040</t>
  </si>
  <si>
    <t>070
итоговая</t>
  </si>
  <si>
    <t>070
детализированная</t>
  </si>
  <si>
    <t>080
итоговая</t>
  </si>
  <si>
    <t>080
детализированная</t>
  </si>
  <si>
    <t>0504072 (по казначейскому обслуживанию исполнения федерального бюджета)</t>
  </si>
  <si>
    <t>0504072</t>
  </si>
  <si>
    <t>(по КВФО =  '2', '3', '4', '5', '6', '7', '8', '9')</t>
  </si>
  <si>
    <t>группировочная
(по счетам =  21101, 21102, 21200, 30801, 30802, 30900, 40210, 40220)</t>
  </si>
  <si>
    <t>11, 12</t>
  </si>
  <si>
    <t>детализированная
(по счетам =  20211, 20212, 20213, 20231, 20233, 21101, 21102, 21200, 30801, 30802, 30900, 40210, 40220)</t>
  </si>
  <si>
    <t>группировочная
(по счетам =  202хх, 211хх, 212хх, 308хх, 309хх, 402хх, 501хх, 503хх)</t>
  </si>
  <si>
    <t>детализированная
(по счетам =  202хх, 211хх, 212хх, 308хх, 309хх, 402хх, 501хх, 503хх)</t>
  </si>
  <si>
    <t>группировочная
(по счетам =  140210 (КД))</t>
  </si>
  <si>
    <t>группировочная
(по счетам =  140210 (КИФ), 130800, 130900)</t>
  </si>
  <si>
    <t>группировочная
(по счетам =  140220 (КРБ))</t>
  </si>
  <si>
    <t>группировочная
(по счетам =  140220, 120211, 120213, 121101, 121102, 121200)</t>
  </si>
  <si>
    <t>О_0504072</t>
  </si>
  <si>
    <t>0504072_О</t>
  </si>
  <si>
    <t xml:space="preserve">Детализированные 
(AAA BBBB CCCCCC0000 D00)
</t>
  </si>
  <si>
    <t>(AAA BBBB CCCZEZ0000 D00), 
где Z - код НП</t>
  </si>
  <si>
    <t>детализированные 
(AAA BBBB CCCCCCXXXX DYY)</t>
  </si>
  <si>
    <t xml:space="preserve">Детализированные 
(AAA BBBB CCCCCCCCCC D00)
</t>
  </si>
  <si>
    <t>детализированные 
(AAA BBBB CCCCCCCCCC DYY)</t>
  </si>
  <si>
    <t xml:space="preserve">Детализированные 
(AAA BBBB CCCZEZ0000 D00), где Z - код НП
</t>
  </si>
  <si>
    <t>детализированные 
(AAA BBBB CCCCZEXXXX DYY), где Z - код НП</t>
  </si>
  <si>
    <t xml:space="preserve">РАСХОДЫ БЮДЖЕТА - ВСЕГО
</t>
  </si>
  <si>
    <t>РАСХОДЫ БЮДЖЕТА - ВСЕГО</t>
  </si>
  <si>
    <t>30</t>
  </si>
  <si>
    <t>34</t>
  </si>
  <si>
    <t>38</t>
  </si>
  <si>
    <t>18 + 38</t>
  </si>
  <si>
    <t>43 + 47</t>
  </si>
  <si>
    <t>51</t>
  </si>
  <si>
    <t>47</t>
  </si>
  <si>
    <t>42</t>
  </si>
  <si>
    <t>6, 10, 14, 18, 22, 26, 30, 34, 38, 42, 43, 47, 51</t>
  </si>
  <si>
    <t>31</t>
  </si>
  <si>
    <t>35</t>
  </si>
  <si>
    <t>39</t>
  </si>
  <si>
    <t>19 + 39</t>
  </si>
  <si>
    <t>27</t>
  </si>
  <si>
    <t>44 + 48</t>
  </si>
  <si>
    <t>7, 11, 15, 19, 23, 27, 31, 35, 39, 44, 48</t>
  </si>
  <si>
    <t>32</t>
  </si>
  <si>
    <t>36</t>
  </si>
  <si>
    <t>40</t>
  </si>
  <si>
    <t>20 + 40</t>
  </si>
  <si>
    <t>28</t>
  </si>
  <si>
    <t>45 + 49</t>
  </si>
  <si>
    <t>8, 12, 16, 20, 24, 28, 32, 36, 40, 45, 49</t>
  </si>
  <si>
    <t>33</t>
  </si>
  <si>
    <t>37</t>
  </si>
  <si>
    <t>41</t>
  </si>
  <si>
    <t>21 + 41</t>
  </si>
  <si>
    <t>29</t>
  </si>
  <si>
    <t>46 + 50</t>
  </si>
  <si>
    <t>9, 13, 17, 21, 25, 29, 33, 37, 41, 46, 50</t>
  </si>
  <si>
    <t>Детализированные по главе</t>
  </si>
  <si>
    <t>4, 5, 6, 7, 8, 9, 10, 11, 12, 13, 14, 15, 16, 17, 18, 19, 20, 21, 22</t>
  </si>
  <si>
    <t>Итого по главе</t>
  </si>
  <si>
    <t>21 + 22</t>
  </si>
  <si>
    <t>5 + 8 + 10 - 11 - 12 + 14 + 15 - 16 - 17</t>
  </si>
  <si>
    <t>22</t>
  </si>
  <si>
    <t>6 + 9 - 10 + 11 + 18 - 19</t>
  </si>
  <si>
    <t>*
(где в гр. 3 есть НР 58400, 58410, 58490)</t>
  </si>
  <si>
    <t>18, 19</t>
  </si>
  <si>
    <t>- 1 000 000,00</t>
  </si>
  <si>
    <t>5 + 6</t>
  </si>
  <si>
    <t>8 + 9</t>
  </si>
  <si>
    <t>4, 5, 6, 7, 8, 9, 10, 11, 12, 13, 14</t>
  </si>
  <si>
    <t>15, 16, 17, 18, 19</t>
  </si>
  <si>
    <t>20, 21, 22</t>
  </si>
  <si>
    <t>0503124/0503125</t>
  </si>
  <si>
    <t>824
(в абсолютном значении)</t>
  </si>
  <si>
    <t>625ab + 625i</t>
  </si>
  <si>
    <t>Денежные + неденежные</t>
  </si>
  <si>
    <t>1.21100.560 + 1.21101.560 + 1.21102.560 + 1.21200.560</t>
  </si>
  <si>
    <t>МДК.0503124.0503125.М.12</t>
  </si>
  <si>
    <t>1.30800.730 + 1.30801.730 + 1.30802.730 + 1.30900.730</t>
  </si>
  <si>
    <t>0503124/0503129</t>
  </si>
  <si>
    <t>ТОФК &lt;&gt; 5900, 7300</t>
  </si>
  <si>
    <t>пок.заг. = ____</t>
  </si>
  <si>
    <t>отрабатывать только на ф.0503129</t>
  </si>
  <si>
    <t>0503124/0503140</t>
  </si>
  <si>
    <t>3 - 6</t>
  </si>
  <si>
    <t>МДК.0503124.0503140.М.1</t>
  </si>
  <si>
    <t>010 + 520 + 620</t>
  </si>
  <si>
    <t>520 &lt; 0
620 &lt; 0</t>
  </si>
  <si>
    <t>581</t>
  </si>
  <si>
    <t>ТОФК &lt;&gt; 8500</t>
  </si>
  <si>
    <t>МДК.0503124.0503140.М.2</t>
  </si>
  <si>
    <t>010 + 520</t>
  </si>
  <si>
    <t>ТОФК = 8500</t>
  </si>
  <si>
    <t>МДК.0503124.0503140.М.2.1</t>
  </si>
  <si>
    <t>2, 3</t>
  </si>
  <si>
    <t>200 - 520 - 620</t>
  </si>
  <si>
    <t>520 &gt; 0
620 &gt; 0</t>
  </si>
  <si>
    <t>582</t>
  </si>
  <si>
    <t>МДК.0503124.0503140.М.3</t>
  </si>
  <si>
    <t>235 + 236</t>
  </si>
  <si>
    <t>МДК.0503124.0503140.М.12</t>
  </si>
  <si>
    <t>МДК.0503124.0503140.М.13</t>
  </si>
  <si>
    <t xml:space="preserve">&lt;&gt; 10011701010016000180 </t>
  </si>
  <si>
    <t>5 - 4</t>
  </si>
  <si>
    <t>0503124/0503153</t>
  </si>
  <si>
    <t>КБК не входит в «Перечень КБК для формы 0503184» + 11690010000000140</t>
  </si>
  <si>
    <t>КБК &lt;&gt; «Перечень КБК для формы 0503184» + 11690010000000140</t>
  </si>
  <si>
    <t>6 + 7 + 12</t>
  </si>
  <si>
    <t>отрабатывать только на ф.0503153
для ТОФК = 2400/8400 берется сумма отчетов</t>
  </si>
  <si>
    <t>МДК.0503124.0503153.М.114</t>
  </si>
  <si>
    <t>КБК входит в «Перечень КБК для формы 0503184» + 11690010000000140</t>
  </si>
  <si>
    <t>КБК = «Перечень КБК для формы 0503184» + 11690010000000140</t>
  </si>
  <si>
    <t>МДК.0503124.0503153.М.115</t>
  </si>
  <si>
    <t>КБК = 11690010000000140</t>
  </si>
  <si>
    <t>в чем отличие?</t>
  </si>
  <si>
    <t>0503124/0521413</t>
  </si>
  <si>
    <t>4, 5, 6, 7</t>
  </si>
  <si>
    <t>3, 6, 7, 8</t>
  </si>
  <si>
    <t>МДК.0503124.0521413.М.16</t>
  </si>
  <si>
    <t>ТОФК &lt;&gt; 5900, 7300, 8500</t>
  </si>
  <si>
    <t>520 + 620
(в абсолютном значении)</t>
  </si>
  <si>
    <t>520 &gt; 0
620 &gt; 0
итоговая</t>
  </si>
  <si>
    <t>МДК.0503124.0521413.М.17</t>
  </si>
  <si>
    <t>0503124/0521462</t>
  </si>
  <si>
    <t>200
детализированная (5хх)</t>
  </si>
  <si>
    <t>0503124/0531340</t>
  </si>
  <si>
    <t>МДК.0503124.0531340.М.14</t>
  </si>
  <si>
    <t>520 + 620
детализированная</t>
  </si>
  <si>
    <t>МДК.0503124.0531340.М.15</t>
  </si>
  <si>
    <t>0503125/0503125</t>
  </si>
  <si>
    <t>06, 08, 09</t>
  </si>
  <si>
    <t>1.21101.560</t>
  </si>
  <si>
    <t>Денежные расчеты</t>
  </si>
  <si>
    <t>1000106100201000.5.40220.550</t>
  </si>
  <si>
    <t>3.21101.560</t>
  </si>
  <si>
    <t>100010610020001.140220.550</t>
  </si>
  <si>
    <t>8.21101.560</t>
  </si>
  <si>
    <t>1000106100201000.340220.550 + 1000106100201000.440220.550 + 1000106100201000.240220.550</t>
  </si>
  <si>
    <t>Итого в разрезе контрагентов</t>
  </si>
  <si>
    <t>0503140/0503125</t>
  </si>
  <si>
    <t>235</t>
  </si>
  <si>
    <t>625ky</t>
  </si>
  <si>
    <t>3.21101.560 + 3.21100.560</t>
  </si>
  <si>
    <t>отрабатывать только на ф.0503140</t>
  </si>
  <si>
    <t>МДК.0503140.0503125.МГ.117</t>
  </si>
  <si>
    <t>1.21100.560 + 1.21101.560 + 1.21102.560  + 1.21200.560</t>
  </si>
  <si>
    <t>начинает действовать с 01.02.2024</t>
  </si>
  <si>
    <t>МДК.0503140.0503125.МГ.12</t>
  </si>
  <si>
    <t xml:space="preserve">440 + 450 </t>
  </si>
  <si>
    <t>МДК.0503140.0503125.МГ.13</t>
  </si>
  <si>
    <t>0503140/0503140</t>
  </si>
  <si>
    <t>(на 1–ое число текущего финансового года)</t>
  </si>
  <si>
    <t>210, 211, 350</t>
  </si>
  <si>
    <t>0503140
(на 1 января прошлого финансового года) (годовой)</t>
  </si>
  <si>
    <t>МДК.0503140.0503140.МГ.118
МДК.0503140.0503140.МГ.119</t>
  </si>
  <si>
    <t>580, 583, 700</t>
  </si>
  <si>
    <t>МДК.0503140.0503140.МГ.120
МДК.0503140.0503140.МГ.121</t>
  </si>
  <si>
    <t>(годовой Баланс (ф. 0503140) за период, предшествовавший отчетному)</t>
  </si>
  <si>
    <t>МДК.0503140.0503140.МГ.20</t>
  </si>
  <si>
    <t>Для годового баланса с заключительными оборотами</t>
  </si>
  <si>
    <t>МДК.0503140.0503110.Г.17</t>
  </si>
  <si>
    <t>тек.год</t>
  </si>
  <si>
    <t>итого</t>
  </si>
  <si>
    <t>9 - 8</t>
  </si>
  <si>
    <t>МДК.0503140.0503140.Г.18</t>
  </si>
  <si>
    <t>7 - 6</t>
  </si>
  <si>
    <t>0503140/0531341</t>
  </si>
  <si>
    <t>211</t>
  </si>
  <si>
    <t>МДК.0503140.0531341.М.121.1</t>
  </si>
  <si>
    <t>21100.000</t>
  </si>
  <si>
    <t>211 + 212 + 235</t>
  </si>
  <si>
    <t>МДК.0503140.0531341.М.121.2</t>
  </si>
  <si>
    <t>0503140/0531377</t>
  </si>
  <si>
    <t>только "Первичный"</t>
  </si>
  <si>
    <t>последний день дополнительного периода</t>
  </si>
  <si>
    <t>091 + 097</t>
  </si>
  <si>
    <t>092</t>
  </si>
  <si>
    <t>за последний рабочий день</t>
  </si>
  <si>
    <t>0503150/0503125</t>
  </si>
  <si>
    <t>040 + 050</t>
  </si>
  <si>
    <t>1.21100.560 +  1.21101.560 + 1.21200.560</t>
  </si>
  <si>
    <t>110 + 120</t>
  </si>
  <si>
    <t>1.30800.730 + 1.30900.730</t>
  </si>
  <si>
    <t>0503150/0503150</t>
  </si>
  <si>
    <t>(на 1–ое число месяца текущего финансового года, за исключением 1 января)</t>
  </si>
  <si>
    <t>(на 1 января текущего финансового года)</t>
  </si>
  <si>
    <t>110, 120</t>
  </si>
  <si>
    <t>прош.год</t>
  </si>
  <si>
    <t>0503150/0503151</t>
  </si>
  <si>
    <t>кроме 01</t>
  </si>
  <si>
    <t>101 + 110 + 120 - 040 - 050 
(в абсолютном значении)</t>
  </si>
  <si>
    <t>700
(в абсолютном значении)</t>
  </si>
  <si>
    <t>МДК.0503150.0503151.М.1</t>
  </si>
  <si>
    <t xml:space="preserve">101 + 110 + 120 - 040 - 050 </t>
  </si>
  <si>
    <t>МДК.0503150.0503151.М.2</t>
  </si>
  <si>
    <t>101
(в абсолютном значении)</t>
  </si>
  <si>
    <t>МДК.0503150.0503151.М.3</t>
  </si>
  <si>
    <t>040 + 050
(в абсолютном значении)</t>
  </si>
  <si>
    <t>826
(в абсолютном значении)</t>
  </si>
  <si>
    <t>МДК.0503150.0503151.М.4</t>
  </si>
  <si>
    <t>110 + 120
(в абсолютном значении)</t>
  </si>
  <si>
    <t>825
(в абсолютном значении)</t>
  </si>
  <si>
    <t>МДК.0503150.0503151.М.5</t>
  </si>
  <si>
    <t>012 + 020
(в абсолютном значении)</t>
  </si>
  <si>
    <t>МДК.0503150.0503151.М.6</t>
  </si>
  <si>
    <t>МДК.0503150.0503151.М.7</t>
  </si>
  <si>
    <t>5 - 8</t>
  </si>
  <si>
    <t>МДК.0503150.0503151.М.8</t>
  </si>
  <si>
    <t>0503150/0503153</t>
  </si>
  <si>
    <t>отрабатывать только на ф.0503150</t>
  </si>
  <si>
    <t>МДК.0503150.0503153.М.9</t>
  </si>
  <si>
    <t>Всего поступлений</t>
  </si>
  <si>
    <t>МДК.0503150.0503153.М.10</t>
  </si>
  <si>
    <t>0503150/0531377</t>
  </si>
  <si>
    <t>02</t>
  </si>
  <si>
    <t>102</t>
  </si>
  <si>
    <t>06</t>
  </si>
  <si>
    <t>121</t>
  </si>
  <si>
    <t>122</t>
  </si>
  <si>
    <t>08</t>
  </si>
  <si>
    <t>131</t>
  </si>
  <si>
    <t>132</t>
  </si>
  <si>
    <t>141</t>
  </si>
  <si>
    <t>142</t>
  </si>
  <si>
    <t>0503152/0503151</t>
  </si>
  <si>
    <t>010 (итоговая)</t>
  </si>
  <si>
    <t>отрабатывать только на ф.0503152</t>
  </si>
  <si>
    <t>03</t>
  </si>
  <si>
    <t>04</t>
  </si>
  <si>
    <t>05</t>
  </si>
  <si>
    <t>010 (детализированная)</t>
  </si>
  <si>
    <t>по маске ***ХХХХХХХХХХ****ХХХ</t>
  </si>
  <si>
    <t>200 (итоговая)</t>
  </si>
  <si>
    <t>200 (детализированная)</t>
  </si>
  <si>
    <t>по маске ***ХХХХ***ХХХХХХХХХХ</t>
  </si>
  <si>
    <t>520 (итоговая)</t>
  </si>
  <si>
    <t>520 (детализированная)</t>
  </si>
  <si>
    <t>по маске ***ХХХХХХ**ХХ****ХХХ</t>
  </si>
  <si>
    <t>отрабатывать только на ф.0503152
(маска изменена - особенности 82н)</t>
  </si>
  <si>
    <t>620 (итоговая)</t>
  </si>
  <si>
    <t>620 (детализированная)</t>
  </si>
  <si>
    <t>710 (итоговая)</t>
  </si>
  <si>
    <t>710 (детализированная)</t>
  </si>
  <si>
    <t>720 (итоговая)</t>
  </si>
  <si>
    <t>720 (детализированная)</t>
  </si>
  <si>
    <t>0503153/0503152</t>
  </si>
  <si>
    <t>010
(В разрезе кодов классификации доходов бюджетов)</t>
  </si>
  <si>
    <t>000.10302141010000.110, 10302142010000.110, 10302143010000.110, 10302190010000.110, 10302210010000.110, 10302220010000.110, 10302200010000.110, 10302410010000.110, 000.10302144010000.110</t>
  </si>
  <si>
    <t>Информация из справки</t>
  </si>
  <si>
    <t>5 + 6 + 7 + 8 + 9 + 10 + 11 + 12</t>
  </si>
  <si>
    <t>8 + 13</t>
  </si>
  <si>
    <t>010
(итоговая)</t>
  </si>
  <si>
    <t>10302141010000110,
10302142010000110,
10302143010000110,
10302190010000110,
10302210010000110,
10302220010000110,
10302200010000110,
10302410010000110</t>
  </si>
  <si>
    <t>8 + 13 + 17</t>
  </si>
  <si>
    <t>010
(детализированная)</t>
  </si>
  <si>
    <t>10302141010000110,
10302142010000110,
10302143010000110,
10302144010000110,
10302190010000110,
10302210010000110,
10302220010000110,
10302200010000110,
10302410010000110</t>
  </si>
  <si>
    <t>9 + 14</t>
  </si>
  <si>
    <t>9 + 14 + 18</t>
  </si>
  <si>
    <t>0503154/0503111</t>
  </si>
  <si>
    <t>013 + 014 + 015 + 020</t>
  </si>
  <si>
    <t>Допускается расхождение на суммы, отнесенные органами Федерального казначейства к невыясненным поступлениям в прошлом отчетном периоде, учтенным в составе общего остатка на счете по учету средств клиентов (на отдельном «техническом счете»), а также на суммы в пути в части расчетов между головными учреждениями и ему подведомственными обособленными подразделениями</t>
  </si>
  <si>
    <t>МДК.0503154.0503154.М.6</t>
  </si>
  <si>
    <t>013 + 014 + 015 + 020 + 040</t>
  </si>
  <si>
    <t>Допускается расхождение на суммы, отнесенные органами Федерального казначейства к невыясненным поступлениям, учтенным в составе общего остатка на счете по учету средств клиентов (на отдельном «техническом счете»), а также на суммы в пути в части расчетов между головными учреждениями и ему подведомственными обособленными подразделениями</t>
  </si>
  <si>
    <t>МДК.0503154.0503154.М.7</t>
  </si>
  <si>
    <t>МДК.0503154.0503111.Г.11.3</t>
  </si>
  <si>
    <t>01.01.XXXX</t>
  </si>
  <si>
    <t>(15 - 14) + (17 - 16) + (19 - 18)</t>
  </si>
  <si>
    <t>0503154/0503125</t>
  </si>
  <si>
    <t>8.21101.560 + 8.21200.560 + 9.21200.560</t>
  </si>
  <si>
    <t>только по ФБ
отрабатывать только на ф.0503154</t>
  </si>
  <si>
    <t>МДК.0503154.0503125.М.15</t>
  </si>
  <si>
    <t>7.30900.730;
8.30900.730;
9.30900.730</t>
  </si>
  <si>
    <t>МДК.0503154.0503125.М.16</t>
  </si>
  <si>
    <t>0503154/0503154</t>
  </si>
  <si>
    <t>по соответствующим ОКТМО</t>
  </si>
  <si>
    <t>МДК.0503154.0503154.МГ.9
…
МДК.0503154.0503154.МГ.15</t>
  </si>
  <si>
    <t>0503154/0503155</t>
  </si>
  <si>
    <t>по соответствующим</t>
  </si>
  <si>
    <t>102 + 103 + 104 + 110 + 120 – 040 – 050 
(в абсолютном значении)</t>
  </si>
  <si>
    <t>646a + 646b + 646i</t>
  </si>
  <si>
    <t>МДК.0503154.0503155.МГ.1</t>
  </si>
  <si>
    <t>040 + 050 
(в абсолютном значении)</t>
  </si>
  <si>
    <t>МДК.0503154.0503155.МГ.2</t>
  </si>
  <si>
    <t>МДК.0503154.0503155.МГ.3</t>
  </si>
  <si>
    <t>3 - 4</t>
  </si>
  <si>
    <t>МДК.0503154.0503155.МГ.8</t>
  </si>
  <si>
    <t>013 + 014</t>
  </si>
  <si>
    <t>01.XX.XXXX - 1D</t>
  </si>
  <si>
    <t>094</t>
  </si>
  <si>
    <t>отрабатывать только на ф.0503154</t>
  </si>
  <si>
    <t>МДК.0503154.0531377.5.1</t>
  </si>
  <si>
    <t>015</t>
  </si>
  <si>
    <t>095 + 096</t>
  </si>
  <si>
    <t>МДК.0503154.0531377.5.2</t>
  </si>
  <si>
    <t>ОКТМО = XX000000</t>
  </si>
  <si>
    <t>104</t>
  </si>
  <si>
    <t>МДК.0503154.0531377.5.3</t>
  </si>
  <si>
    <t>105</t>
  </si>
  <si>
    <t>МДК.0503154.0531377.5.4</t>
  </si>
  <si>
    <t>134</t>
  </si>
  <si>
    <t>МДК.0503154.0531377.5.5</t>
  </si>
  <si>
    <t>МДК.0503154.0531377.5</t>
  </si>
  <si>
    <t>МДК.0503154.0531377.5.6</t>
  </si>
  <si>
    <t>МДК.0503154.0531377.5.9</t>
  </si>
  <si>
    <t>0503155/0503125</t>
  </si>
  <si>
    <t>646a + 646b</t>
  </si>
  <si>
    <t>625ab</t>
  </si>
  <si>
    <t>отрабатывать только на ф.0503155</t>
  </si>
  <si>
    <t>МДК.0503155.0503125.МГ.15</t>
  </si>
  <si>
    <t>625i</t>
  </si>
  <si>
    <t>8.21101.560 + 8.21200.560 + 9.21200.560
(в абсолютном значении)</t>
  </si>
  <si>
    <t>МДК.0503155.0503125.М.16</t>
  </si>
  <si>
    <t>0503155/0531342</t>
  </si>
  <si>
    <t>КБК = 100.0000000000.180</t>
  </si>
  <si>
    <t>МДК.0503155.0531342.М.12</t>
  </si>
  <si>
    <t>МДК.0503155.0531342.М.16.1</t>
  </si>
  <si>
    <t>6, 7, 8, 9</t>
  </si>
  <si>
    <t>МДК.0503155.0531342.М.16.2</t>
  </si>
  <si>
    <t>МДК.0503155.0531342.М.16.3</t>
  </si>
  <si>
    <t>МДК.0503155.0531342.М.16.4</t>
  </si>
  <si>
    <t>0521462/0521462</t>
  </si>
  <si>
    <t>тек.месяц</t>
  </si>
  <si>
    <t>прош.месяц + DD</t>
  </si>
  <si>
    <t>0531341/0531341</t>
  </si>
  <si>
    <t>0503125/0531377</t>
  </si>
  <si>
    <t>0503195/0503195</t>
  </si>
  <si>
    <t>на 1–ое число месяца текущего финансового года, за исключением 1 января</t>
  </si>
  <si>
    <t>на 1 января текущего финансового года (годовой)</t>
  </si>
  <si>
    <t>023</t>
  </si>
  <si>
    <t>027</t>
  </si>
  <si>
    <t>026</t>
  </si>
  <si>
    <t>034</t>
  </si>
  <si>
    <t>084</t>
  </si>
  <si>
    <t>085</t>
  </si>
  <si>
    <t>086</t>
  </si>
  <si>
    <t>091</t>
  </si>
  <si>
    <t>171</t>
  </si>
  <si>
    <t>172</t>
  </si>
  <si>
    <t>201</t>
  </si>
  <si>
    <t>202</t>
  </si>
  <si>
    <t>на 1 января текущего финансового года</t>
  </si>
  <si>
    <t>на 1 января прошлого финансового года (годовой)</t>
  </si>
  <si>
    <t>0503125/0503195</t>
  </si>
  <si>
    <t>кроме отчета на 1 января текущего финансового года</t>
  </si>
  <si>
    <t>173</t>
  </si>
  <si>
    <t>за последний рабочий день отчетного месяца</t>
  </si>
  <si>
    <t>233</t>
  </si>
  <si>
    <t>0503195/0531377</t>
  </si>
  <si>
    <t>за последний день дополнительного периода отчетного финансового года</t>
  </si>
  <si>
    <t>081</t>
  </si>
  <si>
    <t>082</t>
  </si>
  <si>
    <t>083</t>
  </si>
  <si>
    <t>161</t>
  </si>
  <si>
    <t>162</t>
  </si>
  <si>
    <t>103</t>
  </si>
  <si>
    <t>163</t>
  </si>
  <si>
    <t>181</t>
  </si>
  <si>
    <t>182</t>
  </si>
  <si>
    <t>123</t>
  </si>
  <si>
    <t>183</t>
  </si>
  <si>
    <t>124</t>
  </si>
  <si>
    <t>184</t>
  </si>
  <si>
    <t>232</t>
  </si>
  <si>
    <t>261</t>
  </si>
  <si>
    <t>262</t>
  </si>
  <si>
    <t>270</t>
  </si>
  <si>
    <t>280</t>
  </si>
  <si>
    <t>0503196/0503195</t>
  </si>
  <si>
    <t>011 + 012 + 013 + 015 - 173(в абсолютном значении)</t>
  </si>
  <si>
    <t>4 - 3</t>
  </si>
  <si>
    <t>011 + 012 + 013 + 015</t>
  </si>
  <si>
    <t>070 + 080</t>
  </si>
  <si>
    <t>820</t>
  </si>
  <si>
    <t>830</t>
  </si>
  <si>
    <t>840</t>
  </si>
  <si>
    <t>850</t>
  </si>
  <si>
    <t>860</t>
  </si>
  <si>
    <t>0503197/0503195</t>
  </si>
  <si>
    <t>0503198/0503195</t>
  </si>
  <si>
    <t>0531888/0531888</t>
  </si>
  <si>
    <t>(прошлый год)</t>
  </si>
  <si>
    <t>(текущий год)</t>
  </si>
  <si>
    <t>4, 5, 6</t>
  </si>
  <si>
    <t>014</t>
  </si>
  <si>
    <t>022</t>
  </si>
  <si>
    <t>212</t>
  </si>
  <si>
    <t>213</t>
  </si>
  <si>
    <t>215</t>
  </si>
  <si>
    <t>216</t>
  </si>
  <si>
    <t>114</t>
  </si>
  <si>
    <t>230, 233, 234, 240, 250, 280, 290</t>
  </si>
  <si>
    <t>(с 01.01.2024)</t>
  </si>
  <si>
    <t>за последний день текущего финансового года + за последний день дополнительного периода отчетного финансового года</t>
  </si>
  <si>
    <t>010, 011, 050, 060</t>
  </si>
  <si>
    <t>ВДК1_377</t>
  </si>
  <si>
    <t>ВДК2_377</t>
  </si>
  <si>
    <t>ВДК4_377</t>
  </si>
  <si>
    <t>ВДК29_377</t>
  </si>
  <si>
    <t>ВДК19_377</t>
  </si>
  <si>
    <t>ВДК9_377</t>
  </si>
  <si>
    <t>ВДК28_377</t>
  </si>
  <si>
    <t>ВДК27_377</t>
  </si>
  <si>
    <t>ВДК17_377</t>
  </si>
  <si>
    <t>ВДК2.1_377</t>
  </si>
  <si>
    <t>ВДК3_377</t>
  </si>
  <si>
    <t>ВДК3.1_377</t>
  </si>
  <si>
    <t>ВДК3.2_377</t>
  </si>
  <si>
    <t>ВДК5_377</t>
  </si>
  <si>
    <t>ВДК5.1_377</t>
  </si>
  <si>
    <t>ВДК18_377</t>
  </si>
  <si>
    <t>ВДК6_377</t>
  </si>
  <si>
    <t>ВДК7_377</t>
  </si>
  <si>
    <t>ВДК8_377</t>
  </si>
  <si>
    <t>ВДК10_377</t>
  </si>
  <si>
    <t>ВДК11_377</t>
  </si>
  <si>
    <t>ВДК12_377</t>
  </si>
  <si>
    <t>ВДК13_377</t>
  </si>
  <si>
    <t>ВДК14_377</t>
  </si>
  <si>
    <t>ВДК15_377</t>
  </si>
  <si>
    <t>ВДК16_377</t>
  </si>
  <si>
    <t>ВДК21_377</t>
  </si>
  <si>
    <t>ВДК20_377</t>
  </si>
  <si>
    <t>ВДК21.1_377</t>
  </si>
  <si>
    <t>ВДК22_377</t>
  </si>
  <si>
    <t>ВДК24_377</t>
  </si>
  <si>
    <t>ВДК24.1_377</t>
  </si>
  <si>
    <t>ВДК25_377</t>
  </si>
  <si>
    <t>ВДК26_377</t>
  </si>
  <si>
    <t>ВДК24.2_377, ВДК24.3_377, ВДК24.4_377</t>
  </si>
  <si>
    <t>ФЛК_ВДК1.1_377</t>
  </si>
  <si>
    <t>ФЛК_ВДК1_377</t>
  </si>
  <si>
    <t>ФЛК_ВДК2_377</t>
  </si>
  <si>
    <t>ФЛК_ВДК3_377</t>
  </si>
  <si>
    <t>ФЛК_ВДК4_377</t>
  </si>
  <si>
    <t>ФЛК_ВДК1_377_1, ФЛК_ВДК1_377_2, ФЛК_ВДК1_377_3</t>
  </si>
  <si>
    <t>ВДК.0503195.ЕМКГР.1</t>
  </si>
  <si>
    <t>ВДК.0503195.ЕМКГР.2</t>
  </si>
  <si>
    <t>ВДК.0503195.ЕМКГР.3</t>
  </si>
  <si>
    <t>ВДК.0503195.ЕМКГР.4</t>
  </si>
  <si>
    <t>ВДК.0503195.ЕМКГР.5</t>
  </si>
  <si>
    <t>ВДК.0503195.ЕМКГР.6</t>
  </si>
  <si>
    <t>ВДК.0503195.ЕМКГР.7</t>
  </si>
  <si>
    <t>ВДК.0503195.ЕМКГР.8</t>
  </si>
  <si>
    <t>ВДК.0503195.ЕМКГР.9</t>
  </si>
  <si>
    <t>ВДК.0503195.ЕМКГР.3.1</t>
  </si>
  <si>
    <t>ВДК.0503195.ЕМКГР.3.2</t>
  </si>
  <si>
    <t>ВДК.0503195.ЕМКГР.5.1</t>
  </si>
  <si>
    <t>ВДК.0503195.ЕМКГР.ФЛК2</t>
  </si>
  <si>
    <t>ВДК.0503195.ЕМКГР.12</t>
  </si>
  <si>
    <t>120 + 130 + 140 + 150 + 160</t>
  </si>
  <si>
    <t>121 + 122 + 123 + 124</t>
  </si>
  <si>
    <t>ВДК.0503195.ЕМКГР.10</t>
  </si>
  <si>
    <t>ВДК.0503195.ЕМКГР.11</t>
  </si>
  <si>
    <t>ВДК.0503195.ЕМКГР.13</t>
  </si>
  <si>
    <t>ВДК.0503195.ЕМКГР.15</t>
  </si>
  <si>
    <t>ВДК.0503195.ЕМКГР.16</t>
  </si>
  <si>
    <t>ВДК.0503195.ЕМКГР.14</t>
  </si>
  <si>
    <t>ВДК.0503195.ЕМКГР.ФЛК1</t>
  </si>
  <si>
    <t>ВДК.0503195.ЕМКГР.ФЛК3</t>
  </si>
  <si>
    <t>ФЛК.0503198.1_ВДК</t>
  </si>
  <si>
    <t>ФЛК.0503198.2_ВДК</t>
  </si>
  <si>
    <t>ВДК.0503197.1</t>
  </si>
  <si>
    <t>ВДК.0503197.2</t>
  </si>
  <si>
    <t>ВДК.0503197.3</t>
  </si>
  <si>
    <t>ВДК.0503197.4</t>
  </si>
  <si>
    <t>ВДК.0503197.7</t>
  </si>
  <si>
    <t>026 + 027</t>
  </si>
  <si>
    <t>021 + 025</t>
  </si>
  <si>
    <t>032 + 033</t>
  </si>
  <si>
    <t>ВДК.0503197.3.1</t>
  </si>
  <si>
    <t>ВДК.0503197.3.2</t>
  </si>
  <si>
    <t>ВДК.0503197.2.1</t>
  </si>
  <si>
    <t>ВДК.0503197.2.2</t>
  </si>
  <si>
    <t>035 + 036</t>
  </si>
  <si>
    <t>031 - 034</t>
  </si>
  <si>
    <t>ВДК.0503197.6</t>
  </si>
  <si>
    <t>ФЛК.0503197.2_ВДК</t>
  </si>
  <si>
    <t>ВДК.0503196.МКГР.45, ВДК.0503196.МКГР.46</t>
  </si>
  <si>
    <t>ВДК.0503196.МКГР.47</t>
  </si>
  <si>
    <t>ВДК.0503196.МКГР.48</t>
  </si>
  <si>
    <t>ВДК.0503196.МКГР.49</t>
  </si>
  <si>
    <t>ВДК.0503196.МКГР.50</t>
  </si>
  <si>
    <t>ВДК.0503196.МКГР.3, ВДК.0503196.МКГР.8, ВДК.0503196.МКГР.9</t>
  </si>
  <si>
    <t>ВДК.0503196.МКГР.7</t>
  </si>
  <si>
    <t>ВДК.0503196.МКГР.11</t>
  </si>
  <si>
    <t>ВДК.0503196.МКГР.1, ВДК.0503196.МКГР.2, ВДК.0503196.МКГР.4, ВДК.0503196.МКГР.5, ВДК.0503196.МКГР.6</t>
  </si>
  <si>
    <t>ВДК.0503196.МКГР.51, ВДК.0503196.МКГР.52</t>
  </si>
  <si>
    <t>ВДК.0503196.МКГР.53</t>
  </si>
  <si>
    <t>ВДК.0503196.МКГР.54</t>
  </si>
  <si>
    <t>ВДК.0503196.МКГР.56</t>
  </si>
  <si>
    <t>ВДК.0503196.МКГР.55</t>
  </si>
  <si>
    <t>ВДК.0503196.МКГР.17</t>
  </si>
  <si>
    <t>ВДК.0503196.МКГР.22</t>
  </si>
  <si>
    <t>ВДК.0503196.МКГР.12, ВДК.0503196.МКГР.13, ВДК.0503196.МКГР.14, ВДК.0503196.МКГР.15, ВДК.0503196.МКГР.16</t>
  </si>
  <si>
    <t>ВДК.0503196.МКГР.18, ВДК.0503196.МКГР.19</t>
  </si>
  <si>
    <t>ВДК.0503196.МКГР.57, ВДК.0503196.МКГР.58</t>
  </si>
  <si>
    <t>ВДК.0503196.МКГР.59</t>
  </si>
  <si>
    <t>820 + 830 + 840 + 850</t>
  </si>
  <si>
    <t>ВДК.0503196.МКГР.61</t>
  </si>
  <si>
    <t>ВДК.0503196.МКГР.60</t>
  </si>
  <si>
    <t>820 + 830 + 840</t>
  </si>
  <si>
    <t>ВДК.0503196.МКГР.62</t>
  </si>
  <si>
    <t>ВДК.0503196.МКГР.25, ВДК.0503196.МКГР.25.1, ВДК.0503196.МКГР.25.2, ВДК.0503196.МКГР.31, ВДК.0503196.МКГР.31.1, ВДК.0503196.МКГР.31.2, ВДК.0503196.МКГР.32, ВДК.0503196.МКГР.32.1, ВДК.0503196.МКГР.32.2</t>
  </si>
  <si>
    <t>ВДК.0503196.МКГР.36.1, ВДК.0503196.МКГР.63</t>
  </si>
  <si>
    <t>ВДК.0503196.МКГР.37, ВДК.0503196.МКГР.64, ВДК.0503196.МКГР.70, ВДК.0503196.МКГР.74</t>
  </si>
  <si>
    <t>ВДК.0503196.МКГР.38, ВДК.0503196.МКГР.65, ВДК.0503196.МКГР.71, ВДК.0503196.МКГР.75</t>
  </si>
  <si>
    <t>ВДК.0503196.МКГР.23, ВДК.0503196.МКГР.24, ВДК.0503196.МКГР.26.1, ВДК.0503196.МКГР.27.1, ВДК.0503196.МКГР.28.1</t>
  </si>
  <si>
    <t>ВДК.0503196.МКГР.39, ВДК.0503196.МКГР.66, ВДК.0503196.МКГР.72, ВДК.0503196.МКГР.76</t>
  </si>
  <si>
    <t>ВДК.0503196.МКГР.40, ВДК.0503196.МКГР.67, ВДК.0503196.МКГР.73</t>
  </si>
  <si>
    <t>ВДК.0503196.МКГР.29, ВДК.0503196.МКГР.29.1, ВДК.0503196.МКГР.29.2</t>
  </si>
  <si>
    <t>811 + 812</t>
  </si>
  <si>
    <t>821 + 822</t>
  </si>
  <si>
    <t>831 + 832</t>
  </si>
  <si>
    <t>841 + 842</t>
  </si>
  <si>
    <t>851 + 852</t>
  </si>
  <si>
    <t>861 + 862</t>
  </si>
  <si>
    <t>870</t>
  </si>
  <si>
    <t>871 + 872</t>
  </si>
  <si>
    <t>ВДК.0503196.МКГР.41, ВДК.0503196.МКГР.68</t>
  </si>
  <si>
    <t>ВДК.0503196.МКГР.42, ВДК.0503196.МКГР.69</t>
  </si>
  <si>
    <t>ВДК.0503196.МКГР.33</t>
  </si>
  <si>
    <t>ВДК.0503196.МКГР.44, ВДК.0503196.МКГР.77</t>
  </si>
  <si>
    <t>070, 080, 090, 091, 100, 101, 110, 111, 120, 121, 130, 131, 140, 141, 230, 233, 240, 300</t>
  </si>
  <si>
    <t>кроме "Консолидированные расчеты"</t>
  </si>
  <si>
    <t>050, 060</t>
  </si>
  <si>
    <t>МДК.0503195.0503195.114</t>
  </si>
  <si>
    <t>МДК.0503195.0503195.115</t>
  </si>
  <si>
    <t>694 + 694о</t>
  </si>
  <si>
    <t>310, 311, 312</t>
  </si>
  <si>
    <t>МДК.0531377.0503125.112</t>
  </si>
  <si>
    <t>МДК.0531377.0503125.113</t>
  </si>
  <si>
    <t>МДК.0503196.0503195.ЕМКГР.324</t>
  </si>
  <si>
    <t>МДК.0503196.0503195.ЕМКГР.325</t>
  </si>
  <si>
    <t>МДК.0503196.0503195.ЕМКГР.326</t>
  </si>
  <si>
    <t>МДК.0503196.0503195.ЕМКГР.327</t>
  </si>
  <si>
    <t>МДК.0503196.0503195.ЕМКГР.328</t>
  </si>
  <si>
    <t>МДК.0503196.0503195.ЕМКГР.329</t>
  </si>
  <si>
    <t>МДК.0503196.0503195.ЕМКГР.330</t>
  </si>
  <si>
    <t>МДК.0503196.0503195.ЕМКГР.331</t>
  </si>
  <si>
    <t>МДК.0503196.0503195.М.334</t>
  </si>
  <si>
    <t>МДК.0503196.0503195.ЕМКГР.332</t>
  </si>
  <si>
    <t>МДК.0503196.0503195.ЕМКГ.324.1</t>
  </si>
  <si>
    <t>МДК.0503196.0503195.ЕМКГ.334.1</t>
  </si>
  <si>
    <t>МДК.0503197.0503195.ЕМКГР.335</t>
  </si>
  <si>
    <t>МДК.0503197.0503195.ЕМКГР.336</t>
  </si>
  <si>
    <t>МДК.0503198.0503195.МКГР.348</t>
  </si>
  <si>
    <t>МДК.0503125.0503125.МКГ.37</t>
  </si>
  <si>
    <t>МДК.0503125.0503125.МКГ.126</t>
  </si>
  <si>
    <t>МДК.0503125.0503125.МКГ.8</t>
  </si>
  <si>
    <t>МДК.0503150.0503125.МГ.20</t>
  </si>
  <si>
    <t>МДК.0503150.0503125.МГ.21</t>
  </si>
  <si>
    <t>МДК.0503150.0503110.Г.15.3</t>
  </si>
  <si>
    <t>МДК.0503150.0503110.Г.15.4</t>
  </si>
  <si>
    <t>по коду счета 20211, 20212, 20213, 20231, 20233, 40230</t>
  </si>
  <si>
    <t>по коду счета 501ХХ, 502ХХ, 503ХХ</t>
  </si>
  <si>
    <t xml:space="preserve"> по коду счета 501ХХ, 502ХХ, 503ХХ</t>
  </si>
  <si>
    <t>по коду счета 20211, 20212, 20213, 20231, 20233</t>
  </si>
  <si>
    <t>640z</t>
  </si>
  <si>
    <t>640f</t>
  </si>
  <si>
    <t>отключена по просьбе УБУиО (письмо от 16.01.2024)</t>
  </si>
  <si>
    <t>BAL_ACC_BUD</t>
  </si>
  <si>
    <t>(если гр.6 &gt; 0)</t>
  </si>
  <si>
    <t>9/1</t>
  </si>
  <si>
    <t>1.1</t>
  </si>
  <si>
    <t>1.1, 1.3</t>
  </si>
  <si>
    <t>1.2</t>
  </si>
  <si>
    <t>1.2, 1.3</t>
  </si>
  <si>
    <t>8/1</t>
  </si>
  <si>
    <t>1.3</t>
  </si>
  <si>
    <t>1.1, 1.2</t>
  </si>
  <si>
    <t>9 + 8</t>
  </si>
  <si>
    <t>10 + 9</t>
  </si>
  <si>
    <t>Сумма детализированных</t>
  </si>
  <si>
    <t>1.3, 1.2</t>
  </si>
  <si>
    <t>1 - 8</t>
  </si>
  <si>
    <t>1.3, 1.1</t>
  </si>
  <si>
    <t>1 - 9</t>
  </si>
  <si>
    <t>отключена до момента формирования в ЭБ (ЗКВС от 01.02.2024)</t>
  </si>
  <si>
    <t>+ DD</t>
  </si>
  <si>
    <t>на 1 февраля текущего финансового года</t>
  </si>
  <si>
    <t>говорят должен быть код "000"</t>
  </si>
  <si>
    <t>2 + 3</t>
  </si>
  <si>
    <t>из-за технических проблем с корректным формированием ф.0503125 в ЭБ начало действия контроля переносится на 01.01.2025 (до взлета ПУДа)</t>
  </si>
  <si>
    <t>0503196/0503151</t>
  </si>
  <si>
    <t>Отчет бюджета субъекта РФ</t>
  </si>
  <si>
    <t>010
+
520</t>
  </si>
  <si>
    <t>условие</t>
  </si>
  <si>
    <t>200
+
520</t>
  </si>
  <si>
    <t>Отчеты местных бюджетов (сумма всех форм)</t>
  </si>
  <si>
    <t>Отчет Фондов пенсионного и социального страхования РФ</t>
  </si>
  <si>
    <t>Отчет Федерального фонда обязательного медицинского страхования</t>
  </si>
  <si>
    <t>Отчет территориальных фондов обязательного</t>
  </si>
  <si>
    <t>Отчет федерального бюджета (АУ, БУ)</t>
  </si>
  <si>
    <t>Отчет федерального бюджета (Иные юр.лица)</t>
  </si>
  <si>
    <t>Отчет Фонда пенсионного и социального страхования РФ (АУ, БУ)</t>
  </si>
  <si>
    <t>03, 04, 05, 10, 11, 12, 13, 14</t>
  </si>
  <si>
    <t>01
(646a + 646b)</t>
  </si>
  <si>
    <t>01
(646i)</t>
  </si>
  <si>
    <t>06
(646a + 646b)</t>
  </si>
  <si>
    <t>односторонний (на ф.503196)</t>
  </si>
  <si>
    <t>Номер КС</t>
  </si>
  <si>
    <t>«Книга регистрации казначейских счетов»</t>
  </si>
  <si>
    <t>Бюджет</t>
  </si>
  <si>
    <t>«Перечень бюджетов»</t>
  </si>
  <si>
    <t>поле «Наименование»</t>
  </si>
  <si>
    <t>поле «Номер КС»</t>
  </si>
  <si>
    <t>хххххххххххххххххххх</t>
  </si>
  <si>
    <t>4 &amp; 5 &amp; 6 &amp; 7 &amp; 8 &amp; 9 &amp; 10</t>
  </si>
  <si>
    <t>4 &amp; 5 &amp; 6 &amp; 7 &amp; 8 &amp; 9</t>
  </si>
  <si>
    <t>(если гр.6 &lt;= 0)</t>
  </si>
  <si>
    <t>по гр.10 настроить невозможно из-за типа данных</t>
  </si>
  <si>
    <t>1.3
1.1</t>
  </si>
  <si>
    <t>Итоговая
детализированная</t>
  </si>
  <si>
    <t>настроить невозможно из-за типа данных</t>
  </si>
  <si>
    <t>BAL_ACC_BUD/BAL_ACC_BUD</t>
  </si>
  <si>
    <t>(текущий день)</t>
  </si>
  <si>
    <t>(прошлый день)</t>
  </si>
  <si>
    <t>(последний день отчетного периода)</t>
  </si>
  <si>
    <t>(весь отчетный период)</t>
  </si>
  <si>
    <t>Версия на 05.2024</t>
  </si>
  <si>
    <t>КА (по стр.520) = 
1ХХ, 
4Х0, 
510, 
6Х0,
7Х0</t>
  </si>
  <si>
    <t>кроме 610</t>
  </si>
  <si>
    <t>кроме 510</t>
  </si>
  <si>
    <t>КА (по стр.520) = 
3Х0, 
5Х0 (с обратным знаком)
610 (с обратным знаком), 
8Х0 (810 с обратным знаком)</t>
  </si>
  <si>
    <t>по КА = 510 только если КИФ = 
010606________510, 
010610________510, 
по КА = 610 только если КИФ &lt;&gt;
010606________610, 
010610________610</t>
  </si>
  <si>
    <t>по КА = 510 только если КИФ &lt;&gt; 
010606________510, 
010610________510, 
по КА = 610 только если КИФ =
010606________610, 
010610________610</t>
  </si>
  <si>
    <t>КА (по стр.520) = 
1ХХ, 
4Х0, 
510, 
6Х0, 
7Х0</t>
  </si>
  <si>
    <t>КА (по стр.520) = 
3Х0 (с обратным знаком), 
5Х0 (с обратным знаком), 
610 (с обратным знаком), 
8Х0 (с обратным знаком)</t>
  </si>
  <si>
    <t>520 (по маске ***ХХХХХХХХХХХХХХ171)</t>
  </si>
  <si>
    <t>500
 (по маске ***ХХХХХХХХХХХХХХ171)</t>
  </si>
  <si>
    <t>Отчет ф. 0503195 с типом "Консолидированный"</t>
  </si>
  <si>
    <t>Отчет ф. 0503195 с типом  "Консолидированный"</t>
  </si>
  <si>
    <t>625ab, 625i, 625k, 625kx, 625ky, 625nps</t>
  </si>
  <si>
    <t>625nps</t>
  </si>
  <si>
    <t>Номер лс</t>
  </si>
  <si>
    <t>Код аналитического признака раскрытия информации</t>
  </si>
  <si>
    <t>Код валюты</t>
  </si>
  <si>
    <t>Код ТОФК</t>
  </si>
  <si>
    <t>Порядковый номер</t>
  </si>
  <si>
    <t>"Коды аналитического признака раскрытия информации"</t>
  </si>
  <si>
    <t>Справочник кодов валют</t>
  </si>
  <si>
    <t>"ТОФК"</t>
  </si>
  <si>
    <t>первые два знака в поле "Код"</t>
  </si>
  <si>
    <t>хххххххххххххххххххххххххх 
или ххххххххххххххххххххххххххххххххххххххххххххххххххххх</t>
  </si>
  <si>
    <t>ххххххххххххххххххххххххххххххххххххххххххххххххххххх</t>
  </si>
  <si>
    <t xml:space="preserve"> 4 &amp; 6 &amp; 9  </t>
  </si>
  <si>
    <t xml:space="preserve"> 4 &amp;  6</t>
  </si>
  <si>
    <t xml:space="preserve"> Код ТОФК + Код счета + ОКТМО + номер лс + Код аналитического признака раскрытия информации + КБК + Код валюты + Код ТОФК + Порядковый номер + Код счета</t>
  </si>
  <si>
    <t xml:space="preserve"> Код ТОФК + Код счета + ОКТМО + номер лс + Код аналитического признака раскрытия информации + КБК + Код валюты + Код ТОФК + Порядковый номер</t>
  </si>
  <si>
    <t>код счета</t>
  </si>
  <si>
    <t>код валюты</t>
  </si>
  <si>
    <t>3 – 4 + 5 – 12 – 13 – 14 – 15 – 16 - 17 - 18 - 19</t>
  </si>
  <si>
    <r>
      <t>029</t>
    </r>
    <r>
      <rPr>
        <strike/>
        <sz val="11"/>
        <color rgb="FFFF0000"/>
        <rFont val="Calibri"/>
        <family val="2"/>
        <charset val="204"/>
        <scheme val="minor"/>
      </rPr>
      <t>, 036</t>
    </r>
    <r>
      <rPr>
        <sz val="11"/>
        <color rgb="FFFF0000"/>
        <rFont val="Calibri"/>
        <family val="2"/>
        <charset val="204"/>
        <scheme val="minor"/>
      </rPr>
      <t>, 038, 042</t>
    </r>
  </si>
  <si>
    <r>
      <rPr>
        <strike/>
        <sz val="11"/>
        <color rgb="FFFF0000"/>
        <rFont val="Calibri"/>
        <family val="2"/>
        <charset val="204"/>
        <scheme val="minor"/>
      </rPr>
      <t xml:space="preserve">152, </t>
    </r>
    <r>
      <rPr>
        <sz val="11"/>
        <color rgb="FFFF0000"/>
        <rFont val="Calibri"/>
        <family val="2"/>
        <charset val="204"/>
        <scheme val="minor"/>
      </rPr>
      <t>161, 163, 181, 183, 184, 220, 234</t>
    </r>
  </si>
  <si>
    <t>кроме отчетов, формирующих "Первичный" отчет ТОФК</t>
  </si>
  <si>
    <t>пок.заг. = «.Y.8500»
кроме отчетов, формирующих "Первичный" отчет ТОФК</t>
  </si>
  <si>
    <t>0.32404.000  + 03410 (с указанием в 25-26 разрядах номера счета казначейского учета аналитического кода S0)</t>
  </si>
  <si>
    <t>0.32404.000 + 03410 (с указанием в 25-26 разрядах номера счета казначейского учета кода S0)</t>
  </si>
  <si>
    <t>03410 (кроме счета 03410 с указанием в 25-26 разрядах номера счета казначейского учета кода S0)</t>
  </si>
  <si>
    <t>011 + 012 + 013 + 015 - 070 - 080 - 173(в абсолютном значении)</t>
  </si>
  <si>
    <t>только для ТОФК, не перешедших в ПУД</t>
  </si>
  <si>
    <t>0.32404.000
+
03410</t>
  </si>
  <si>
    <t>625k
+
625nps</t>
  </si>
  <si>
    <t>010, 011, 050, 060 для отчетов, формирующих "Первичный" отчет ТОФК</t>
  </si>
  <si>
    <t>230, 233, 240, 250, 280, 290
и 300 для отчетов, формирующих "Первичный" отчет ТОФК</t>
  </si>
  <si>
    <t>170, 173, 180, 190, 220, 230
и 240  для отчетов, формирующих "Первичный" отчет ТОФК</t>
  </si>
  <si>
    <t>ФР11_625</t>
  </si>
  <si>
    <t>ФР12_625</t>
  </si>
  <si>
    <t>ФР13_625</t>
  </si>
  <si>
    <t>ФР14_625</t>
  </si>
  <si>
    <t>ФР15_625</t>
  </si>
  <si>
    <t>ФР16_625</t>
  </si>
  <si>
    <t>ФР17_625</t>
  </si>
  <si>
    <t>ФР18_625</t>
  </si>
  <si>
    <t>ФР19_625</t>
  </si>
  <si>
    <t>ФС13_625</t>
  </si>
  <si>
    <t>ФС14_625</t>
  </si>
  <si>
    <t>ФС15_625</t>
  </si>
  <si>
    <t>ФД21_625</t>
  </si>
  <si>
    <t>ФД22_625</t>
  </si>
  <si>
    <t>ФД23_625</t>
  </si>
  <si>
    <t>ФД24_625</t>
  </si>
  <si>
    <t>ФД25_625</t>
  </si>
  <si>
    <t>ФД26_625</t>
  </si>
  <si>
    <t>ФД27_625</t>
  </si>
  <si>
    <t>М5_625_625</t>
  </si>
  <si>
    <t xml:space="preserve">625ky  </t>
  </si>
  <si>
    <t xml:space="preserve">625ky </t>
  </si>
  <si>
    <t>520 &lt; 0
620 &lt; 0
10001061002010001550, 10001061002010002550, 10001061002010003550, 10001061002010004550, 10001061002010005550, 10001061002010007550, ***ХХХХХХХХХХХХХХ3Х0,***ХХХХХХХХХХХХХХ5Х0,***ХХХХХХХХХХХХХХ610,***ХХХХХХХХХХХХХХ8Х0</t>
  </si>
  <si>
    <t>200
+
520 + 620</t>
  </si>
  <si>
    <t>200 + 220 + 210</t>
  </si>
  <si>
    <t>201 – 202</t>
  </si>
  <si>
    <t>за исключением значения "00"</t>
  </si>
  <si>
    <t>010
(___118%)</t>
  </si>
  <si>
    <t>для отчета на 1 января</t>
  </si>
  <si>
    <t>3+4</t>
  </si>
  <si>
    <t>кроме ТОФК = 9800</t>
  </si>
  <si>
    <t>0503158</t>
  </si>
  <si>
    <t>ФР1_158</t>
  </si>
  <si>
    <t>1, 2, 3, 4, 5</t>
  </si>
  <si>
    <t>ФР2_158</t>
  </si>
  <si>
    <t>ФР3_158</t>
  </si>
  <si>
    <t>если гр.4 is not null</t>
  </si>
  <si>
    <t>ФР4_158</t>
  </si>
  <si>
    <t>ФР5_158</t>
  </si>
  <si>
    <t>ФР6_158</t>
  </si>
  <si>
    <t>ФР7_158</t>
  </si>
  <si>
    <t>ФР8_158</t>
  </si>
  <si>
    <t>ФР9_158</t>
  </si>
  <si>
    <t>ФС1_158</t>
  </si>
  <si>
    <t>ФС2_158</t>
  </si>
  <si>
    <t>ФС3_158</t>
  </si>
  <si>
    <t>ФС4_158</t>
  </si>
  <si>
    <t>ФС5_158</t>
  </si>
  <si>
    <t>ФС6_158</t>
  </si>
  <si>
    <t>ФС7_158</t>
  </si>
  <si>
    <t>ФС8_158</t>
  </si>
  <si>
    <t>ФС9_158</t>
  </si>
  <si>
    <t>ФС10_158</t>
  </si>
  <si>
    <t>500, 520, 620</t>
  </si>
  <si>
    <t>ФС11_158</t>
  </si>
  <si>
    <t>2,3,4</t>
  </si>
  <si>
    <t>ФС12_158</t>
  </si>
  <si>
    <t>ФС13_158</t>
  </si>
  <si>
    <t>ФС14_158</t>
  </si>
  <si>
    <t>ФС15_158</t>
  </si>
  <si>
    <t>ФД1_158</t>
  </si>
  <si>
    <t>ФД2_158</t>
  </si>
  <si>
    <t>ФД3_158</t>
  </si>
  <si>
    <t>ФД4_158</t>
  </si>
  <si>
    <t>ФД5_158</t>
  </si>
  <si>
    <t>ФД6_158</t>
  </si>
  <si>
    <t>ФД7_158</t>
  </si>
  <si>
    <t>ФД8_158</t>
  </si>
  <si>
    <t>ФД9_158</t>
  </si>
  <si>
    <t>ФД10_158</t>
  </si>
  <si>
    <t>ФД11_158</t>
  </si>
  <si>
    <t>ФД12_158</t>
  </si>
  <si>
    <t>В1_158</t>
  </si>
  <si>
    <t>В2_158</t>
  </si>
  <si>
    <t>В3_158</t>
  </si>
  <si>
    <t>В4_158</t>
  </si>
  <si>
    <t>В5_158</t>
  </si>
  <si>
    <t>В6_158</t>
  </si>
  <si>
    <t>В7_158</t>
  </si>
  <si>
    <t>В8_158</t>
  </si>
  <si>
    <t>В9_158</t>
  </si>
  <si>
    <t>В10_158</t>
  </si>
  <si>
    <t>В11_158</t>
  </si>
  <si>
    <t>В12_158</t>
  </si>
  <si>
    <t>В13_158</t>
  </si>
  <si>
    <t>В14_158</t>
  </si>
  <si>
    <t>В15_158</t>
  </si>
  <si>
    <t>В16_158</t>
  </si>
  <si>
    <t>В17_158</t>
  </si>
  <si>
    <t>В18_158</t>
  </si>
  <si>
    <t>24</t>
  </si>
  <si>
    <t>2-3</t>
  </si>
  <si>
    <t>стр.800 по всем графам раздела 5 ф.0503158 &lt;&gt; 825 + 826 по соответствующим графам раздела 5 - недопустимо.</t>
  </si>
  <si>
    <t>стр.825 по всем графам раздела 5 ф.0503158 &lt; 0 - недопустимо.</t>
  </si>
  <si>
    <t>стр.826 по всем графам раздела 5 ф.0503158  &gt; 0 - недопустимо.</t>
  </si>
  <si>
    <t>0503158/0503158</t>
  </si>
  <si>
    <t>М1_158_158</t>
  </si>
  <si>
    <t>код группы, подгруппы дохода</t>
  </si>
  <si>
    <t>код группы подвида дохода</t>
  </si>
  <si>
    <t>код аналитической группы подвида дохода</t>
  </si>
  <si>
    <t>код статьи, подстатьи и элемента дохода</t>
  </si>
  <si>
    <t>КЦСР (1-5 символы)</t>
  </si>
  <si>
    <t>КЦСР (6-10 символы)</t>
  </si>
  <si>
    <t>ФР10_158</t>
  </si>
  <si>
    <t>ФР11_158</t>
  </si>
  <si>
    <t>ФР12_158</t>
  </si>
  <si>
    <t>ФР13_158</t>
  </si>
  <si>
    <t>ФР14_158</t>
  </si>
  <si>
    <t>ФР15_158</t>
  </si>
  <si>
    <t>ФР16_158</t>
  </si>
  <si>
    <t>код группы, подгруппы ИФДБ</t>
  </si>
  <si>
    <t>код статьи ИФДБ</t>
  </si>
  <si>
    <t>код подвида ИФДБ</t>
  </si>
  <si>
    <t>код аналитической группы вида ИФДБ</t>
  </si>
  <si>
    <t xml:space="preserve">3 &amp; 4 </t>
  </si>
  <si>
    <t>Код главы + Номер л/с</t>
  </si>
  <si>
    <t>строки 011 (детализированные)</t>
  </si>
  <si>
    <t>если лс, указанный в гр.4, открыт АУ БУ</t>
  </si>
  <si>
    <t>если лс, указанный в гр.4, открыт не АУ БУ</t>
  </si>
  <si>
    <t>строки 200 (детализированные)</t>
  </si>
  <si>
    <t>строки 300 (детализированные)</t>
  </si>
  <si>
    <t>если заполнена хотя бы одна из граф 5-11, 14-15, 16-22, 25-26</t>
  </si>
  <si>
    <t>1,2,3,4</t>
  </si>
  <si>
    <t>5-11, 14-15, 16-22, 25-26</t>
  </si>
  <si>
    <t>хотя бы одна из граф 5-11, 14-15, 16-22, 25-26</t>
  </si>
  <si>
    <t>строки 520 и 620 (детализированные)</t>
  </si>
  <si>
    <t>строки 200, 300, 520, 620 (детализированные)</t>
  </si>
  <si>
    <t>4-11, 13-14</t>
  </si>
  <si>
    <t>хотя бы одна из граф 4-11, 13-14</t>
  </si>
  <si>
    <t>М1_158+154_377</t>
  </si>
  <si>
    <t>0503158  +0503154</t>
  </si>
  <si>
    <t>24 (0503158) +4 (0503154)</t>
  </si>
  <si>
    <t>М2_158+154_377</t>
  </si>
  <si>
    <t>25+26 (0503158) +4 (0503154)</t>
  </si>
  <si>
    <t>105+106</t>
  </si>
  <si>
    <t>М4_158+154_377</t>
  </si>
  <si>
    <t>115+116</t>
  </si>
  <si>
    <t>0503158+0503154/0531377</t>
  </si>
  <si>
    <t>011(итоговая)+012+013-014</t>
  </si>
  <si>
    <t xml:space="preserve"> 011 (итоговая)</t>
  </si>
  <si>
    <t>сумма строк 011 (детализированные)</t>
  </si>
  <si>
    <t>соответствующие строки, подлежащие заполнению</t>
  </si>
  <si>
    <t>011(итоговая)</t>
  </si>
  <si>
    <t>012+013-014</t>
  </si>
  <si>
    <t>стр.010 по графе 12 раздела 1 ф.0503158 &lt;&gt; стр. 012+013-014 по графе 12 раздела 1 - недопустимо.</t>
  </si>
  <si>
    <t>011 (итоговая), 011 (детализированные)</t>
  </si>
  <si>
    <t>23</t>
  </si>
  <si>
    <t>2,3</t>
  </si>
  <si>
    <t>200
(итоговая)</t>
  </si>
  <si>
    <t>сумма строк 200
(детализированные)</t>
  </si>
  <si>
    <t>300
(итоговая)</t>
  </si>
  <si>
    <t>сумма строк 300
(детализированные)</t>
  </si>
  <si>
    <t>200(итоговая) -300(итоговая)</t>
  </si>
  <si>
    <t>В19_158</t>
  </si>
  <si>
    <t>520(итоговая) + 620(итоговая)</t>
  </si>
  <si>
    <t>В20_158</t>
  </si>
  <si>
    <t>520
(итоговая)</t>
  </si>
  <si>
    <t>сумма строк 520
(детализированные)</t>
  </si>
  <si>
    <t>В21_158</t>
  </si>
  <si>
    <t>620
(итоговая)</t>
  </si>
  <si>
    <t>сумма строк 620
(детализированные)</t>
  </si>
  <si>
    <t>В22_158</t>
  </si>
  <si>
    <t>В23_158</t>
  </si>
  <si>
    <t>В24_158</t>
  </si>
  <si>
    <t>В25_158</t>
  </si>
  <si>
    <t>В26_158</t>
  </si>
  <si>
    <t>В27_158</t>
  </si>
  <si>
    <t>В28_158</t>
  </si>
  <si>
    <t>012+013</t>
  </si>
  <si>
    <t>011 (итоговая)</t>
  </si>
  <si>
    <t>450+500</t>
  </si>
  <si>
    <t>В29_158</t>
  </si>
  <si>
    <t>В30_158</t>
  </si>
  <si>
    <t>В31_158</t>
  </si>
  <si>
    <t>В32_158</t>
  </si>
  <si>
    <t>В33_158</t>
  </si>
  <si>
    <t>В34_158</t>
  </si>
  <si>
    <t>В35_158</t>
  </si>
  <si>
    <t>В36_158</t>
  </si>
  <si>
    <t>011 (итоговая)+012+013</t>
  </si>
  <si>
    <t>В37_158</t>
  </si>
  <si>
    <t>разность граф 16-5 по строке 011 (итоговая) раздела 1 ф.0503158 &lt;&gt; графе 4 по сумме строк 450+500 разделов 3 и 4 соответственно - недопустимо</t>
  </si>
  <si>
    <t>разность граф 17-6 по строке 011 (итоговая) раздела 1 ф.0503158 &lt;&gt; графе 5 по сумме строк 450+500 разделов 3 и 4 соответственно - недопустимо</t>
  </si>
  <si>
    <t>разность граф 18-7 по строке 011 (итоговая) раздела 1 ф.0503158 &lt;&gt; графе 6 по сумме строк 450+500 разделов 3 и 4 соответственно - недопустимо</t>
  </si>
  <si>
    <t>разность граф 19-8 по строке 011 (итоговая) раздела 1 ф.0503158 &lt;&gt; графе 7 по сумме строк 450+500 разделов 3 и 4 соответственно - недопустимо</t>
  </si>
  <si>
    <t>разность граф 20-9 по строке 011 (итоговая) раздела 1 ф.0503158 &lt;&gt; графе 8 по сумме строк 450+500 разделов 3 и 4 соответственно - недопустимо</t>
  </si>
  <si>
    <t>разность граф 22-11 по строке 011 (итоговая) раздела 1 ф.0503158 &lt;&gt; графе 10 по сумме строк 450+500 разделов 3 и 4 соответственно - недопустимо</t>
  </si>
  <si>
    <t>разность граф 25-14 по сумме строк 011 (итоговая)+012+013 раздела 1 ф.0503158 &lt;&gt; графе 13 по сумме строк 450+500 разделов 3 и 4 соответственно - недопустимо</t>
  </si>
  <si>
    <t>разность граф 26-15 по сумме строк 011 (итоговая)+012+013 раздела 1 ф.0503158 &lt;&gt; графе 14 по сумме строк 450+500 разделов 3 и 4 соответственно - недопустимо</t>
  </si>
  <si>
    <t>разность граф 21-10 по строке 011 (итоговая) раздела 1 ф.0503158 &lt;&gt; графе 9 по строке 500 раздела 4 - недопустимо</t>
  </si>
  <si>
    <t>разность граф 23-12 по сумме строк 012+013 раздела 1 ф. 0503158 &lt;&gt; графе 11 по строке 450 раздела 3 - недопустимо</t>
  </si>
  <si>
    <t>5/7/2025  4:25:56 PM</t>
  </si>
  <si>
    <t>%100, %110, %120, %130, %140, %200, %210, %220, %230, %240, %300, %310, %320, %400, %410, %450, %460, %500, %510, %520,  %600, %610, %620, %630,  %700, %800, %810, %820, %830, %840, %850, %860, %890</t>
  </si>
  <si>
    <t>%110, %160</t>
  </si>
  <si>
    <t>800
(сумма с обратным знаком)</t>
  </si>
  <si>
    <t>гр. 4 по строке 800 раздела 5 ф.0503158 &lt;&gt; разность граф 25-14 по строке 014 раздела 1 (по суммам в абсолютных значениях) - недопустимо</t>
  </si>
  <si>
    <t>гр. 5 по строке 800 раздела 5 ф.0503158 &lt;&gt; разность граф 26-15 по строке 014 раздела 1  (по суммам в абсолютных значениях) - недопустимо</t>
  </si>
  <si>
    <t>гр. 3 по строке 800 раздела 5 ф.0503158 &lt;&gt; разность граф 23-12 по строке 014 раздела 1  (по суммам в абсолютных значениях) - недопустимо</t>
  </si>
  <si>
    <t>0503158+0503155(646a + 646b)</t>
  </si>
  <si>
    <t>12 (0503158) + 7 (0503155)</t>
  </si>
  <si>
    <t>0503158+0503155 (646i)</t>
  </si>
  <si>
    <t>0503158+0503155(646i)</t>
  </si>
  <si>
    <t>12 (0503158)+ 7 (0503155)</t>
  </si>
  <si>
    <t>(2,4 (0503158), (1,3 (0503155)</t>
  </si>
  <si>
    <t>(3,4 (0503158), (2,3 (0503155)</t>
  </si>
  <si>
    <t>010, 011, 012, 013, 014</t>
  </si>
  <si>
    <t>300, 450</t>
  </si>
  <si>
    <t>ФС16_158</t>
  </si>
  <si>
    <t>800, 825, 826</t>
  </si>
  <si>
    <t>«Коды глав/ведомств»</t>
  </si>
  <si>
    <t>"Виды расходов бюджетов"</t>
  </si>
  <si>
    <t>ФС17_158</t>
  </si>
  <si>
    <t>ФС18_158</t>
  </si>
  <si>
    <t>ФС19_158</t>
  </si>
  <si>
    <t>ФС20_158</t>
  </si>
  <si>
    <t>ФС21_158</t>
  </si>
  <si>
    <t>ФС22_158</t>
  </si>
  <si>
    <t>ФС23_158</t>
  </si>
  <si>
    <t>«Коды видов доходов»</t>
  </si>
  <si>
    <t>0000000</t>
  </si>
  <si>
    <t>"Коды подвидов доходов"</t>
  </si>
  <si>
    <t>строки 200 (детализированные), строки 300 (детализированные), строки 520 и 620 (детализированные)</t>
  </si>
  <si>
    <t xml:space="preserve">«Разделы/подразделы классификации расходов» </t>
  </si>
  <si>
    <t xml:space="preserve">«Коды целевых статей расходов» </t>
  </si>
  <si>
    <t>000000</t>
  </si>
  <si>
    <t>«Коды классификации источников финансирования дефицитов (КИФ)»</t>
  </si>
  <si>
    <t>код аналитической группы подвида дохода = 000</t>
  </si>
  <si>
    <t>КВР = 000</t>
  </si>
  <si>
    <t>код аналитической группы вида ИФДБ = 000</t>
  </si>
  <si>
    <t>000 (для лс с кодом 41 и 71, открытых не АУ БУ)</t>
  </si>
  <si>
    <t>000 (значение возможно только по графам 11, 12, 13, 14)</t>
  </si>
  <si>
    <t>0503155+0503158/0503196</t>
  </si>
  <si>
    <t>5-26</t>
  </si>
  <si>
    <t>по строкам гр. 5-26 раздела 1 ф.0503158 &lt; 0 - недопустимо.</t>
  </si>
  <si>
    <t>5-11, 16-22</t>
  </si>
  <si>
    <t>стр.010 по графам 5-11, 16-22 раздела 1 ф.0503158 &lt;&gt; стр.011(итоговая) по соответствующим графам 5-11, 16-22 раздела 1 - недопустимо.</t>
  </si>
  <si>
    <t>13-15, 24-26</t>
  </si>
  <si>
    <t>стр.010 по графам 13-15, 24-26 раздела 1 ф.0503158 &lt;&gt; стр.011(итоговая)+ 012+013-014 по соответствующим графам 13-15, 24-26 раздела 1 - недопустимо.</t>
  </si>
  <si>
    <t>5-11, 13-22, 24-26</t>
  </si>
  <si>
    <t>стр.011(итоговая) по графам 5-11, 13-22, 24-26 раздела 1 ф.0503158 &lt;&gt; сумме строк 011 (детализированные) по соответствующим графам 5-11, 13-22, 24-26 раздела 1 - недопустимо.</t>
  </si>
  <si>
    <t>гр. 13 по строке 010 раздела 1 ф.0503158 &lt;&gt; сумме граф 5-12 раздела 1 - недопустимо</t>
  </si>
  <si>
    <t>гр. 13 по строкам 011 (итоговая), 011 (детализированные) раздела 1 ф.0503158 &lt;&gt; сумме граф 5-11 раздела 1 - недопустимо</t>
  </si>
  <si>
    <t>012-014</t>
  </si>
  <si>
    <t>гр. 13 по строкам 012-014 раздела 1 ф.0503158 &lt;&gt; графе 12 раздела 1 - недопустимо</t>
  </si>
  <si>
    <t>гр. 24 по строке 010 раздела 1 ф.0503158 &lt;&gt; сумме граф 16-23 раздела 1 - недопустимо</t>
  </si>
  <si>
    <t>гр. 24 по строкам 011 (итоговая), 011 (детализированные) раздела 1 ф.0503158 &lt;&gt; сумме граф 16-22 раздела 1 - недопустимо</t>
  </si>
  <si>
    <t>гр. 24 по строкам 012-014 раздела 1 ф.0503158 &lt;&gt; графе 23 раздела 1 - недопустимо</t>
  </si>
  <si>
    <t>4-8, 10-14</t>
  </si>
  <si>
    <t>стр.%110, %160 по графам 4-8, 10-14 раздела 2 ф.0503158 &lt;&gt; 0 - недопустимо.</t>
  </si>
  <si>
    <t>стр.200 (итоговая) по графам 4-8, 10-14 раздела 2 ф.0503158 &lt;&gt; сумме строк 200 (детализированные) по соответствующим графам 4-8, 10-14 раздела 2- недопустимо.</t>
  </si>
  <si>
    <t>стр.%100, %110, %120, %130, %140, %200, %210, %220, %230, %240, %300, %310, %320, %400, %410, %450, %460, %500, %510, %520,  %600, %610, %620, %630,  %700, %800, %810, %820, %830, %840, %850, %860, %890 по графам 4-8, 10-14 раздела 3 ф.0503158 &lt;&gt; 0</t>
  </si>
  <si>
    <t>стр.300 (итоговая) по графам 4-8, 10-14 раздела 3 ф.0503158 &lt;&gt; сумме строк 300 (детализированные) по соответствующим графам 4-8, 10-14 раздела 3- недопустимо.</t>
  </si>
  <si>
    <t>стр.450 по графам 4-8, 10-14 раздела 3 ф.0503158 &lt;&gt; разность строк 200 - 300 по соответствующим графам 4-8, 10-14 разделов 2 - 3 - недопустимо.</t>
  </si>
  <si>
    <t>4-10, 12-14</t>
  </si>
  <si>
    <t>стр.500 по графам 4-10, 12-14 раздела 4 ф.05031558 &lt;&gt; сумме строк 520(итоговая) + 620(итоговая)  по соответствующим графам 4-10, 12-14 раздела 4 - недопустимо.</t>
  </si>
  <si>
    <t>стр.520 (итоговая) по графам 4-10, 12-14 раздела 4 ф.0503158 &lt;&gt; сумме строк 520 (детализированные) по соответствующим графам 4-10, 12-14 раздела 4 - недопустимо.</t>
  </si>
  <si>
    <t>стр.620 (итоговая) по графам 4-10, 12-14 раздела 4 ф.0503158 &lt;&gt; сумме строк 620 (детализированные) по соответствующим графам 4-10, 12-14 раздела 4 - недопустимо.</t>
  </si>
  <si>
    <t>сумма 5-12</t>
  </si>
  <si>
    <t>сумма 5-11</t>
  </si>
  <si>
    <t>сумма 16-23</t>
  </si>
  <si>
    <t>сумма 16-22</t>
  </si>
  <si>
    <t>сумма 4-8, 10-11</t>
  </si>
  <si>
    <t>сумма 4-10</t>
  </si>
  <si>
    <t>по всем строкам гр.12 раздела 2,3 ф.0503158 &lt;&gt; по соответствующим строкам сумме гр.4-8, 10-11 раздела  2, 3 - недопустимо.</t>
  </si>
  <si>
    <t>по всем строкам гр.12 раздела 4 ф.0503158 &lt;&gt; по соответствующим строкам сумме гр.4-10 раздела  4 - недопустимо.</t>
  </si>
  <si>
    <t>разность 23-12</t>
  </si>
  <si>
    <t>разность 25-14</t>
  </si>
  <si>
    <t>разность 26-15</t>
  </si>
  <si>
    <t>разность 16-5</t>
  </si>
  <si>
    <t>разность 17-6</t>
  </si>
  <si>
    <t>разность 18-7</t>
  </si>
  <si>
    <t>разность 19-8</t>
  </si>
  <si>
    <t>разность 20-9</t>
  </si>
  <si>
    <t>разность 21-10</t>
  </si>
  <si>
    <t>разность 22-11</t>
  </si>
  <si>
    <t>М3_158+154_377</t>
  </si>
  <si>
    <t>М7_196_155</t>
  </si>
  <si>
    <t>М8_196_155</t>
  </si>
  <si>
    <t>М9_196_155</t>
  </si>
  <si>
    <t>М14_196_155</t>
  </si>
  <si>
    <t>М1_196_158+155</t>
  </si>
  <si>
    <t>М2_196_158+155</t>
  </si>
  <si>
    <t>М3_196_158+155</t>
  </si>
  <si>
    <t>М4_196_158+155</t>
  </si>
  <si>
    <t>М7_196_158+155</t>
  </si>
  <si>
    <t>М8_196_158+155</t>
  </si>
  <si>
    <t>М9_196_158+155</t>
  </si>
  <si>
    <t>М10_196_158+155</t>
  </si>
  <si>
    <t>стр.022 гр.4 раздела 1 ф.0503196  &lt;&gt; стр.010 + 520 (кроме стр.кроме 610) гр.7 раздела 1, 3 ф.0503155 (Отчет федерального бюджета (АУ, БУ))   - односторонний (на ф.503196)</t>
  </si>
  <si>
    <t>стр.022 гр.5 раздела 1 ф.0503196 &lt;&gt; стр.010 гр.7 раздела 1 ф.0503155 (Отчет федерального бюджета (Иные юр.лица)   - односторонний (на ф.503196)</t>
  </si>
  <si>
    <t xml:space="preserve"> стр.025 гр.4 раздела 1 ф.0503196  &lt;&gt; стр.010 + 520 (кроме стр.кроме 610) гр.7 раздела 1, 3 ф.0503155 (Отчет Фонда пенсионного и социального страхования РФ (АУ, БУ))  - односторонний (на ф.503196)</t>
  </si>
  <si>
    <t>стр.211 гр.4 раздела 2 ф.0503196 &lt;&gt; стр.200 + 520 (кроме стр.кроме 510) гр.7 раздела 2, 3 ф.0503155 (Отчет федерального бюджета (АУ, БУ)) - односторонний (на ф.503196)</t>
  </si>
  <si>
    <t>стр.211 гр.5 раздела 2 ф.0503196  &lt;&gt; стр.200 гр.7 раздела 2 ф.0503155 (Отчет федерального бюджета (Иные юр.лица)) - односторонний (на ф.503196)</t>
  </si>
  <si>
    <t>стр.214 гр.4 раздела 2 ф.0503196  &lt;&gt;  стр.200 + 520 (кроме стр.кроме 510) гр.7 раздела 2, 3 ф.0503155 (Отчет Фонда пенсионного и социального страхования РФ (АУ, БУ))- односторонний (на ф.503196)</t>
  </si>
  <si>
    <t>КА (по стр.520, 620) = 
1ХХ, 
4Х0, 
510, 
6Х0,
7Х0</t>
  </si>
  <si>
    <t>КА (по стр.520, 620) = 
3Х0, 
5Х0 (с обратным знаком)
610 (с обратным знаком), 
8Х0 (810 с обратным знаком)</t>
  </si>
  <si>
    <t>5 - 15</t>
  </si>
  <si>
    <t>16 - 26</t>
  </si>
  <si>
    <t>по всем строкам и графам раздела 1 ф. 0503158 ((на 1–ое число месяца текущего финансового года, за исключением 1 января)) &lt;&gt; соответствующим строкам и графам раздела 1 ф. 0503158 (на 1 января текущего финансового года) - по соответствующим ОКТМО</t>
  </si>
  <si>
    <t>по соответствующим ОКТМО
допустимы расхождения на операции межотчетного периода
контроль применяется с отчетности за отчетные периоды года, следующего за годом миграции первых учреждений (НУБП) соответствующего бюджета в ЕБП</t>
  </si>
  <si>
    <t>010 (0503158)+ 015 (0503154)</t>
  </si>
  <si>
    <t>010 (0503158)+ 
015 (0503154)</t>
  </si>
  <si>
    <t>0503158  +
0503154</t>
  </si>
  <si>
    <t>010 (0503158) + (013+014 (0503154)</t>
  </si>
  <si>
    <t>сумма стр.010  гр.24 раздела 1 ф.0503158 и стр 013+014 гр.4 раздела 1 ф.0503154 &lt;&gt; стр.104  гр.5 раздела 2 ф.0531377 (01.XX.XXXX - 1D) -недопустимо</t>
  </si>
  <si>
    <t>0503158  + 0503154</t>
  </si>
  <si>
    <t>02
(сумма отчетов)</t>
  </si>
  <si>
    <t>отрабатывать только на ф.0503154 + ф. 0503158 (ф. 0503158 подключается после перевода первых операций НУБП соответствующего бюджета на НПС)</t>
  </si>
  <si>
    <t>сумма стр.010  гр.24 раздела 1 ф.0503158 и стр 013+014 гр.4 раздела 1 ф.0503154 &lt;&gt; стр.114  гр.5 раздела 2 ф.0531377 (01.XX.XXXX - 1D) -недопустимо</t>
  </si>
  <si>
    <t>сумма стр.010 гр.25+26 раздела 1 ф.0503158 и стр. 015 гр. 4 раздела 1 ф. 0503154 &lt;&gt; стр.105+106 гр.5 раздела 2 ф.0531377 (01.XX.XXXX - 1D) -недопустимо</t>
  </si>
  <si>
    <t>сумма стр.010 гр.25+26 раздела 1 ф.0503158 и стр. 015 гр. 4 раздела 1 ф. 0503154 &lt;&gt; стр.115+116  гр.5 раздела 2 ф.0531377 (01.XX.XXXX - 1D) -недопустимо</t>
  </si>
  <si>
    <t>М6_154_377</t>
  </si>
  <si>
    <t>М7_154_377</t>
  </si>
  <si>
    <t>13+14 (0503158) +7 (0503155)</t>
  </si>
  <si>
    <t xml:space="preserve"> стр.023  гр.4 раздела 1 ф.0503196  &lt;&gt; стр. 200+ 520 (детализированные) (кроме 610) гр.12 раздела 2 и 4 соответственно ф.0503158 +стр. 010+ 520 (детализированные) (кроме 610) гр. 7 раздела 1 и 3 соответственно ф. 0503155 (646а+646b)   - недопустимо</t>
  </si>
  <si>
    <t>200 (0503158) + 010 (0503155)</t>
  </si>
  <si>
    <t>03, 04, 05, 10, 11, 12, 13, 14
(сумма отчетов)</t>
  </si>
  <si>
    <t>200 + 520 (детализированные) (0503158) + 010 + 520 (детализированные) (0503155)</t>
  </si>
  <si>
    <t>стр.023  гр.5 раздела 1 ф.0503196 &lt;&gt;  стр. 200 гр.13+14 раздела 2 ф.0503158 +стр. 010 гр 7 раздела 1 ф. 0503155 (646i)   -недопустимо</t>
  </si>
  <si>
    <t>300 +  520 (детализированные) (0503158) + 200 +  520 (детализированные) (0503155)</t>
  </si>
  <si>
    <t>(2 (0503158), (1 (0503155)</t>
  </si>
  <si>
    <t>(3 (0503158), (2 (0503155)</t>
  </si>
  <si>
    <t>300 (0503158) + 200 (0503155)</t>
  </si>
  <si>
    <t>13+14 (0503158)+ 7 (0503155)</t>
  </si>
  <si>
    <t>стр.212  гр.4 раздела 2 ф.0503196 &lt;&gt; стр. 300 + 520 (детализированные) (кроме 510) гр. 12 раздела 3 и 4 соответственно ф.0503158 +стр. 200+ стр. 520 (детализированные) (кроме 510) гр 7 раздела 2 и 3 соответственно ф. 0503155 (646а+646b)  - недопустимо</t>
  </si>
  <si>
    <t>стр.212  гр.5 раздела 2 ф.0503196 &lt;&gt;  стр. 300 гр.13+14 раздела 3 ф.0503158 +стр. 200 гр 7 раздела 2 ф. 0503155 (646i)   -недопустимо</t>
  </si>
  <si>
    <t xml:space="preserve"> стр.024  гр.4 раздела 1 ф.0503196  &lt;&gt; стр. 200+ 520 (детализированные) (кроме 610) гр.12 раздела 2 и 4 соответственно ф.0503158 +стр. 010+ 520 (детализированные) (кроме 610) гр. 7 раздела 1 и 3 соответственно ф. 0503155 (646а+646b)   - недопустимо</t>
  </si>
  <si>
    <t>стр.024  гр.5 раздела 1 ф.0503196 &lt;&gt;  стр. 200 гр.13+14 раздела 2 ф.0503158 +стр. 010 гр 7 раздела 1 ф. 0503155 (646i)   -недопустимо</t>
  </si>
  <si>
    <t>стр.213  гр.4 раздела 2 ф.0503196 &lt;&gt; стр. 300 + 520 (детализированные) (кроме 510) гр. 12 раздела 3 и 4 соответственно ф.0503158 +стр. 200+ стр. 520 (детализированные) (кроме 510) гр 7 раздела 2 и 3 соответственно ф. 0503155 (646а+646b)  - недопустимо</t>
  </si>
  <si>
    <t>стр.213  гр.5 раздела 2 ф.0503196 &lt;&gt;  стр. 300 гр.13+14 раздела 3 ф.0503158 +стр. 200 гр 7 раздела 2 ф. 0503155 (646i)   -недопустимо</t>
  </si>
  <si>
    <t>«Единый план счетов», «План счетов казначейского учета»</t>
  </si>
  <si>
    <t xml:space="preserve">односторонний (на ф.503196) </t>
  </si>
  <si>
    <t>М10_154_377</t>
  </si>
  <si>
    <r>
      <t xml:space="preserve">отрабатывать только на ф.0503154 + ф. 0503158 (ф. 0503158 подключается после перевода первых операций НУБП соответствующего бюджета на НПС). </t>
    </r>
    <r>
      <rPr>
        <b/>
        <u/>
        <sz val="11"/>
        <color rgb="FFFF0000"/>
        <rFont val="Calibri"/>
        <family val="2"/>
        <charset val="204"/>
        <scheme val="minor"/>
      </rPr>
      <t>Отключен до перевода неучастников всех в ЭБ</t>
    </r>
  </si>
  <si>
    <r>
      <t xml:space="preserve">односторонний (на ф.503196) выключены 11.24, до этого вместо блокирующего были изменены на предупреждающий. </t>
    </r>
    <r>
      <rPr>
        <b/>
        <u/>
        <sz val="11"/>
        <color rgb="FFFF0000"/>
        <rFont val="Calibri"/>
        <family val="2"/>
        <charset val="204"/>
        <scheme val="minor"/>
      </rPr>
      <t>Отключен до перевода неучастников всех в ЭБ</t>
    </r>
  </si>
  <si>
    <r>
      <t xml:space="preserve">односторонний (на ф.503196) вместо блокирующего были изменены на предупреждающий. </t>
    </r>
    <r>
      <rPr>
        <b/>
        <u/>
        <sz val="11"/>
        <color rgb="FFFF0000"/>
        <rFont val="Calibri"/>
        <family val="2"/>
        <charset val="204"/>
        <scheme val="minor"/>
      </rPr>
      <t>Отключен до перевода неучастников всех в ЭБ</t>
    </r>
  </si>
  <si>
    <t xml:space="preserve">односторонний (на ф.503196) вместо блокирующего были изменены на предупреждающий. </t>
  </si>
  <si>
    <t>односторонний (на ф.503196) вместо блокирующего были изменены на предупреждающий.</t>
  </si>
  <si>
    <r>
      <t>отрабатывать только на ф.0503154 + ф. 0503158 (ф. 0503158 подключается после перевода первых операций НУБП соответствующего бюджета на НПС).</t>
    </r>
    <r>
      <rPr>
        <b/>
        <u/>
        <sz val="11"/>
        <color rgb="FFFF0000"/>
        <rFont val="Calibri"/>
        <family val="2"/>
        <charset val="204"/>
        <scheme val="minor"/>
      </rPr>
      <t xml:space="preserve"> Отключен до перевода неучастников всех в ЭБ</t>
    </r>
  </si>
  <si>
    <t>"Аналитические коды доходов и источников"</t>
  </si>
  <si>
    <t>стр 10 гр. 12 и гр. 23</t>
  </si>
  <si>
    <r>
      <t>010; 011; 012; 013; 014; 015;</t>
    </r>
    <r>
      <rPr>
        <sz val="11"/>
        <color rgb="FFFF0000"/>
        <rFont val="Calibri"/>
        <family val="2"/>
        <charset val="204"/>
        <scheme val="minor"/>
      </rPr>
      <t xml:space="preserve"> 016; 017;</t>
    </r>
    <r>
      <rPr>
        <sz val="11"/>
        <rFont val="Calibri"/>
        <family val="2"/>
        <charset val="204"/>
        <scheme val="minor"/>
      </rPr>
      <t xml:space="preserve">  020; 021; 022; 023; 024; 025; 026; 027; 028; 029; 030; 031; 032; 033; 034; 035; 036; 037; 038; 040; 041; 042; 050; 060</t>
    </r>
  </si>
  <si>
    <r>
      <t>070;</t>
    </r>
    <r>
      <rPr>
        <sz val="11"/>
        <color rgb="FFFF0000"/>
        <rFont val="Calibri"/>
        <family val="2"/>
        <charset val="204"/>
        <scheme val="minor"/>
      </rPr>
      <t xml:space="preserve"> 071; 072;</t>
    </r>
    <r>
      <rPr>
        <sz val="11"/>
        <rFont val="Calibri"/>
        <family val="2"/>
        <charset val="204"/>
        <scheme val="minor"/>
      </rPr>
      <t xml:space="preserve">  080; 090; 091; 092; 094; 095; 096; 097; 100; 101; 102; 104; 105; 106; 110; 111; 112; 114; 115; 116; 120; 121; 122; 123; 130; 131; 132; 140; 141; 142; 150; 151; 152;</t>
    </r>
    <r>
      <rPr>
        <sz val="11"/>
        <color rgb="FFFF0000"/>
        <rFont val="Calibri"/>
        <family val="2"/>
        <charset val="204"/>
        <scheme val="minor"/>
      </rPr>
      <t xml:space="preserve"> 153. 154,</t>
    </r>
    <r>
      <rPr>
        <sz val="11"/>
        <rFont val="Calibri"/>
        <family val="2"/>
        <charset val="204"/>
        <scheme val="minor"/>
      </rPr>
      <t xml:space="preserve"> 160; 161; 162; 163; 170; 180; 181; 182; 183; 184; 190; 200; 210; 220; 230; 231; 232; 233; 234;</t>
    </r>
    <r>
      <rPr>
        <sz val="11"/>
        <color rgb="FFFF0000"/>
        <rFont val="Calibri"/>
        <family val="2"/>
        <charset val="204"/>
        <scheme val="minor"/>
      </rPr>
      <t xml:space="preserve"> 235</t>
    </r>
    <r>
      <rPr>
        <sz val="11"/>
        <rFont val="Calibri"/>
        <family val="2"/>
        <charset val="204"/>
        <scheme val="minor"/>
      </rPr>
      <t>; 240; 250; 260; 261; 262; 270; 280; 290; 300</t>
    </r>
  </si>
  <si>
    <t>016, 017</t>
  </si>
  <si>
    <t>152+153+154</t>
  </si>
  <si>
    <t>233 + 234+235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</si>
</sst>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\ h:mm;@"/>
  </numFmts>
  <fonts count="36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11"/>
      <color indexed="2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b/>
      <sz val="11"/>
      <color rgb="FFFF0000"/>
      <name val="Times New Roman"/>
      <family val="1"/>
      <charset val="204"/>
    </font>
    <font>
      <strike/>
      <sz val="11"/>
      <name val="Calibri"/>
      <family val="2"/>
      <charset val="204"/>
      <scheme val="minor"/>
    </font>
    <font>
      <strike/>
      <sz val="11"/>
      <color theme="4" tint="0.59999389629810485"/>
      <name val="Calibri"/>
      <family val="2"/>
      <charset val="204"/>
      <scheme val="minor"/>
    </font>
    <font>
      <sz val="11"/>
      <color theme="4" tint="0.59999389629810485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strike/>
      <sz val="11"/>
      <name val="Times New Roman"/>
      <family val="1"/>
      <charset val="204"/>
    </font>
    <font>
      <sz val="8"/>
      <color indexed="81"/>
      <name val="Tahoma"/>
      <family val="2"/>
      <charset val="204"/>
    </font>
    <font>
      <b/>
      <sz val="8"/>
      <color indexed="81"/>
      <name val="Tahoma"/>
      <family val="2"/>
      <charset val="204"/>
    </font>
    <font>
      <strike/>
      <sz val="11"/>
      <color rgb="FFFF0000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trike/>
      <sz val="11"/>
      <color theme="4" tint="0.59999389629810485"/>
      <name val="Times New Roman"/>
      <family val="1"/>
      <charset val="204"/>
    </font>
    <font>
      <b/>
      <sz val="11"/>
      <color theme="4" tint="0.59999389629810485"/>
      <name val="Times New Roman"/>
      <family val="1"/>
      <charset val="204"/>
    </font>
    <font>
      <strike/>
      <sz val="11"/>
      <color theme="4"/>
      <name val="Calibri"/>
      <family val="2"/>
      <charset val="204"/>
      <scheme val="minor"/>
    </font>
    <font>
      <b/>
      <strike/>
      <sz val="11"/>
      <color theme="4"/>
      <name val="Times New Roman"/>
      <family val="1"/>
      <charset val="204"/>
    </font>
    <font>
      <sz val="11"/>
      <color theme="4" tint="0.39997558519241921"/>
      <name val="Calibri"/>
      <family val="2"/>
      <charset val="204"/>
      <scheme val="minor"/>
    </font>
    <font>
      <b/>
      <sz val="11"/>
      <color theme="4" tint="0.39997558519241921"/>
      <name val="Times New Roman"/>
      <family val="1"/>
      <charset val="204"/>
    </font>
    <font>
      <strike/>
      <sz val="11"/>
      <color theme="4" tint="0.39994506668294322"/>
      <name val="Calibri"/>
      <family val="2"/>
      <charset val="204"/>
      <scheme val="minor"/>
    </font>
    <font>
      <b/>
      <strike/>
      <sz val="11"/>
      <color theme="4" tint="0.39994506668294322"/>
      <name val="Times New Roman"/>
      <family val="1"/>
      <charset val="204"/>
    </font>
    <font>
      <b/>
      <u/>
      <sz val="11"/>
      <color rgb="FFFF0000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/>
        <bgColor theme="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theme="0" tint="-0.14999847407452621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theme="1"/>
      </right>
      <top style="thin">
        <color auto="1"/>
      </top>
      <bottom style="thin">
        <color auto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 style="thin">
        <color auto="1"/>
      </right>
      <top/>
      <bottom style="thin">
        <color theme="1"/>
      </bottom>
      <diagonal/>
    </border>
    <border>
      <left style="thin">
        <color auto="1"/>
      </left>
      <right style="thin">
        <color auto="1"/>
      </right>
      <top/>
      <bottom style="thin">
        <color theme="1"/>
      </bottom>
      <diagonal/>
    </border>
    <border>
      <left style="thin">
        <color auto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auto="1"/>
      </right>
      <top/>
      <bottom style="thin">
        <color auto="1"/>
      </bottom>
      <diagonal/>
    </border>
    <border>
      <left style="thin">
        <color theme="1"/>
      </left>
      <right style="thin">
        <color auto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/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theme="1"/>
      </top>
      <bottom/>
      <diagonal/>
    </border>
    <border>
      <left style="thin">
        <color theme="1"/>
      </left>
      <right style="thin">
        <color auto="1"/>
      </right>
      <top style="thin">
        <color theme="1"/>
      </top>
      <bottom/>
      <diagonal/>
    </border>
    <border>
      <left style="thin">
        <color auto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theme="1"/>
      </bottom>
      <diagonal/>
    </border>
    <border>
      <left/>
      <right style="thin">
        <color auto="1"/>
      </right>
      <top/>
      <bottom style="thin">
        <color theme="1"/>
      </bottom>
      <diagonal/>
    </border>
    <border>
      <left/>
      <right style="thin">
        <color auto="1"/>
      </right>
      <top style="thin">
        <color theme="1"/>
      </top>
      <bottom/>
      <diagonal/>
    </border>
    <border>
      <left style="thin">
        <color auto="1"/>
      </left>
      <right style="thin">
        <color theme="1"/>
      </right>
      <top style="thin">
        <color auto="1"/>
      </top>
      <bottom/>
      <diagonal/>
    </border>
    <border>
      <left style="thin">
        <color theme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theme="1"/>
      </right>
      <top/>
      <bottom style="thin">
        <color auto="1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theme="1"/>
      </bottom>
      <diagonal/>
    </border>
    <border>
      <left/>
      <right/>
      <top style="thin">
        <color auto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theme="1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theme="1"/>
      </top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</borders>
  <cellStyleXfs count="2">
    <xf numFmtId="0" fontId="0" fillId="0" borderId="0"/>
    <xf numFmtId="0" fontId="10" fillId="0" borderId="0"/>
  </cellStyleXfs>
  <cellXfs count="762">
    <xf numFmtId="0" fontId="0" fillId="0" borderId="0" xfId="0"/>
    <xf numFmtId="1" fontId="0" fillId="0" borderId="2" xfId="0" applyNumberFormat="1" applyBorder="1" applyAlignment="1">
      <alignment horizontal="center" vertical="center"/>
    </xf>
    <xf numFmtId="9" fontId="0" fillId="0" borderId="2" xfId="0" applyNumberForma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9" fontId="4" fillId="2" borderId="2" xfId="0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justify" vertical="center" wrapText="1"/>
    </xf>
    <xf numFmtId="0" fontId="6" fillId="0" borderId="0" xfId="0" applyFont="1" applyAlignment="1">
      <alignment wrapText="1"/>
    </xf>
    <xf numFmtId="49" fontId="6" fillId="0" borderId="0" xfId="0" applyNumberFormat="1" applyFont="1" applyAlignment="1">
      <alignment horizontal="center" vertical="center" wrapText="1"/>
    </xf>
    <xf numFmtId="49" fontId="6" fillId="0" borderId="0" xfId="0" applyNumberFormat="1" applyFont="1" applyAlignment="1">
      <alignment horizontal="center" wrapText="1"/>
    </xf>
    <xf numFmtId="49" fontId="6" fillId="0" borderId="0" xfId="0" applyNumberFormat="1" applyFont="1" applyAlignment="1">
      <alignment wrapText="1"/>
    </xf>
    <xf numFmtId="164" fontId="6" fillId="0" borderId="0" xfId="0" applyNumberFormat="1" applyFont="1" applyAlignment="1">
      <alignment wrapText="1"/>
    </xf>
    <xf numFmtId="0" fontId="6" fillId="0" borderId="0" xfId="0" applyFont="1" applyAlignment="1">
      <alignment horizontal="center" wrapText="1"/>
    </xf>
    <xf numFmtId="49" fontId="7" fillId="2" borderId="2" xfId="0" applyNumberFormat="1" applyFont="1" applyFill="1" applyBorder="1" applyAlignment="1">
      <alignment horizontal="center" vertical="center" wrapText="1"/>
    </xf>
    <xf numFmtId="49" fontId="7" fillId="2" borderId="2" xfId="1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49" fontId="7" fillId="0" borderId="9" xfId="0" applyNumberFormat="1" applyFont="1" applyBorder="1" applyAlignment="1">
      <alignment horizontal="center" vertical="center" wrapText="1"/>
    </xf>
    <xf numFmtId="49" fontId="7" fillId="0" borderId="9" xfId="1" applyNumberFormat="1" applyFont="1" applyBorder="1" applyAlignment="1">
      <alignment horizontal="center" vertical="center" wrapText="1"/>
    </xf>
    <xf numFmtId="164" fontId="6" fillId="0" borderId="9" xfId="0" applyNumberFormat="1" applyFont="1" applyBorder="1" applyAlignment="1">
      <alignment horizontal="center" vertical="center"/>
    </xf>
    <xf numFmtId="0" fontId="6" fillId="0" borderId="7" xfId="0" applyFont="1" applyBorder="1" applyAlignment="1">
      <alignment horizontal="center" wrapText="1"/>
    </xf>
    <xf numFmtId="49" fontId="7" fillId="2" borderId="10" xfId="0" applyNumberFormat="1" applyFont="1" applyFill="1" applyBorder="1" applyAlignment="1">
      <alignment vertical="center" wrapText="1"/>
    </xf>
    <xf numFmtId="22" fontId="6" fillId="2" borderId="10" xfId="0" applyNumberFormat="1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6" fillId="0" borderId="0" xfId="0" applyFont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49" fontId="6" fillId="0" borderId="2" xfId="0" quotePrefix="1" applyNumberFormat="1" applyFont="1" applyBorder="1" applyAlignment="1">
      <alignment horizontal="center" vertical="center" wrapText="1"/>
    </xf>
    <xf numFmtId="49" fontId="7" fillId="0" borderId="2" xfId="1" applyNumberFormat="1" applyFont="1" applyBorder="1" applyAlignment="1">
      <alignment horizontal="left" vertical="center" wrapText="1"/>
    </xf>
    <xf numFmtId="49" fontId="7" fillId="0" borderId="2" xfId="1" applyNumberFormat="1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vertical="center" wrapText="1"/>
    </xf>
    <xf numFmtId="164" fontId="6" fillId="2" borderId="2" xfId="0" applyNumberFormat="1" applyFont="1" applyFill="1" applyBorder="1" applyAlignment="1">
      <alignment horizontal="center" vertical="center"/>
    </xf>
    <xf numFmtId="22" fontId="6" fillId="2" borderId="2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49" fontId="8" fillId="0" borderId="2" xfId="0" applyNumberFormat="1" applyFont="1" applyBorder="1" applyAlignment="1">
      <alignment horizontal="center" vertical="center" wrapText="1"/>
    </xf>
    <xf numFmtId="0" fontId="6" fillId="0" borderId="11" xfId="0" applyFont="1" applyBorder="1" applyAlignment="1">
      <alignment wrapText="1"/>
    </xf>
    <xf numFmtId="0" fontId="6" fillId="0" borderId="12" xfId="0" applyFont="1" applyBorder="1" applyAlignment="1">
      <alignment wrapText="1"/>
    </xf>
    <xf numFmtId="0" fontId="6" fillId="0" borderId="11" xfId="0" applyFont="1" applyBorder="1" applyAlignment="1">
      <alignment vertical="center" wrapText="1"/>
    </xf>
    <xf numFmtId="49" fontId="6" fillId="0" borderId="0" xfId="0" quotePrefix="1" applyNumberFormat="1" applyFont="1" applyAlignment="1">
      <alignment horizontal="center" vertical="center" wrapText="1"/>
    </xf>
    <xf numFmtId="49" fontId="7" fillId="0" borderId="0" xfId="1" applyNumberFormat="1" applyFont="1" applyAlignment="1">
      <alignment horizontal="left" vertical="center" wrapText="1"/>
    </xf>
    <xf numFmtId="49" fontId="7" fillId="0" borderId="0" xfId="1" applyNumberFormat="1" applyFont="1" applyAlignment="1">
      <alignment horizontal="center" vertical="center" wrapText="1"/>
    </xf>
    <xf numFmtId="49" fontId="6" fillId="0" borderId="0" xfId="0" applyNumberFormat="1" applyFont="1" applyAlignment="1">
      <alignment vertical="center" wrapText="1"/>
    </xf>
    <xf numFmtId="164" fontId="6" fillId="0" borderId="0" xfId="0" applyNumberFormat="1" applyFont="1" applyAlignment="1">
      <alignment horizontal="center" vertical="center"/>
    </xf>
    <xf numFmtId="22" fontId="6" fillId="0" borderId="0" xfId="0" applyNumberFormat="1" applyFont="1" applyAlignment="1">
      <alignment horizontal="center" vertical="center" wrapText="1"/>
    </xf>
    <xf numFmtId="49" fontId="6" fillId="0" borderId="2" xfId="0" applyNumberFormat="1" applyFont="1" applyBorder="1" applyAlignment="1">
      <alignment horizontal="left" wrapText="1"/>
    </xf>
    <xf numFmtId="0" fontId="6" fillId="0" borderId="2" xfId="0" applyFont="1" applyBorder="1" applyAlignment="1">
      <alignment horizontal="center" wrapText="1"/>
    </xf>
    <xf numFmtId="9" fontId="6" fillId="0" borderId="2" xfId="0" applyNumberFormat="1" applyFont="1" applyBorder="1" applyAlignment="1">
      <alignment horizontal="center" wrapText="1"/>
    </xf>
    <xf numFmtId="22" fontId="6" fillId="0" borderId="0" xfId="0" applyNumberFormat="1" applyFont="1" applyAlignment="1">
      <alignment horizontal="center" wrapText="1"/>
    </xf>
    <xf numFmtId="49" fontId="9" fillId="2" borderId="2" xfId="0" applyNumberFormat="1" applyFont="1" applyFill="1" applyBorder="1" applyAlignment="1">
      <alignment horizontal="right" wrapText="1"/>
    </xf>
    <xf numFmtId="0" fontId="9" fillId="2" borderId="2" xfId="0" applyFont="1" applyFill="1" applyBorder="1" applyAlignment="1">
      <alignment horizontal="center" wrapText="1"/>
    </xf>
    <xf numFmtId="9" fontId="9" fillId="2" borderId="2" xfId="0" applyNumberFormat="1" applyFont="1" applyFill="1" applyBorder="1" applyAlignment="1">
      <alignment horizontal="center" wrapText="1"/>
    </xf>
    <xf numFmtId="164" fontId="6" fillId="0" borderId="0" xfId="0" applyNumberFormat="1" applyFont="1" applyAlignment="1">
      <alignment vertical="center" wrapText="1"/>
    </xf>
    <xf numFmtId="0" fontId="6" fillId="0" borderId="7" xfId="0" applyFont="1" applyBorder="1" applyAlignment="1">
      <alignment horizontal="center" vertical="center" wrapText="1"/>
    </xf>
    <xf numFmtId="0" fontId="6" fillId="2" borderId="10" xfId="0" applyFont="1" applyFill="1" applyBorder="1" applyAlignment="1">
      <alignment vertical="center" wrapText="1"/>
    </xf>
    <xf numFmtId="0" fontId="6" fillId="2" borderId="10" xfId="0" applyFont="1" applyFill="1" applyBorder="1" applyAlignment="1">
      <alignment wrapText="1"/>
    </xf>
    <xf numFmtId="0" fontId="6" fillId="2" borderId="4" xfId="0" applyFont="1" applyFill="1" applyBorder="1" applyAlignment="1">
      <alignment wrapText="1"/>
    </xf>
    <xf numFmtId="49" fontId="6" fillId="0" borderId="8" xfId="0" applyNumberFormat="1" applyFont="1" applyBorder="1" applyAlignment="1">
      <alignment horizontal="center" vertical="center" wrapText="1"/>
    </xf>
    <xf numFmtId="22" fontId="6" fillId="2" borderId="2" xfId="0" applyNumberFormat="1" applyFont="1" applyFill="1" applyBorder="1" applyAlignment="1">
      <alignment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22" fontId="6" fillId="2" borderId="10" xfId="0" applyNumberFormat="1" applyFont="1" applyFill="1" applyBorder="1" applyAlignment="1">
      <alignment vertical="center" wrapText="1"/>
    </xf>
    <xf numFmtId="49" fontId="6" fillId="0" borderId="7" xfId="0" quotePrefix="1" applyNumberFormat="1" applyFont="1" applyBorder="1" applyAlignment="1">
      <alignment horizontal="center" vertical="center" wrapText="1"/>
    </xf>
    <xf numFmtId="49" fontId="7" fillId="0" borderId="7" xfId="1" applyNumberFormat="1" applyFont="1" applyBorder="1" applyAlignment="1">
      <alignment horizontal="left" vertical="center" wrapText="1"/>
    </xf>
    <xf numFmtId="49" fontId="7" fillId="0" borderId="7" xfId="1" applyNumberFormat="1" applyFont="1" applyBorder="1" applyAlignment="1">
      <alignment horizontal="center" vertical="center" wrapText="1"/>
    </xf>
    <xf numFmtId="22" fontId="6" fillId="2" borderId="7" xfId="0" applyNumberFormat="1" applyFont="1" applyFill="1" applyBorder="1" applyAlignment="1">
      <alignment vertical="center" wrapText="1"/>
    </xf>
    <xf numFmtId="0" fontId="6" fillId="0" borderId="8" xfId="0" applyFont="1" applyBorder="1" applyAlignment="1">
      <alignment horizontal="center" vertical="center" wrapText="1"/>
    </xf>
    <xf numFmtId="49" fontId="6" fillId="0" borderId="8" xfId="0" quotePrefix="1" applyNumberFormat="1" applyFont="1" applyBorder="1" applyAlignment="1">
      <alignment horizontal="center" vertical="center" wrapText="1"/>
    </xf>
    <xf numFmtId="49" fontId="7" fillId="0" borderId="8" xfId="1" applyNumberFormat="1" applyFont="1" applyBorder="1" applyAlignment="1">
      <alignment horizontal="left" vertical="center" wrapText="1"/>
    </xf>
    <xf numFmtId="49" fontId="7" fillId="0" borderId="8" xfId="1" applyNumberFormat="1" applyFont="1" applyBorder="1" applyAlignment="1">
      <alignment horizontal="center" vertical="center" wrapText="1"/>
    </xf>
    <xf numFmtId="22" fontId="6" fillId="2" borderId="8" xfId="0" applyNumberFormat="1" applyFont="1" applyFill="1" applyBorder="1" applyAlignment="1">
      <alignment vertical="center" wrapText="1"/>
    </xf>
    <xf numFmtId="22" fontId="6" fillId="2" borderId="8" xfId="0" applyNumberFormat="1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22" fontId="6" fillId="2" borderId="7" xfId="0" applyNumberFormat="1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0" fontId="6" fillId="0" borderId="7" xfId="0" applyFont="1" applyBorder="1" applyAlignment="1">
      <alignment vertical="center" wrapText="1"/>
    </xf>
    <xf numFmtId="0" fontId="6" fillId="0" borderId="9" xfId="0" applyFont="1" applyBorder="1" applyAlignment="1">
      <alignment vertical="center" wrapText="1"/>
    </xf>
    <xf numFmtId="0" fontId="6" fillId="0" borderId="8" xfId="0" applyFont="1" applyBorder="1" applyAlignment="1">
      <alignment vertical="center" wrapText="1"/>
    </xf>
    <xf numFmtId="22" fontId="6" fillId="2" borderId="2" xfId="0" applyNumberFormat="1" applyFont="1" applyFill="1" applyBorder="1" applyAlignment="1">
      <alignment wrapText="1"/>
    </xf>
    <xf numFmtId="22" fontId="6" fillId="2" borderId="10" xfId="0" applyNumberFormat="1" applyFont="1" applyFill="1" applyBorder="1" applyAlignment="1">
      <alignment wrapText="1"/>
    </xf>
    <xf numFmtId="0" fontId="6" fillId="0" borderId="0" xfId="0" applyFont="1"/>
    <xf numFmtId="0" fontId="6" fillId="0" borderId="0" xfId="0" applyFont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49" fontId="7" fillId="0" borderId="8" xfId="0" applyNumberFormat="1" applyFont="1" applyBorder="1" applyAlignment="1">
      <alignment horizontal="center" vertical="center" wrapText="1"/>
    </xf>
    <xf numFmtId="0" fontId="7" fillId="0" borderId="8" xfId="1" applyFont="1" applyBorder="1" applyAlignment="1">
      <alignment horizontal="center" vertical="center" wrapText="1"/>
    </xf>
    <xf numFmtId="49" fontId="7" fillId="3" borderId="8" xfId="0" applyNumberFormat="1" applyFont="1" applyFill="1" applyBorder="1" applyAlignment="1">
      <alignment horizontal="center" vertical="center" wrapText="1"/>
    </xf>
    <xf numFmtId="164" fontId="6" fillId="0" borderId="8" xfId="0" applyNumberFormat="1" applyFont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center" vertical="center" wrapText="1"/>
    </xf>
    <xf numFmtId="49" fontId="7" fillId="2" borderId="2" xfId="0" applyNumberFormat="1" applyFont="1" applyFill="1" applyBorder="1" applyAlignment="1">
      <alignment vertical="center" wrapText="1"/>
    </xf>
    <xf numFmtId="49" fontId="7" fillId="0" borderId="12" xfId="0" applyNumberFormat="1" applyFont="1" applyBorder="1" applyAlignment="1">
      <alignment vertical="center" wrapText="1"/>
    </xf>
    <xf numFmtId="49" fontId="7" fillId="0" borderId="0" xfId="0" applyNumberFormat="1" applyFont="1" applyAlignment="1">
      <alignment vertical="center" wrapText="1"/>
    </xf>
    <xf numFmtId="0" fontId="7" fillId="0" borderId="2" xfId="1" applyFont="1" applyBorder="1" applyAlignment="1">
      <alignment horizontal="left" vertical="center" wrapText="1"/>
    </xf>
    <xf numFmtId="0" fontId="6" fillId="0" borderId="12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11" xfId="0" applyFont="1" applyBorder="1" applyAlignment="1">
      <alignment vertical="center"/>
    </xf>
    <xf numFmtId="0" fontId="7" fillId="0" borderId="7" xfId="1" applyFont="1" applyBorder="1" applyAlignment="1">
      <alignment horizontal="left" vertical="center" wrapText="1"/>
    </xf>
    <xf numFmtId="164" fontId="6" fillId="2" borderId="7" xfId="0" applyNumberFormat="1" applyFont="1" applyFill="1" applyBorder="1" applyAlignment="1">
      <alignment horizontal="center" vertical="center"/>
    </xf>
    <xf numFmtId="0" fontId="7" fillId="0" borderId="8" xfId="1" applyFont="1" applyBorder="1" applyAlignment="1">
      <alignment horizontal="left" vertical="center" wrapText="1"/>
    </xf>
    <xf numFmtId="164" fontId="6" fillId="2" borderId="8" xfId="0" applyNumberFormat="1" applyFont="1" applyFill="1" applyBorder="1" applyAlignment="1">
      <alignment horizontal="center" vertical="center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13" xfId="0" applyNumberFormat="1" applyFont="1" applyBorder="1" applyAlignment="1">
      <alignment horizontal="center" vertical="center" wrapText="1"/>
    </xf>
    <xf numFmtId="49" fontId="6" fillId="0" borderId="14" xfId="0" applyNumberFormat="1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vertical="center" wrapText="1"/>
    </xf>
    <xf numFmtId="49" fontId="7" fillId="2" borderId="4" xfId="0" applyNumberFormat="1" applyFont="1" applyFill="1" applyBorder="1" applyAlignment="1">
      <alignment vertical="center" wrapText="1"/>
    </xf>
    <xf numFmtId="49" fontId="6" fillId="0" borderId="8" xfId="0" applyNumberFormat="1" applyFont="1" applyBorder="1" applyAlignment="1">
      <alignment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18" xfId="0" applyNumberFormat="1" applyFont="1" applyBorder="1" applyAlignment="1">
      <alignment horizontal="center" vertical="center" wrapText="1"/>
    </xf>
    <xf numFmtId="49" fontId="6" fillId="0" borderId="19" xfId="0" applyNumberFormat="1" applyFont="1" applyBorder="1" applyAlignment="1">
      <alignment horizontal="center" vertical="center" wrapText="1"/>
    </xf>
    <xf numFmtId="49" fontId="6" fillId="0" borderId="17" xfId="0" applyNumberFormat="1" applyFont="1" applyBorder="1" applyAlignment="1">
      <alignment horizontal="center" vertical="center" wrapText="1"/>
    </xf>
    <xf numFmtId="164" fontId="6" fillId="2" borderId="2" xfId="0" applyNumberFormat="1" applyFont="1" applyFill="1" applyBorder="1" applyAlignment="1">
      <alignment horizontal="center" vertical="center" wrapText="1"/>
    </xf>
    <xf numFmtId="0" fontId="6" fillId="0" borderId="12" xfId="0" applyFont="1" applyBorder="1" applyAlignment="1">
      <alignment vertical="center" wrapText="1"/>
    </xf>
    <xf numFmtId="164" fontId="6" fillId="2" borderId="7" xfId="0" applyNumberFormat="1" applyFont="1" applyFill="1" applyBorder="1" applyAlignment="1">
      <alignment horizontal="center" vertical="center" wrapText="1"/>
    </xf>
    <xf numFmtId="49" fontId="7" fillId="2" borderId="22" xfId="0" applyNumberFormat="1" applyFont="1" applyFill="1" applyBorder="1" applyAlignment="1">
      <alignment vertical="center" wrapText="1"/>
    </xf>
    <xf numFmtId="0" fontId="6" fillId="0" borderId="23" xfId="0" applyFont="1" applyBorder="1" applyAlignment="1">
      <alignment vertical="center" wrapText="1"/>
    </xf>
    <xf numFmtId="49" fontId="6" fillId="0" borderId="25" xfId="0" applyNumberFormat="1" applyFont="1" applyBorder="1" applyAlignment="1">
      <alignment horizontal="center" vertical="center" wrapText="1"/>
    </xf>
    <xf numFmtId="49" fontId="6" fillId="0" borderId="26" xfId="0" applyNumberFormat="1" applyFont="1" applyBorder="1" applyAlignment="1">
      <alignment horizontal="center" vertical="center" wrapText="1"/>
    </xf>
    <xf numFmtId="49" fontId="6" fillId="0" borderId="24" xfId="0" applyNumberFormat="1" applyFont="1" applyBorder="1" applyAlignment="1">
      <alignment horizontal="center" vertical="center" wrapText="1"/>
    </xf>
    <xf numFmtId="164" fontId="6" fillId="2" borderId="8" xfId="0" applyNumberFormat="1" applyFont="1" applyFill="1" applyBorder="1" applyAlignment="1">
      <alignment horizontal="center" vertical="center" wrapText="1"/>
    </xf>
    <xf numFmtId="49" fontId="6" fillId="0" borderId="30" xfId="0" applyNumberFormat="1" applyFont="1" applyBorder="1" applyAlignment="1">
      <alignment horizontal="center" vertical="center" wrapText="1"/>
    </xf>
    <xf numFmtId="49" fontId="6" fillId="0" borderId="31" xfId="0" applyNumberFormat="1" applyFont="1" applyBorder="1" applyAlignment="1">
      <alignment horizontal="center" vertical="center" wrapText="1"/>
    </xf>
    <xf numFmtId="49" fontId="6" fillId="0" borderId="29" xfId="0" applyNumberFormat="1" applyFont="1" applyBorder="1" applyAlignment="1">
      <alignment horizontal="center" vertical="center" wrapText="1"/>
    </xf>
    <xf numFmtId="49" fontId="6" fillId="0" borderId="32" xfId="0" applyNumberFormat="1" applyFont="1" applyBorder="1" applyAlignment="1">
      <alignment horizontal="center" vertical="center" wrapText="1"/>
    </xf>
    <xf numFmtId="49" fontId="6" fillId="0" borderId="33" xfId="0" applyNumberFormat="1" applyFont="1" applyBorder="1" applyAlignment="1">
      <alignment horizontal="center" vertical="center" wrapText="1"/>
    </xf>
    <xf numFmtId="49" fontId="6" fillId="0" borderId="34" xfId="0" applyNumberFormat="1" applyFont="1" applyBorder="1" applyAlignment="1">
      <alignment horizontal="center" vertical="center" wrapText="1"/>
    </xf>
    <xf numFmtId="49" fontId="6" fillId="0" borderId="27" xfId="0" applyNumberFormat="1" applyFont="1" applyBorder="1" applyAlignment="1">
      <alignment horizontal="center" vertical="center" wrapText="1"/>
    </xf>
    <xf numFmtId="0" fontId="7" fillId="0" borderId="34" xfId="1" applyFont="1" applyBorder="1" applyAlignment="1">
      <alignment horizontal="left" vertical="center" wrapText="1"/>
    </xf>
    <xf numFmtId="49" fontId="7" fillId="0" borderId="34" xfId="1" applyNumberFormat="1" applyFont="1" applyBorder="1" applyAlignment="1">
      <alignment horizontal="center" vertical="center" wrapText="1"/>
    </xf>
    <xf numFmtId="49" fontId="6" fillId="0" borderId="34" xfId="0" applyNumberFormat="1" applyFont="1" applyBorder="1" applyAlignment="1">
      <alignment vertical="center" wrapText="1"/>
    </xf>
    <xf numFmtId="0" fontId="7" fillId="0" borderId="30" xfId="1" applyFont="1" applyBorder="1" applyAlignment="1">
      <alignment horizontal="left" vertical="center" wrapText="1"/>
    </xf>
    <xf numFmtId="49" fontId="7" fillId="0" borderId="30" xfId="1" applyNumberFormat="1" applyFont="1" applyBorder="1" applyAlignment="1">
      <alignment horizontal="center" vertical="center" wrapText="1"/>
    </xf>
    <xf numFmtId="49" fontId="6" fillId="0" borderId="30" xfId="0" applyNumberFormat="1" applyFont="1" applyBorder="1" applyAlignment="1">
      <alignment vertical="center" wrapText="1"/>
    </xf>
    <xf numFmtId="0" fontId="7" fillId="0" borderId="25" xfId="1" applyFont="1" applyBorder="1" applyAlignment="1">
      <alignment horizontal="left" vertical="center" wrapText="1"/>
    </xf>
    <xf numFmtId="49" fontId="7" fillId="0" borderId="25" xfId="1" applyNumberFormat="1" applyFont="1" applyBorder="1" applyAlignment="1">
      <alignment horizontal="center" vertical="center" wrapText="1"/>
    </xf>
    <xf numFmtId="49" fontId="6" fillId="0" borderId="25" xfId="0" applyNumberFormat="1" applyFont="1" applyBorder="1" applyAlignment="1">
      <alignment vertical="center" wrapText="1"/>
    </xf>
    <xf numFmtId="49" fontId="6" fillId="0" borderId="38" xfId="0" applyNumberFormat="1" applyFont="1" applyBorder="1" applyAlignment="1">
      <alignment horizontal="center" vertical="center" wrapText="1"/>
    </xf>
    <xf numFmtId="49" fontId="6" fillId="0" borderId="39" xfId="0" applyNumberFormat="1" applyFont="1" applyBorder="1" applyAlignment="1">
      <alignment horizontal="center" vertical="center" wrapText="1"/>
    </xf>
    <xf numFmtId="49" fontId="6" fillId="0" borderId="13" xfId="0" applyNumberFormat="1" applyFont="1" applyBorder="1" applyAlignment="1">
      <alignment vertical="center" wrapText="1"/>
    </xf>
    <xf numFmtId="49" fontId="6" fillId="0" borderId="40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49" fontId="6" fillId="0" borderId="17" xfId="0" applyNumberFormat="1" applyFont="1" applyBorder="1" applyAlignment="1">
      <alignment vertical="center" wrapText="1"/>
    </xf>
    <xf numFmtId="49" fontId="6" fillId="0" borderId="41" xfId="0" applyNumberFormat="1" applyFont="1" applyBorder="1" applyAlignment="1">
      <alignment horizontal="center" vertical="center" wrapText="1"/>
    </xf>
    <xf numFmtId="49" fontId="6" fillId="0" borderId="42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wrapText="1"/>
    </xf>
    <xf numFmtId="49" fontId="6" fillId="0" borderId="8" xfId="0" applyNumberFormat="1" applyFont="1" applyBorder="1" applyAlignment="1">
      <alignment horizontal="left" wrapText="1"/>
    </xf>
    <xf numFmtId="9" fontId="6" fillId="0" borderId="8" xfId="0" applyNumberFormat="1" applyFont="1" applyBorder="1" applyAlignment="1">
      <alignment horizontal="center" wrapText="1"/>
    </xf>
    <xf numFmtId="1" fontId="9" fillId="2" borderId="2" xfId="0" applyNumberFormat="1" applyFont="1" applyFill="1" applyBorder="1" applyAlignment="1">
      <alignment horizontal="center" wrapText="1"/>
    </xf>
    <xf numFmtId="49" fontId="7" fillId="0" borderId="7" xfId="0" applyNumberFormat="1" applyFont="1" applyBorder="1" applyAlignment="1">
      <alignment horizontal="center" vertical="center" wrapText="1"/>
    </xf>
    <xf numFmtId="0" fontId="7" fillId="0" borderId="7" xfId="1" applyFont="1" applyBorder="1" applyAlignment="1">
      <alignment horizontal="center" vertical="center" wrapText="1"/>
    </xf>
    <xf numFmtId="49" fontId="7" fillId="3" borderId="7" xfId="0" applyNumberFormat="1" applyFont="1" applyFill="1" applyBorder="1" applyAlignment="1">
      <alignment horizontal="center" vertical="center" wrapText="1"/>
    </xf>
    <xf numFmtId="164" fontId="6" fillId="0" borderId="7" xfId="0" applyNumberFormat="1" applyFont="1" applyBorder="1" applyAlignment="1">
      <alignment horizontal="center" vertical="center"/>
    </xf>
    <xf numFmtId="164" fontId="6" fillId="2" borderId="4" xfId="0" applyNumberFormat="1" applyFont="1" applyFill="1" applyBorder="1" applyAlignment="1">
      <alignment horizontal="center" vertical="center"/>
    </xf>
    <xf numFmtId="164" fontId="6" fillId="2" borderId="22" xfId="0" applyNumberFormat="1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left" vertical="center" wrapText="1"/>
    </xf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164" fontId="6" fillId="2" borderId="4" xfId="0" applyNumberFormat="1" applyFont="1" applyFill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164" fontId="6" fillId="2" borderId="13" xfId="0" applyNumberFormat="1" applyFont="1" applyFill="1" applyBorder="1" applyAlignment="1">
      <alignment horizontal="center" vertical="center" wrapText="1"/>
    </xf>
    <xf numFmtId="49" fontId="7" fillId="0" borderId="17" xfId="1" applyNumberFormat="1" applyFont="1" applyBorder="1" applyAlignment="1">
      <alignment horizontal="center" vertical="center" wrapText="1"/>
    </xf>
    <xf numFmtId="164" fontId="6" fillId="2" borderId="17" xfId="0" applyNumberFormat="1" applyFont="1" applyFill="1" applyBorder="1" applyAlignment="1">
      <alignment horizontal="center" vertical="center" wrapText="1"/>
    </xf>
    <xf numFmtId="0" fontId="7" fillId="0" borderId="17" xfId="1" applyFont="1" applyBorder="1" applyAlignment="1">
      <alignment horizontal="left" vertical="center" wrapText="1"/>
    </xf>
    <xf numFmtId="164" fontId="6" fillId="2" borderId="6" xfId="0" applyNumberFormat="1" applyFont="1" applyFill="1" applyBorder="1" applyAlignment="1">
      <alignment horizontal="center" vertical="center" wrapText="1"/>
    </xf>
    <xf numFmtId="0" fontId="6" fillId="0" borderId="45" xfId="0" applyFont="1" applyBorder="1" applyAlignment="1">
      <alignment wrapText="1"/>
    </xf>
    <xf numFmtId="164" fontId="6" fillId="2" borderId="48" xfId="0" applyNumberFormat="1" applyFont="1" applyFill="1" applyBorder="1" applyAlignment="1">
      <alignment horizontal="center" vertical="center" wrapText="1"/>
    </xf>
    <xf numFmtId="0" fontId="6" fillId="2" borderId="49" xfId="0" applyFont="1" applyFill="1" applyBorder="1" applyAlignment="1">
      <alignment horizontal="center" vertical="center" wrapText="1"/>
    </xf>
    <xf numFmtId="164" fontId="6" fillId="2" borderId="22" xfId="0" applyNumberFormat="1" applyFont="1" applyFill="1" applyBorder="1" applyAlignment="1">
      <alignment horizontal="center" vertical="center" wrapText="1"/>
    </xf>
    <xf numFmtId="0" fontId="6" fillId="2" borderId="48" xfId="0" applyFont="1" applyFill="1" applyBorder="1" applyAlignment="1">
      <alignment horizontal="center" vertical="center" wrapText="1"/>
    </xf>
    <xf numFmtId="164" fontId="6" fillId="2" borderId="27" xfId="0" applyNumberFormat="1" applyFont="1" applyFill="1" applyBorder="1" applyAlignment="1">
      <alignment horizontal="center" vertical="center" wrapText="1"/>
    </xf>
    <xf numFmtId="22" fontId="6" fillId="0" borderId="0" xfId="0" applyNumberFormat="1" applyFont="1"/>
    <xf numFmtId="49" fontId="12" fillId="0" borderId="2" xfId="0" applyNumberFormat="1" applyFont="1" applyBorder="1" applyAlignment="1">
      <alignment horizontal="center" vertical="center" wrapText="1"/>
    </xf>
    <xf numFmtId="49" fontId="11" fillId="0" borderId="13" xfId="0" applyNumberFormat="1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49" fontId="13" fillId="0" borderId="2" xfId="1" applyNumberFormat="1" applyFont="1" applyBorder="1" applyAlignment="1">
      <alignment horizontal="left" vertical="center" wrapText="1"/>
    </xf>
    <xf numFmtId="49" fontId="13" fillId="0" borderId="2" xfId="1" applyNumberFormat="1" applyFont="1" applyBorder="1" applyAlignment="1">
      <alignment horizontal="center" vertical="center" wrapText="1"/>
    </xf>
    <xf numFmtId="164" fontId="6" fillId="4" borderId="2" xfId="0" applyNumberFormat="1" applyFont="1" applyFill="1" applyBorder="1" applyAlignment="1">
      <alignment horizontal="center" vertical="center"/>
    </xf>
    <xf numFmtId="49" fontId="13" fillId="0" borderId="8" xfId="1" applyNumberFormat="1" applyFont="1" applyBorder="1" applyAlignment="1">
      <alignment horizontal="center" vertical="center" wrapText="1"/>
    </xf>
    <xf numFmtId="49" fontId="11" fillId="0" borderId="17" xfId="0" applyNumberFormat="1" applyFont="1" applyBorder="1" applyAlignment="1">
      <alignment horizontal="center" vertical="center" wrapText="1"/>
    </xf>
    <xf numFmtId="22" fontId="6" fillId="2" borderId="2" xfId="0" applyNumberFormat="1" applyFont="1" applyFill="1" applyBorder="1" applyAlignment="1">
      <alignment horizontal="center" vertical="center" wrapText="1"/>
    </xf>
    <xf numFmtId="164" fontId="6" fillId="2" borderId="7" xfId="0" applyNumberFormat="1" applyFont="1" applyFill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22" fontId="6" fillId="2" borderId="2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49" fontId="6" fillId="0" borderId="14" xfId="0" applyNumberFormat="1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49" fontId="6" fillId="0" borderId="13" xfId="0" applyNumberFormat="1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49" fontId="6" fillId="0" borderId="25" xfId="0" applyNumberFormat="1" applyFont="1" applyBorder="1" applyAlignment="1">
      <alignment horizontal="center" vertical="center" wrapText="1"/>
    </xf>
    <xf numFmtId="0" fontId="7" fillId="0" borderId="25" xfId="1" applyFont="1" applyBorder="1" applyAlignment="1">
      <alignment horizontal="left" vertical="center" wrapText="1"/>
    </xf>
    <xf numFmtId="49" fontId="6" fillId="0" borderId="3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164" fontId="6" fillId="2" borderId="13" xfId="0" applyNumberFormat="1" applyFont="1" applyFill="1" applyBorder="1" applyAlignment="1">
      <alignment horizontal="center" vertical="center" wrapText="1"/>
    </xf>
    <xf numFmtId="49" fontId="7" fillId="0" borderId="25" xfId="1" applyNumberFormat="1" applyFont="1" applyBorder="1" applyAlignment="1">
      <alignment horizontal="center" vertical="center" wrapText="1"/>
    </xf>
    <xf numFmtId="0" fontId="6" fillId="0" borderId="11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wrapText="1"/>
    </xf>
    <xf numFmtId="0" fontId="6" fillId="0" borderId="0" xfId="0" applyFont="1" applyFill="1" applyAlignment="1">
      <alignment wrapText="1"/>
    </xf>
    <xf numFmtId="0" fontId="6" fillId="0" borderId="11" xfId="0" applyFont="1" applyFill="1" applyBorder="1" applyAlignment="1">
      <alignment wrapText="1"/>
    </xf>
    <xf numFmtId="0" fontId="6" fillId="0" borderId="12" xfId="0" applyFont="1" applyFill="1" applyBorder="1" applyAlignment="1">
      <alignment vertical="center"/>
    </xf>
    <xf numFmtId="0" fontId="6" fillId="0" borderId="0" xfId="0" applyFont="1" applyFill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6" fillId="0" borderId="11" xfId="0" applyFont="1" applyFill="1" applyBorder="1" applyAlignment="1">
      <alignment vertical="center"/>
    </xf>
    <xf numFmtId="0" fontId="6" fillId="0" borderId="0" xfId="0" applyFont="1" applyFill="1" applyAlignment="1">
      <alignment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49" fontId="6" fillId="0" borderId="2" xfId="0" quotePrefix="1" applyNumberFormat="1" applyFont="1" applyFill="1" applyBorder="1" applyAlignment="1">
      <alignment horizontal="center" vertical="center" wrapText="1"/>
    </xf>
    <xf numFmtId="0" fontId="7" fillId="0" borderId="2" xfId="1" applyFont="1" applyFill="1" applyBorder="1" applyAlignment="1">
      <alignment horizontal="left" vertical="center" wrapText="1"/>
    </xf>
    <xf numFmtId="49" fontId="7" fillId="0" borderId="2" xfId="1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49" fontId="6" fillId="0" borderId="17" xfId="0" quotePrefix="1" applyNumberFormat="1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 wrapText="1"/>
    </xf>
    <xf numFmtId="49" fontId="6" fillId="0" borderId="7" xfId="0" quotePrefix="1" applyNumberFormat="1" applyFont="1" applyFill="1" applyBorder="1" applyAlignment="1">
      <alignment horizontal="center" vertical="center" wrapText="1"/>
    </xf>
    <xf numFmtId="49" fontId="6" fillId="0" borderId="18" xfId="0" applyNumberFormat="1" applyFont="1" applyFill="1" applyBorder="1" applyAlignment="1">
      <alignment horizontal="center" vertical="center" wrapText="1"/>
    </xf>
    <xf numFmtId="49" fontId="6" fillId="0" borderId="19" xfId="0" applyNumberFormat="1" applyFont="1" applyFill="1" applyBorder="1" applyAlignment="1">
      <alignment horizontal="center" vertical="center" wrapText="1"/>
    </xf>
    <xf numFmtId="22" fontId="6" fillId="4" borderId="2" xfId="0" applyNumberFormat="1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49" fontId="6" fillId="0" borderId="17" xfId="0" applyNumberFormat="1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vertical="center" wrapText="1"/>
    </xf>
    <xf numFmtId="0" fontId="6" fillId="0" borderId="0" xfId="0" applyFont="1" applyFill="1" applyAlignment="1">
      <alignment horizontal="center" vertical="center" wrapText="1"/>
    </xf>
    <xf numFmtId="49" fontId="6" fillId="0" borderId="7" xfId="0" applyNumberFormat="1" applyFont="1" applyFill="1" applyBorder="1" applyAlignment="1">
      <alignment horizontal="center" vertical="center" wrapText="1"/>
    </xf>
    <xf numFmtId="0" fontId="7" fillId="0" borderId="7" xfId="1" applyFont="1" applyFill="1" applyBorder="1" applyAlignment="1">
      <alignment horizontal="left" vertical="center" wrapText="1"/>
    </xf>
    <xf numFmtId="49" fontId="7" fillId="0" borderId="7" xfId="1" applyNumberFormat="1" applyFont="1" applyFill="1" applyBorder="1" applyAlignment="1">
      <alignment horizontal="center" vertical="center" wrapText="1"/>
    </xf>
    <xf numFmtId="49" fontId="6" fillId="0" borderId="7" xfId="0" applyNumberFormat="1" applyFont="1" applyFill="1" applyBorder="1" applyAlignment="1">
      <alignment vertical="center" wrapText="1"/>
    </xf>
    <xf numFmtId="0" fontId="6" fillId="0" borderId="23" xfId="0" applyFont="1" applyFill="1" applyBorder="1" applyAlignment="1">
      <alignment vertical="center" wrapText="1"/>
    </xf>
    <xf numFmtId="49" fontId="6" fillId="0" borderId="25" xfId="0" applyNumberFormat="1" applyFont="1" applyFill="1" applyBorder="1" applyAlignment="1">
      <alignment horizontal="center" vertical="center" wrapText="1"/>
    </xf>
    <xf numFmtId="49" fontId="6" fillId="0" borderId="26" xfId="0" applyNumberFormat="1" applyFont="1" applyFill="1" applyBorder="1" applyAlignment="1">
      <alignment horizontal="center" vertical="center" wrapText="1"/>
    </xf>
    <xf numFmtId="49" fontId="6" fillId="0" borderId="27" xfId="0" applyNumberFormat="1" applyFont="1" applyFill="1" applyBorder="1" applyAlignment="1">
      <alignment horizontal="center" vertical="center" wrapText="1"/>
    </xf>
    <xf numFmtId="49" fontId="6" fillId="0" borderId="24" xfId="0" applyNumberFormat="1" applyFont="1" applyFill="1" applyBorder="1" applyAlignment="1">
      <alignment horizontal="center" vertical="center" wrapText="1"/>
    </xf>
    <xf numFmtId="49" fontId="6" fillId="0" borderId="37" xfId="0" applyNumberFormat="1" applyFont="1" applyFill="1" applyBorder="1" applyAlignment="1">
      <alignment horizontal="center" vertical="center" wrapText="1"/>
    </xf>
    <xf numFmtId="49" fontId="6" fillId="0" borderId="9" xfId="0" applyNumberFormat="1" applyFont="1" applyFill="1" applyBorder="1" applyAlignment="1">
      <alignment horizontal="center" vertical="center" wrapText="1"/>
    </xf>
    <xf numFmtId="0" fontId="7" fillId="0" borderId="9" xfId="1" applyFont="1" applyFill="1" applyBorder="1" applyAlignment="1">
      <alignment horizontal="left" vertical="center" wrapText="1"/>
    </xf>
    <xf numFmtId="49" fontId="7" fillId="0" borderId="9" xfId="1" applyNumberFormat="1" applyFont="1" applyFill="1" applyBorder="1" applyAlignment="1">
      <alignment horizontal="center" vertical="center" wrapText="1"/>
    </xf>
    <xf numFmtId="49" fontId="6" fillId="0" borderId="9" xfId="0" applyNumberFormat="1" applyFont="1" applyFill="1" applyBorder="1" applyAlignment="1">
      <alignment vertical="center" wrapText="1"/>
    </xf>
    <xf numFmtId="49" fontId="6" fillId="0" borderId="34" xfId="0" applyNumberFormat="1" applyFont="1" applyFill="1" applyBorder="1" applyAlignment="1">
      <alignment horizontal="center" vertical="center" wrapText="1"/>
    </xf>
    <xf numFmtId="49" fontId="6" fillId="0" borderId="36" xfId="0" applyNumberFormat="1" applyFont="1" applyFill="1" applyBorder="1" applyAlignment="1">
      <alignment horizontal="center" vertical="center" wrapText="1"/>
    </xf>
    <xf numFmtId="49" fontId="6" fillId="0" borderId="35" xfId="0" applyNumberFormat="1" applyFont="1" applyFill="1" applyBorder="1" applyAlignment="1">
      <alignment horizontal="center" vertical="center" wrapText="1"/>
    </xf>
    <xf numFmtId="0" fontId="7" fillId="0" borderId="34" xfId="1" applyFont="1" applyFill="1" applyBorder="1" applyAlignment="1">
      <alignment horizontal="left" vertical="center" wrapText="1"/>
    </xf>
    <xf numFmtId="49" fontId="7" fillId="0" borderId="34" xfId="1" applyNumberFormat="1" applyFont="1" applyFill="1" applyBorder="1" applyAlignment="1">
      <alignment horizontal="center" vertical="center" wrapText="1"/>
    </xf>
    <xf numFmtId="49" fontId="6" fillId="0" borderId="34" xfId="0" applyNumberFormat="1" applyFont="1" applyFill="1" applyBorder="1" applyAlignment="1">
      <alignment vertical="center" wrapText="1"/>
    </xf>
    <xf numFmtId="0" fontId="6" fillId="0" borderId="24" xfId="0" applyFont="1" applyFill="1" applyBorder="1" applyAlignment="1">
      <alignment horizontal="center" vertical="center" wrapText="1"/>
    </xf>
    <xf numFmtId="49" fontId="6" fillId="0" borderId="30" xfId="0" applyNumberFormat="1" applyFont="1" applyFill="1" applyBorder="1" applyAlignment="1">
      <alignment horizontal="center" vertical="center" wrapText="1"/>
    </xf>
    <xf numFmtId="49" fontId="6" fillId="0" borderId="31" xfId="0" applyNumberFormat="1" applyFont="1" applyFill="1" applyBorder="1" applyAlignment="1">
      <alignment horizontal="center" vertical="center" wrapText="1"/>
    </xf>
    <xf numFmtId="49" fontId="6" fillId="0" borderId="13" xfId="0" applyNumberFormat="1" applyFont="1" applyFill="1" applyBorder="1" applyAlignment="1">
      <alignment horizontal="center" vertical="center" wrapText="1"/>
    </xf>
    <xf numFmtId="49" fontId="6" fillId="0" borderId="29" xfId="0" applyNumberFormat="1" applyFont="1" applyFill="1" applyBorder="1" applyAlignment="1">
      <alignment horizontal="center" vertical="center" wrapText="1"/>
    </xf>
    <xf numFmtId="0" fontId="7" fillId="0" borderId="30" xfId="1" applyFont="1" applyFill="1" applyBorder="1" applyAlignment="1">
      <alignment horizontal="left" vertical="center" wrapText="1"/>
    </xf>
    <xf numFmtId="49" fontId="7" fillId="0" borderId="30" xfId="1" applyNumberFormat="1" applyFont="1" applyFill="1" applyBorder="1" applyAlignment="1">
      <alignment horizontal="center" vertical="center" wrapText="1"/>
    </xf>
    <xf numFmtId="49" fontId="6" fillId="0" borderId="30" xfId="0" applyNumberFormat="1" applyFont="1" applyFill="1" applyBorder="1" applyAlignment="1">
      <alignment vertical="center" wrapText="1"/>
    </xf>
    <xf numFmtId="49" fontId="11" fillId="0" borderId="2" xfId="0" applyNumberFormat="1" applyFont="1" applyBorder="1" applyAlignment="1">
      <alignment horizontal="center" vertical="center" wrapText="1"/>
    </xf>
    <xf numFmtId="0" fontId="12" fillId="0" borderId="24" xfId="0" applyFont="1" applyBorder="1" applyAlignment="1">
      <alignment horizontal="center" vertical="center" wrapText="1"/>
    </xf>
    <xf numFmtId="49" fontId="11" fillId="0" borderId="0" xfId="0" applyNumberFormat="1" applyFont="1" applyAlignment="1">
      <alignment horizontal="center" wrapText="1"/>
    </xf>
    <xf numFmtId="49" fontId="6" fillId="0" borderId="2" xfId="0" applyNumberFormat="1" applyFont="1" applyBorder="1" applyAlignment="1">
      <alignment horizontal="center" vertical="center" wrapText="1"/>
    </xf>
    <xf numFmtId="49" fontId="7" fillId="0" borderId="2" xfId="1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49" fontId="6" fillId="0" borderId="2" xfId="0" quotePrefix="1" applyNumberFormat="1" applyFont="1" applyBorder="1" applyAlignment="1">
      <alignment horizontal="center" vertical="center" wrapText="1"/>
    </xf>
    <xf numFmtId="49" fontId="6" fillId="0" borderId="17" xfId="0" applyNumberFormat="1" applyFont="1" applyBorder="1" applyAlignment="1">
      <alignment horizontal="center" vertical="center" wrapText="1"/>
    </xf>
    <xf numFmtId="49" fontId="6" fillId="0" borderId="13" xfId="0" applyNumberFormat="1" applyFont="1" applyBorder="1" applyAlignment="1">
      <alignment horizontal="center" vertical="center" wrapText="1"/>
    </xf>
    <xf numFmtId="0" fontId="7" fillId="0" borderId="13" xfId="1" applyFont="1" applyBorder="1" applyAlignment="1">
      <alignment horizontal="left" vertical="center" wrapText="1"/>
    </xf>
    <xf numFmtId="0" fontId="7" fillId="0" borderId="17" xfId="1" applyFont="1" applyBorder="1" applyAlignment="1">
      <alignment horizontal="left" vertical="center" wrapText="1"/>
    </xf>
    <xf numFmtId="49" fontId="7" fillId="0" borderId="13" xfId="1" applyNumberFormat="1" applyFont="1" applyBorder="1" applyAlignment="1">
      <alignment horizontal="center" vertical="center" wrapText="1"/>
    </xf>
    <xf numFmtId="49" fontId="7" fillId="0" borderId="17" xfId="1" applyNumberFormat="1" applyFont="1" applyBorder="1" applyAlignment="1">
      <alignment horizontal="center" vertical="center" wrapText="1"/>
    </xf>
    <xf numFmtId="164" fontId="6" fillId="2" borderId="17" xfId="0" applyNumberFormat="1" applyFont="1" applyFill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49" fontId="15" fillId="0" borderId="2" xfId="0" applyNumberFormat="1" applyFont="1" applyFill="1" applyBorder="1" applyAlignment="1">
      <alignment vertical="center" wrapText="1"/>
    </xf>
    <xf numFmtId="0" fontId="6" fillId="0" borderId="7" xfId="0" applyFont="1" applyFill="1" applyBorder="1" applyAlignment="1">
      <alignment horizontal="center" vertical="center" wrapText="1"/>
    </xf>
    <xf numFmtId="49" fontId="6" fillId="0" borderId="7" xfId="0" applyNumberFormat="1" applyFont="1" applyFill="1" applyBorder="1" applyAlignment="1">
      <alignment horizontal="center" vertical="center" wrapText="1"/>
    </xf>
    <xf numFmtId="0" fontId="7" fillId="0" borderId="7" xfId="1" applyFont="1" applyFill="1" applyBorder="1" applyAlignment="1">
      <alignment horizontal="left" vertical="center" wrapText="1"/>
    </xf>
    <xf numFmtId="49" fontId="6" fillId="0" borderId="27" xfId="0" quotePrefix="1" applyNumberFormat="1" applyFont="1" applyFill="1" applyBorder="1" applyAlignment="1">
      <alignment horizontal="center" vertical="center" wrapText="1"/>
    </xf>
    <xf numFmtId="49" fontId="6" fillId="0" borderId="28" xfId="0" applyNumberFormat="1" applyFont="1" applyFill="1" applyBorder="1" applyAlignment="1">
      <alignment horizontal="center" vertical="center" wrapText="1"/>
    </xf>
    <xf numFmtId="49" fontId="6" fillId="0" borderId="8" xfId="0" applyNumberFormat="1" applyFont="1" applyFill="1" applyBorder="1" applyAlignment="1">
      <alignment horizontal="center" vertical="center" wrapText="1"/>
    </xf>
    <xf numFmtId="0" fontId="7" fillId="0" borderId="8" xfId="1" applyFont="1" applyFill="1" applyBorder="1" applyAlignment="1">
      <alignment horizontal="left" vertical="center" wrapText="1"/>
    </xf>
    <xf numFmtId="49" fontId="7" fillId="0" borderId="8" xfId="1" applyNumberFormat="1" applyFont="1" applyFill="1" applyBorder="1" applyAlignment="1">
      <alignment horizontal="center" vertical="center" wrapText="1"/>
    </xf>
    <xf numFmtId="49" fontId="6" fillId="0" borderId="8" xfId="0" applyNumberFormat="1" applyFont="1" applyFill="1" applyBorder="1" applyAlignment="1">
      <alignment vertical="center" wrapText="1"/>
    </xf>
    <xf numFmtId="49" fontId="6" fillId="0" borderId="13" xfId="0" quotePrefix="1" applyNumberFormat="1" applyFont="1" applyFill="1" applyBorder="1" applyAlignment="1">
      <alignment horizontal="center" vertical="center" wrapText="1"/>
    </xf>
    <xf numFmtId="49" fontId="6" fillId="0" borderId="32" xfId="0" applyNumberFormat="1" applyFont="1" applyFill="1" applyBorder="1" applyAlignment="1">
      <alignment horizontal="center" vertical="center" wrapText="1"/>
    </xf>
    <xf numFmtId="49" fontId="6" fillId="0" borderId="33" xfId="0" applyNumberFormat="1" applyFont="1" applyFill="1" applyBorder="1" applyAlignment="1">
      <alignment horizontal="center" vertical="center" wrapText="1"/>
    </xf>
    <xf numFmtId="0" fontId="12" fillId="0" borderId="24" xfId="0" applyFont="1" applyFill="1" applyBorder="1" applyAlignment="1">
      <alignment horizontal="center" vertical="center" wrapText="1"/>
    </xf>
    <xf numFmtId="49" fontId="12" fillId="0" borderId="30" xfId="0" applyNumberFormat="1" applyFont="1" applyFill="1" applyBorder="1" applyAlignment="1">
      <alignment horizontal="center" vertical="center" wrapText="1"/>
    </xf>
    <xf numFmtId="49" fontId="12" fillId="0" borderId="31" xfId="0" applyNumberFormat="1" applyFont="1" applyFill="1" applyBorder="1" applyAlignment="1">
      <alignment horizontal="center" vertical="center" wrapText="1"/>
    </xf>
    <xf numFmtId="49" fontId="12" fillId="0" borderId="17" xfId="0" quotePrefix="1" applyNumberFormat="1" applyFont="1" applyFill="1" applyBorder="1" applyAlignment="1">
      <alignment horizontal="center" vertical="center" wrapText="1"/>
    </xf>
    <xf numFmtId="49" fontId="12" fillId="0" borderId="29" xfId="0" applyNumberFormat="1" applyFont="1" applyFill="1" applyBorder="1" applyAlignment="1">
      <alignment horizontal="center" vertical="center" wrapText="1"/>
    </xf>
    <xf numFmtId="49" fontId="12" fillId="0" borderId="18" xfId="0" applyNumberFormat="1" applyFont="1" applyFill="1" applyBorder="1" applyAlignment="1">
      <alignment horizontal="center" vertical="center" wrapText="1"/>
    </xf>
    <xf numFmtId="49" fontId="12" fillId="0" borderId="2" xfId="0" applyNumberFormat="1" applyFont="1" applyFill="1" applyBorder="1" applyAlignment="1">
      <alignment horizontal="center" vertical="center" wrapText="1"/>
    </xf>
    <xf numFmtId="0" fontId="13" fillId="0" borderId="2" xfId="1" applyFont="1" applyFill="1" applyBorder="1" applyAlignment="1">
      <alignment horizontal="left" vertical="center" wrapText="1"/>
    </xf>
    <xf numFmtId="49" fontId="13" fillId="0" borderId="2" xfId="1" applyNumberFormat="1" applyFont="1" applyFill="1" applyBorder="1" applyAlignment="1">
      <alignment horizontal="center" vertical="center" wrapText="1"/>
    </xf>
    <xf numFmtId="49" fontId="12" fillId="0" borderId="2" xfId="0" applyNumberFormat="1" applyFont="1" applyFill="1" applyBorder="1" applyAlignment="1">
      <alignment vertical="center" wrapText="1"/>
    </xf>
    <xf numFmtId="49" fontId="12" fillId="0" borderId="13" xfId="0" quotePrefix="1" applyNumberFormat="1" applyFont="1" applyFill="1" applyBorder="1" applyAlignment="1">
      <alignment horizontal="center" vertical="center" wrapText="1"/>
    </xf>
    <xf numFmtId="49" fontId="12" fillId="0" borderId="4" xfId="0" applyNumberFormat="1" applyFont="1" applyFill="1" applyBorder="1" applyAlignment="1">
      <alignment horizontal="center" vertical="center" wrapText="1"/>
    </xf>
    <xf numFmtId="49" fontId="12" fillId="0" borderId="7" xfId="0" applyNumberFormat="1" applyFont="1" applyFill="1" applyBorder="1" applyAlignment="1">
      <alignment horizontal="center" vertical="center" wrapText="1"/>
    </xf>
    <xf numFmtId="49" fontId="12" fillId="0" borderId="34" xfId="0" applyNumberFormat="1" applyFont="1" applyFill="1" applyBorder="1" applyAlignment="1">
      <alignment horizontal="center" vertical="center" wrapText="1"/>
    </xf>
    <xf numFmtId="49" fontId="12" fillId="0" borderId="32" xfId="0" applyNumberFormat="1" applyFont="1" applyFill="1" applyBorder="1" applyAlignment="1">
      <alignment horizontal="center" vertical="center" wrapText="1"/>
    </xf>
    <xf numFmtId="49" fontId="12" fillId="0" borderId="33" xfId="0" applyNumberFormat="1" applyFont="1" applyFill="1" applyBorder="1" applyAlignment="1">
      <alignment horizontal="center" vertical="center" wrapText="1"/>
    </xf>
    <xf numFmtId="0" fontId="12" fillId="0" borderId="0" xfId="0" applyFont="1" applyFill="1" applyAlignment="1">
      <alignment wrapText="1"/>
    </xf>
    <xf numFmtId="0" fontId="12" fillId="0" borderId="13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164" fontId="6" fillId="2" borderId="2" xfId="0" applyNumberFormat="1" applyFont="1" applyFill="1" applyBorder="1" applyAlignment="1">
      <alignment horizontal="center" vertical="center"/>
    </xf>
    <xf numFmtId="49" fontId="12" fillId="0" borderId="27" xfId="0" applyNumberFormat="1" applyFont="1" applyBorder="1" applyAlignment="1">
      <alignment horizontal="center" vertical="center" wrapText="1"/>
    </xf>
    <xf numFmtId="49" fontId="12" fillId="0" borderId="50" xfId="0" applyNumberFormat="1" applyFont="1" applyBorder="1" applyAlignment="1">
      <alignment horizontal="center" vertical="center" wrapText="1"/>
    </xf>
    <xf numFmtId="49" fontId="12" fillId="0" borderId="8" xfId="0" applyNumberFormat="1" applyFont="1" applyBorder="1" applyAlignment="1">
      <alignment horizontal="center" vertical="center" wrapText="1"/>
    </xf>
    <xf numFmtId="49" fontId="12" fillId="0" borderId="51" xfId="0" applyNumberFormat="1" applyFont="1" applyBorder="1" applyAlignment="1">
      <alignment horizontal="center" vertical="center" wrapText="1"/>
    </xf>
    <xf numFmtId="49" fontId="12" fillId="0" borderId="13" xfId="0" applyNumberFormat="1" applyFont="1" applyBorder="1" applyAlignment="1">
      <alignment horizontal="center" vertical="center" wrapText="1"/>
    </xf>
    <xf numFmtId="0" fontId="13" fillId="0" borderId="27" xfId="1" applyFont="1" applyBorder="1" applyAlignment="1">
      <alignment horizontal="left" vertical="center" wrapText="1"/>
    </xf>
    <xf numFmtId="49" fontId="13" fillId="0" borderId="27" xfId="1" applyNumberFormat="1" applyFont="1" applyBorder="1" applyAlignment="1">
      <alignment horizontal="center" vertical="center" wrapText="1"/>
    </xf>
    <xf numFmtId="49" fontId="12" fillId="0" borderId="27" xfId="0" applyNumberFormat="1" applyFont="1" applyBorder="1" applyAlignment="1">
      <alignment vertical="center" wrapText="1"/>
    </xf>
    <xf numFmtId="49" fontId="12" fillId="0" borderId="29" xfId="0" applyNumberFormat="1" applyFont="1" applyBorder="1" applyAlignment="1">
      <alignment horizontal="center" vertical="center" wrapText="1"/>
    </xf>
    <xf numFmtId="49" fontId="12" fillId="0" borderId="31" xfId="0" applyNumberFormat="1" applyFont="1" applyBorder="1" applyAlignment="1">
      <alignment horizontal="center" vertical="center" wrapText="1"/>
    </xf>
    <xf numFmtId="0" fontId="13" fillId="0" borderId="13" xfId="1" applyFont="1" applyBorder="1" applyAlignment="1">
      <alignment horizontal="left" vertical="center" wrapText="1"/>
    </xf>
    <xf numFmtId="49" fontId="13" fillId="0" borderId="13" xfId="1" applyNumberFormat="1" applyFont="1" applyBorder="1" applyAlignment="1">
      <alignment horizontal="center" vertical="center" wrapText="1"/>
    </xf>
    <xf numFmtId="49" fontId="12" fillId="0" borderId="13" xfId="0" applyNumberFormat="1" applyFont="1" applyBorder="1" applyAlignment="1">
      <alignment vertical="center" wrapText="1"/>
    </xf>
    <xf numFmtId="49" fontId="11" fillId="0" borderId="7" xfId="0" applyNumberFormat="1" applyFont="1" applyBorder="1" applyAlignment="1">
      <alignment horizontal="center" vertical="center" wrapText="1"/>
    </xf>
    <xf numFmtId="49" fontId="14" fillId="0" borderId="2" xfId="1" applyNumberFormat="1" applyFont="1" applyBorder="1" applyAlignment="1">
      <alignment horizontal="center" vertical="center" wrapText="1"/>
    </xf>
    <xf numFmtId="49" fontId="15" fillId="0" borderId="2" xfId="0" applyNumberFormat="1" applyFont="1" applyFill="1" applyBorder="1" applyAlignment="1">
      <alignment horizontal="center" vertical="center" wrapText="1"/>
    </xf>
    <xf numFmtId="49" fontId="11" fillId="0" borderId="2" xfId="0" applyNumberFormat="1" applyFont="1" applyFill="1" applyBorder="1" applyAlignment="1">
      <alignment horizontal="center" vertical="center" wrapText="1"/>
    </xf>
    <xf numFmtId="0" fontId="7" fillId="0" borderId="17" xfId="1" applyFont="1" applyFill="1" applyBorder="1" applyAlignment="1">
      <alignment horizontal="left" vertical="center" wrapText="1"/>
    </xf>
    <xf numFmtId="49" fontId="7" fillId="0" borderId="17" xfId="1" applyNumberFormat="1" applyFont="1" applyFill="1" applyBorder="1" applyAlignment="1">
      <alignment horizontal="center" vertical="center" wrapText="1"/>
    </xf>
    <xf numFmtId="49" fontId="6" fillId="0" borderId="17" xfId="0" applyNumberFormat="1" applyFont="1" applyFill="1" applyBorder="1" applyAlignment="1">
      <alignment vertical="center" wrapText="1"/>
    </xf>
    <xf numFmtId="49" fontId="12" fillId="0" borderId="17" xfId="0" applyNumberFormat="1" applyFont="1" applyFill="1" applyBorder="1" applyAlignment="1">
      <alignment horizontal="center" vertical="center" wrapText="1"/>
    </xf>
    <xf numFmtId="49" fontId="12" fillId="0" borderId="53" xfId="0" applyNumberFormat="1" applyFont="1" applyFill="1" applyBorder="1" applyAlignment="1">
      <alignment horizontal="center" vertical="center" wrapText="1"/>
    </xf>
    <xf numFmtId="164" fontId="6" fillId="4" borderId="7" xfId="0" applyNumberFormat="1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49" fontId="6" fillId="0" borderId="20" xfId="0" applyNumberFormat="1" applyFont="1" applyBorder="1" applyAlignment="1">
      <alignment vertical="center" wrapText="1"/>
    </xf>
    <xf numFmtId="0" fontId="6" fillId="0" borderId="0" xfId="0" applyFont="1" applyBorder="1" applyAlignment="1">
      <alignment wrapText="1"/>
    </xf>
    <xf numFmtId="49" fontId="16" fillId="0" borderId="2" xfId="1" applyNumberFormat="1" applyFont="1" applyBorder="1" applyAlignment="1">
      <alignment horizontal="center" vertical="center" wrapText="1"/>
    </xf>
    <xf numFmtId="49" fontId="17" fillId="0" borderId="13" xfId="0" applyNumberFormat="1" applyFont="1" applyBorder="1" applyAlignment="1">
      <alignment horizontal="center" vertical="center" wrapText="1"/>
    </xf>
    <xf numFmtId="49" fontId="18" fillId="0" borderId="13" xfId="0" applyNumberFormat="1" applyFont="1" applyBorder="1" applyAlignment="1">
      <alignment horizontal="center" vertical="center" wrapText="1"/>
    </xf>
    <xf numFmtId="49" fontId="18" fillId="0" borderId="17" xfId="0" applyNumberFormat="1" applyFont="1" applyBorder="1" applyAlignment="1">
      <alignment horizontal="center" vertical="center" wrapText="1"/>
    </xf>
    <xf numFmtId="22" fontId="12" fillId="2" borderId="2" xfId="0" applyNumberFormat="1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49" fontId="11" fillId="0" borderId="0" xfId="0" applyNumberFormat="1" applyFont="1" applyAlignment="1">
      <alignment horizontal="center" vertical="center" wrapText="1"/>
    </xf>
    <xf numFmtId="49" fontId="11" fillId="0" borderId="0" xfId="0" quotePrefix="1" applyNumberFormat="1" applyFont="1" applyAlignment="1">
      <alignment horizontal="center" vertical="center" wrapText="1"/>
    </xf>
    <xf numFmtId="0" fontId="16" fillId="0" borderId="0" xfId="1" applyFont="1" applyAlignment="1">
      <alignment horizontal="left" vertical="center" wrapText="1"/>
    </xf>
    <xf numFmtId="49" fontId="16" fillId="0" borderId="0" xfId="1" applyNumberFormat="1" applyFont="1" applyAlignment="1">
      <alignment horizontal="center" vertical="center" wrapText="1"/>
    </xf>
    <xf numFmtId="49" fontId="11" fillId="0" borderId="0" xfId="0" applyNumberFormat="1" applyFont="1" applyAlignment="1">
      <alignment vertical="center" wrapText="1"/>
    </xf>
    <xf numFmtId="49" fontId="11" fillId="0" borderId="2" xfId="0" applyNumberFormat="1" applyFont="1" applyBorder="1" applyAlignment="1">
      <alignment vertical="center" wrapText="1"/>
    </xf>
    <xf numFmtId="49" fontId="16" fillId="0" borderId="2" xfId="1" applyNumberFormat="1" applyFont="1" applyFill="1" applyBorder="1" applyAlignment="1">
      <alignment horizontal="center" vertical="center" wrapText="1"/>
    </xf>
    <xf numFmtId="49" fontId="16" fillId="0" borderId="13" xfId="1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49" fontId="6" fillId="0" borderId="7" xfId="0" quotePrefix="1" applyNumberFormat="1" applyFont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49" fontId="7" fillId="0" borderId="7" xfId="1" applyNumberFormat="1" applyFont="1" applyBorder="1" applyAlignment="1">
      <alignment horizontal="center" vertical="center" wrapText="1"/>
    </xf>
    <xf numFmtId="0" fontId="7" fillId="0" borderId="7" xfId="1" applyFont="1" applyBorder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164" fontId="6" fillId="2" borderId="7" xfId="0" applyNumberFormat="1" applyFont="1" applyFill="1" applyBorder="1" applyAlignment="1">
      <alignment horizontal="center" vertical="center"/>
    </xf>
    <xf numFmtId="49" fontId="6" fillId="0" borderId="7" xfId="0" applyNumberFormat="1" applyFont="1" applyBorder="1" applyAlignment="1">
      <alignment horizontal="left" vertical="center" wrapText="1"/>
    </xf>
    <xf numFmtId="49" fontId="14" fillId="0" borderId="8" xfId="1" applyNumberFormat="1" applyFont="1" applyBorder="1" applyAlignment="1">
      <alignment horizontal="center" vertical="center" wrapText="1"/>
    </xf>
    <xf numFmtId="49" fontId="15" fillId="0" borderId="2" xfId="0" applyNumberFormat="1" applyFont="1" applyBorder="1" applyAlignment="1">
      <alignment vertical="center" wrapText="1"/>
    </xf>
    <xf numFmtId="49" fontId="15" fillId="0" borderId="7" xfId="0" applyNumberFormat="1" applyFont="1" applyFill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49" fontId="15" fillId="0" borderId="2" xfId="0" applyNumberFormat="1" applyFont="1" applyBorder="1" applyAlignment="1">
      <alignment horizontal="center" vertical="center" wrapText="1"/>
    </xf>
    <xf numFmtId="49" fontId="15" fillId="0" borderId="2" xfId="0" quotePrefix="1" applyNumberFormat="1" applyFont="1" applyBorder="1" applyAlignment="1">
      <alignment horizontal="center" vertical="center" wrapText="1"/>
    </xf>
    <xf numFmtId="0" fontId="14" fillId="0" borderId="2" xfId="1" applyFont="1" applyBorder="1" applyAlignment="1">
      <alignment horizontal="left" vertical="center" wrapText="1"/>
    </xf>
    <xf numFmtId="0" fontId="15" fillId="0" borderId="7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49" fontId="11" fillId="0" borderId="7" xfId="0" quotePrefix="1" applyNumberFormat="1" applyFont="1" applyBorder="1" applyAlignment="1">
      <alignment horizontal="center" vertical="center" wrapText="1"/>
    </xf>
    <xf numFmtId="0" fontId="16" fillId="0" borderId="7" xfId="1" applyFont="1" applyBorder="1" applyAlignment="1">
      <alignment horizontal="left" vertical="center" wrapText="1"/>
    </xf>
    <xf numFmtId="49" fontId="16" fillId="0" borderId="7" xfId="1" applyNumberFormat="1" applyFont="1" applyBorder="1" applyAlignment="1">
      <alignment horizontal="center" vertical="center" wrapText="1"/>
    </xf>
    <xf numFmtId="49" fontId="11" fillId="0" borderId="7" xfId="0" applyNumberFormat="1" applyFont="1" applyBorder="1" applyAlignment="1">
      <alignment horizontal="left" vertical="center" wrapText="1"/>
    </xf>
    <xf numFmtId="49" fontId="7" fillId="2" borderId="2" xfId="1" applyNumberFormat="1" applyFont="1" applyFill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49" fontId="7" fillId="0" borderId="7" xfId="1" applyNumberFormat="1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49" fontId="6" fillId="0" borderId="17" xfId="0" applyNumberFormat="1" applyFont="1" applyBorder="1" applyAlignment="1">
      <alignment horizontal="center" vertical="center" wrapText="1"/>
    </xf>
    <xf numFmtId="49" fontId="6" fillId="0" borderId="13" xfId="0" applyNumberFormat="1" applyFont="1" applyBorder="1" applyAlignment="1">
      <alignment horizontal="center" vertical="center" wrapText="1"/>
    </xf>
    <xf numFmtId="49" fontId="6" fillId="0" borderId="7" xfId="0" applyNumberFormat="1" applyFont="1" applyFill="1" applyBorder="1" applyAlignment="1">
      <alignment horizontal="center" vertical="center" wrapText="1"/>
    </xf>
    <xf numFmtId="164" fontId="6" fillId="2" borderId="13" xfId="0" applyNumberFormat="1" applyFont="1" applyFill="1" applyBorder="1" applyAlignment="1">
      <alignment horizontal="center" vertical="center" wrapText="1"/>
    </xf>
    <xf numFmtId="49" fontId="18" fillId="0" borderId="13" xfId="0" applyNumberFormat="1" applyFont="1" applyBorder="1" applyAlignment="1">
      <alignment horizontal="center" vertical="center" wrapText="1"/>
    </xf>
    <xf numFmtId="49" fontId="17" fillId="0" borderId="13" xfId="0" applyNumberFormat="1" applyFont="1" applyBorder="1" applyAlignment="1">
      <alignment horizontal="center" vertical="center" wrapText="1"/>
    </xf>
    <xf numFmtId="49" fontId="11" fillId="0" borderId="7" xfId="0" applyNumberFormat="1" applyFont="1" applyBorder="1" applyAlignment="1">
      <alignment horizontal="center" vertical="center" wrapText="1"/>
    </xf>
    <xf numFmtId="49" fontId="6" fillId="0" borderId="6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49" fontId="6" fillId="0" borderId="2" xfId="0" quotePrefix="1" applyNumberFormat="1" applyFont="1" applyBorder="1" applyAlignment="1">
      <alignment horizontal="center" vertical="center" wrapText="1"/>
    </xf>
    <xf numFmtId="49" fontId="7" fillId="0" borderId="8" xfId="1" applyNumberFormat="1" applyFont="1" applyBorder="1" applyAlignment="1">
      <alignment horizontal="center" vertical="center" wrapText="1"/>
    </xf>
    <xf numFmtId="49" fontId="7" fillId="0" borderId="2" xfId="1" applyNumberFormat="1" applyFont="1" applyBorder="1" applyAlignment="1">
      <alignment horizontal="center" vertical="center" wrapText="1"/>
    </xf>
    <xf numFmtId="22" fontId="6" fillId="2" borderId="2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49" fontId="6" fillId="0" borderId="7" xfId="0" applyNumberFormat="1" applyFont="1" applyFill="1" applyBorder="1" applyAlignment="1">
      <alignment horizontal="center" vertical="center" wrapText="1"/>
    </xf>
    <xf numFmtId="49" fontId="6" fillId="0" borderId="8" xfId="0" applyNumberFormat="1" applyFont="1" applyFill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9" fontId="6" fillId="0" borderId="13" xfId="0" applyNumberFormat="1" applyFont="1" applyBorder="1" applyAlignment="1">
      <alignment horizontal="center" vertical="center" wrapText="1"/>
    </xf>
    <xf numFmtId="49" fontId="6" fillId="0" borderId="27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49" fontId="11" fillId="0" borderId="25" xfId="0" applyNumberFormat="1" applyFont="1" applyFill="1" applyBorder="1" applyAlignment="1">
      <alignment horizontal="center" vertical="center" wrapText="1"/>
    </xf>
    <xf numFmtId="49" fontId="6" fillId="0" borderId="14" xfId="0" applyNumberFormat="1" applyFont="1" applyFill="1" applyBorder="1" applyAlignment="1">
      <alignment horizontal="center" vertical="center" wrapText="1"/>
    </xf>
    <xf numFmtId="49" fontId="6" fillId="0" borderId="15" xfId="0" applyNumberFormat="1" applyFont="1" applyFill="1" applyBorder="1" applyAlignment="1">
      <alignment horizontal="center" vertical="center" wrapText="1"/>
    </xf>
    <xf numFmtId="0" fontId="7" fillId="0" borderId="25" xfId="1" applyFont="1" applyFill="1" applyBorder="1" applyAlignment="1">
      <alignment horizontal="left" vertical="center" wrapText="1"/>
    </xf>
    <xf numFmtId="49" fontId="7" fillId="0" borderId="25" xfId="1" applyNumberFormat="1" applyFont="1" applyFill="1" applyBorder="1" applyAlignment="1">
      <alignment horizontal="center" vertical="center" wrapText="1"/>
    </xf>
    <xf numFmtId="49" fontId="6" fillId="0" borderId="25" xfId="0" applyNumberFormat="1" applyFont="1" applyFill="1" applyBorder="1" applyAlignment="1">
      <alignment vertical="center" wrapText="1"/>
    </xf>
    <xf numFmtId="164" fontId="6" fillId="0" borderId="2" xfId="0" applyNumberFormat="1" applyFont="1" applyFill="1" applyBorder="1" applyAlignment="1">
      <alignment horizontal="center" vertical="center"/>
    </xf>
    <xf numFmtId="22" fontId="6" fillId="0" borderId="2" xfId="0" applyNumberFormat="1" applyFont="1" applyFill="1" applyBorder="1" applyAlignment="1">
      <alignment horizontal="center" vertical="center" wrapText="1"/>
    </xf>
    <xf numFmtId="49" fontId="11" fillId="0" borderId="25" xfId="0" applyNumberFormat="1" applyFont="1" applyFill="1" applyBorder="1" applyAlignment="1">
      <alignment vertical="center" wrapText="1"/>
    </xf>
    <xf numFmtId="49" fontId="6" fillId="0" borderId="39" xfId="0" applyNumberFormat="1" applyFont="1" applyFill="1" applyBorder="1" applyAlignment="1">
      <alignment horizontal="center" vertical="center" wrapText="1"/>
    </xf>
    <xf numFmtId="49" fontId="6" fillId="0" borderId="40" xfId="0" applyNumberFormat="1" applyFont="1" applyFill="1" applyBorder="1" applyAlignment="1">
      <alignment horizontal="center" vertical="center" wrapText="1"/>
    </xf>
    <xf numFmtId="49" fontId="6" fillId="0" borderId="55" xfId="0" applyNumberFormat="1" applyFont="1" applyBorder="1" applyAlignment="1">
      <alignment horizontal="center" vertical="center" wrapText="1"/>
    </xf>
    <xf numFmtId="49" fontId="6" fillId="0" borderId="50" xfId="0" applyNumberFormat="1" applyFont="1" applyBorder="1" applyAlignment="1">
      <alignment horizontal="center" vertical="center" wrapText="1"/>
    </xf>
    <xf numFmtId="49" fontId="6" fillId="0" borderId="13" xfId="0" applyNumberFormat="1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49" fontId="6" fillId="0" borderId="13" xfId="0" applyNumberFormat="1" applyFont="1" applyBorder="1" applyAlignment="1">
      <alignment horizontal="center" vertical="center" wrapText="1"/>
    </xf>
    <xf numFmtId="0" fontId="7" fillId="0" borderId="13" xfId="1" applyFont="1" applyBorder="1" applyAlignment="1">
      <alignment horizontal="left" vertical="center" wrapText="1"/>
    </xf>
    <xf numFmtId="49" fontId="7" fillId="0" borderId="13" xfId="1" applyNumberFormat="1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164" fontId="6" fillId="2" borderId="2" xfId="0" applyNumberFormat="1" applyFont="1" applyFill="1" applyBorder="1" applyAlignment="1">
      <alignment horizontal="center" vertical="center"/>
    </xf>
    <xf numFmtId="49" fontId="11" fillId="0" borderId="2" xfId="0" quotePrefix="1" applyNumberFormat="1" applyFont="1" applyBorder="1" applyAlignment="1">
      <alignment horizontal="center" vertical="center" wrapText="1"/>
    </xf>
    <xf numFmtId="49" fontId="11" fillId="5" borderId="2" xfId="0" applyNumberFormat="1" applyFont="1" applyFill="1" applyBorder="1" applyAlignment="1">
      <alignment horizontal="center" vertical="center" wrapText="1"/>
    </xf>
    <xf numFmtId="0" fontId="11" fillId="5" borderId="2" xfId="0" applyFont="1" applyFill="1" applyBorder="1" applyAlignment="1">
      <alignment horizontal="center" vertical="center" wrapText="1"/>
    </xf>
    <xf numFmtId="49" fontId="11" fillId="5" borderId="2" xfId="0" quotePrefix="1" applyNumberFormat="1" applyFont="1" applyFill="1" applyBorder="1" applyAlignment="1">
      <alignment horizontal="center" vertical="center" wrapText="1"/>
    </xf>
    <xf numFmtId="49" fontId="14" fillId="5" borderId="2" xfId="1" applyNumberFormat="1" applyFont="1" applyFill="1" applyBorder="1" applyAlignment="1">
      <alignment horizontal="left" vertical="center" wrapText="1"/>
    </xf>
    <xf numFmtId="49" fontId="14" fillId="5" borderId="2" xfId="1" applyNumberFormat="1" applyFont="1" applyFill="1" applyBorder="1" applyAlignment="1">
      <alignment horizontal="center" vertical="center" wrapText="1"/>
    </xf>
    <xf numFmtId="49" fontId="11" fillId="5" borderId="2" xfId="0" applyNumberFormat="1" applyFont="1" applyFill="1" applyBorder="1" applyAlignment="1">
      <alignment vertical="center" wrapText="1"/>
    </xf>
    <xf numFmtId="164" fontId="6" fillId="6" borderId="2" xfId="0" applyNumberFormat="1" applyFont="1" applyFill="1" applyBorder="1" applyAlignment="1">
      <alignment horizontal="center" vertical="center"/>
    </xf>
    <xf numFmtId="22" fontId="6" fillId="6" borderId="2" xfId="0" applyNumberFormat="1" applyFont="1" applyFill="1" applyBorder="1" applyAlignment="1">
      <alignment horizontal="center" vertical="center" wrapText="1"/>
    </xf>
    <xf numFmtId="0" fontId="6" fillId="6" borderId="2" xfId="0" applyFont="1" applyFill="1" applyBorder="1" applyAlignment="1">
      <alignment horizontal="center" vertical="center" wrapText="1"/>
    </xf>
    <xf numFmtId="49" fontId="11" fillId="5" borderId="8" xfId="0" applyNumberFormat="1" applyFont="1" applyFill="1" applyBorder="1" applyAlignment="1">
      <alignment horizontal="center" vertical="center" wrapText="1"/>
    </xf>
    <xf numFmtId="22" fontId="6" fillId="6" borderId="2" xfId="0" applyNumberFormat="1" applyFont="1" applyFill="1" applyBorder="1" applyAlignment="1">
      <alignment vertical="center" wrapText="1"/>
    </xf>
    <xf numFmtId="0" fontId="17" fillId="5" borderId="2" xfId="0" applyFont="1" applyFill="1" applyBorder="1" applyAlignment="1">
      <alignment horizontal="center" vertical="center" wrapText="1"/>
    </xf>
    <xf numFmtId="49" fontId="17" fillId="5" borderId="2" xfId="0" applyNumberFormat="1" applyFont="1" applyFill="1" applyBorder="1" applyAlignment="1">
      <alignment horizontal="center" vertical="center" wrapText="1"/>
    </xf>
    <xf numFmtId="49" fontId="17" fillId="5" borderId="2" xfId="0" quotePrefix="1" applyNumberFormat="1" applyFont="1" applyFill="1" applyBorder="1" applyAlignment="1">
      <alignment horizontal="center" vertical="center" wrapText="1"/>
    </xf>
    <xf numFmtId="49" fontId="22" fillId="5" borderId="2" xfId="1" applyNumberFormat="1" applyFont="1" applyFill="1" applyBorder="1" applyAlignment="1">
      <alignment horizontal="left" vertical="center" wrapText="1"/>
    </xf>
    <xf numFmtId="49" fontId="22" fillId="5" borderId="2" xfId="1" applyNumberFormat="1" applyFont="1" applyFill="1" applyBorder="1" applyAlignment="1">
      <alignment horizontal="center" vertical="center" wrapText="1"/>
    </xf>
    <xf numFmtId="22" fontId="17" fillId="6" borderId="2" xfId="0" applyNumberFormat="1" applyFont="1" applyFill="1" applyBorder="1" applyAlignment="1">
      <alignment wrapText="1"/>
    </xf>
    <xf numFmtId="22" fontId="17" fillId="6" borderId="2" xfId="0" applyNumberFormat="1" applyFont="1" applyFill="1" applyBorder="1" applyAlignment="1">
      <alignment horizontal="center" vertical="center" wrapText="1"/>
    </xf>
    <xf numFmtId="0" fontId="17" fillId="6" borderId="2" xfId="0" applyFont="1" applyFill="1" applyBorder="1" applyAlignment="1">
      <alignment horizontal="center" vertical="center" wrapText="1"/>
    </xf>
    <xf numFmtId="22" fontId="6" fillId="6" borderId="2" xfId="0" applyNumberFormat="1" applyFont="1" applyFill="1" applyBorder="1" applyAlignment="1">
      <alignment wrapText="1"/>
    </xf>
    <xf numFmtId="0" fontId="25" fillId="5" borderId="2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9" fontId="14" fillId="5" borderId="8" xfId="1" applyNumberFormat="1" applyFont="1" applyFill="1" applyBorder="1" applyAlignment="1">
      <alignment horizontal="center" vertical="center" wrapText="1"/>
    </xf>
    <xf numFmtId="164" fontId="6" fillId="6" borderId="4" xfId="0" applyNumberFormat="1" applyFont="1" applyFill="1" applyBorder="1" applyAlignment="1">
      <alignment horizontal="center" vertical="center"/>
    </xf>
    <xf numFmtId="49" fontId="11" fillId="5" borderId="13" xfId="0" applyNumberFormat="1" applyFont="1" applyFill="1" applyBorder="1" applyAlignment="1">
      <alignment horizontal="center" vertical="center" wrapText="1"/>
    </xf>
    <xf numFmtId="49" fontId="11" fillId="0" borderId="13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49" fontId="6" fillId="0" borderId="2" xfId="0" quotePrefix="1" applyNumberFormat="1" applyFont="1" applyBorder="1" applyAlignment="1">
      <alignment horizontal="center" vertical="center" wrapText="1"/>
    </xf>
    <xf numFmtId="49" fontId="7" fillId="0" borderId="2" xfId="1" applyNumberFormat="1" applyFont="1" applyBorder="1" applyAlignment="1">
      <alignment horizontal="center" vertical="center" wrapText="1"/>
    </xf>
    <xf numFmtId="22" fontId="6" fillId="2" borderId="2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0" borderId="2" xfId="1" applyFont="1" applyBorder="1" applyAlignment="1">
      <alignment horizontal="left" vertical="center" wrapText="1"/>
    </xf>
    <xf numFmtId="164" fontId="6" fillId="2" borderId="2" xfId="0" applyNumberFormat="1" applyFont="1" applyFill="1" applyBorder="1" applyAlignment="1">
      <alignment horizontal="center" vertical="center"/>
    </xf>
    <xf numFmtId="49" fontId="11" fillId="0" borderId="7" xfId="0" applyNumberFormat="1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vertical="center" wrapText="1"/>
    </xf>
    <xf numFmtId="0" fontId="11" fillId="0" borderId="12" xfId="0" applyFont="1" applyFill="1" applyBorder="1" applyAlignment="1">
      <alignment wrapText="1"/>
    </xf>
    <xf numFmtId="0" fontId="11" fillId="0" borderId="0" xfId="0" applyFont="1" applyFill="1" applyAlignment="1">
      <alignment wrapText="1"/>
    </xf>
    <xf numFmtId="0" fontId="11" fillId="0" borderId="0" xfId="0" applyFont="1" applyFill="1" applyAlignment="1">
      <alignment vertical="center"/>
    </xf>
    <xf numFmtId="0" fontId="11" fillId="0" borderId="0" xfId="0" applyFont="1" applyFill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49" fontId="1" fillId="0" borderId="13" xfId="0" applyNumberFormat="1" applyFont="1" applyFill="1" applyBorder="1" applyAlignment="1">
      <alignment horizontal="center" vertical="center" wrapText="1"/>
    </xf>
    <xf numFmtId="49" fontId="1" fillId="0" borderId="18" xfId="0" applyNumberFormat="1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49" fontId="1" fillId="0" borderId="7" xfId="0" applyNumberFormat="1" applyFont="1" applyFill="1" applyBorder="1" applyAlignment="1">
      <alignment horizontal="center" vertical="center" wrapText="1"/>
    </xf>
    <xf numFmtId="0" fontId="26" fillId="0" borderId="2" xfId="1" applyFont="1" applyFill="1" applyBorder="1" applyAlignment="1">
      <alignment horizontal="left" vertical="center" wrapText="1"/>
    </xf>
    <xf numFmtId="49" fontId="26" fillId="0" borderId="2" xfId="1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vertical="center" wrapText="1"/>
    </xf>
    <xf numFmtId="164" fontId="1" fillId="4" borderId="7" xfId="0" applyNumberFormat="1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49" fontId="18" fillId="0" borderId="2" xfId="0" applyNumberFormat="1" applyFont="1" applyBorder="1" applyAlignment="1">
      <alignment horizontal="center" vertical="center" wrapText="1"/>
    </xf>
    <xf numFmtId="49" fontId="18" fillId="0" borderId="2" xfId="0" quotePrefix="1" applyNumberFormat="1" applyFont="1" applyBorder="1" applyAlignment="1">
      <alignment horizontal="center" vertical="center" wrapText="1"/>
    </xf>
    <xf numFmtId="0" fontId="27" fillId="0" borderId="2" xfId="1" applyFont="1" applyBorder="1" applyAlignment="1">
      <alignment horizontal="left" vertical="center" wrapText="1"/>
    </xf>
    <xf numFmtId="49" fontId="28" fillId="0" borderId="8" xfId="1" applyNumberFormat="1" applyFont="1" applyBorder="1" applyAlignment="1">
      <alignment horizontal="center" vertical="center" wrapText="1"/>
    </xf>
    <xf numFmtId="49" fontId="19" fillId="0" borderId="2" xfId="0" applyNumberFormat="1" applyFont="1" applyBorder="1" applyAlignment="1">
      <alignment horizontal="left" vertical="center" wrapText="1"/>
    </xf>
    <xf numFmtId="164" fontId="19" fillId="2" borderId="2" xfId="0" applyNumberFormat="1" applyFont="1" applyFill="1" applyBorder="1" applyAlignment="1">
      <alignment horizontal="center" vertical="center"/>
    </xf>
    <xf numFmtId="0" fontId="19" fillId="2" borderId="2" xfId="0" applyFont="1" applyFill="1" applyBorder="1" applyAlignment="1">
      <alignment horizontal="center" vertical="center" wrapText="1"/>
    </xf>
    <xf numFmtId="0" fontId="19" fillId="0" borderId="0" xfId="0" applyFont="1" applyAlignment="1">
      <alignment wrapText="1"/>
    </xf>
    <xf numFmtId="0" fontId="19" fillId="0" borderId="0" xfId="0" applyFont="1" applyAlignment="1">
      <alignment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vertical="center" wrapText="1"/>
    </xf>
    <xf numFmtId="0" fontId="29" fillId="0" borderId="2" xfId="0" applyFont="1" applyFill="1" applyBorder="1" applyAlignment="1">
      <alignment horizontal="center" vertical="center" wrapText="1"/>
    </xf>
    <xf numFmtId="49" fontId="29" fillId="0" borderId="2" xfId="0" applyNumberFormat="1" applyFont="1" applyFill="1" applyBorder="1" applyAlignment="1">
      <alignment horizontal="center" vertical="center" wrapText="1"/>
    </xf>
    <xf numFmtId="49" fontId="29" fillId="0" borderId="2" xfId="0" quotePrefix="1" applyNumberFormat="1" applyFont="1" applyFill="1" applyBorder="1" applyAlignment="1">
      <alignment horizontal="center" vertical="center" wrapText="1"/>
    </xf>
    <xf numFmtId="0" fontId="30" fillId="0" borderId="2" xfId="1" applyFont="1" applyFill="1" applyBorder="1" applyAlignment="1">
      <alignment horizontal="left" vertical="center" wrapText="1"/>
    </xf>
    <xf numFmtId="49" fontId="30" fillId="0" borderId="2" xfId="1" applyNumberFormat="1" applyFont="1" applyFill="1" applyBorder="1" applyAlignment="1">
      <alignment horizontal="center" vertical="center" wrapText="1"/>
    </xf>
    <xf numFmtId="49" fontId="29" fillId="0" borderId="2" xfId="0" applyNumberFormat="1" applyFont="1" applyFill="1" applyBorder="1" applyAlignment="1">
      <alignment vertical="center" wrapText="1"/>
    </xf>
    <xf numFmtId="164" fontId="29" fillId="4" borderId="2" xfId="0" applyNumberFormat="1" applyFont="1" applyFill="1" applyBorder="1" applyAlignment="1">
      <alignment horizontal="center" vertical="center"/>
    </xf>
    <xf numFmtId="0" fontId="31" fillId="0" borderId="2" xfId="0" applyFont="1" applyFill="1" applyBorder="1" applyAlignment="1">
      <alignment horizontal="center" vertical="center" wrapText="1"/>
    </xf>
    <xf numFmtId="49" fontId="31" fillId="0" borderId="2" xfId="0" applyNumberFormat="1" applyFont="1" applyFill="1" applyBorder="1" applyAlignment="1">
      <alignment horizontal="center" vertical="center" wrapText="1"/>
    </xf>
    <xf numFmtId="49" fontId="31" fillId="0" borderId="2" xfId="0" quotePrefix="1" applyNumberFormat="1" applyFont="1" applyFill="1" applyBorder="1" applyAlignment="1">
      <alignment horizontal="center" vertical="center" wrapText="1"/>
    </xf>
    <xf numFmtId="0" fontId="32" fillId="0" borderId="2" xfId="1" applyFont="1" applyFill="1" applyBorder="1" applyAlignment="1">
      <alignment horizontal="left" vertical="center" wrapText="1"/>
    </xf>
    <xf numFmtId="49" fontId="32" fillId="0" borderId="2" xfId="1" applyNumberFormat="1" applyFont="1" applyFill="1" applyBorder="1" applyAlignment="1">
      <alignment horizontal="center" vertical="center" wrapText="1"/>
    </xf>
    <xf numFmtId="49" fontId="31" fillId="0" borderId="2" xfId="0" applyNumberFormat="1" applyFont="1" applyFill="1" applyBorder="1" applyAlignment="1">
      <alignment vertical="center" wrapText="1"/>
    </xf>
    <xf numFmtId="164" fontId="31" fillId="4" borderId="2" xfId="0" applyNumberFormat="1" applyFont="1" applyFill="1" applyBorder="1" applyAlignment="1">
      <alignment horizontal="center" vertical="center"/>
    </xf>
    <xf numFmtId="49" fontId="31" fillId="0" borderId="7" xfId="0" quotePrefix="1" applyNumberFormat="1" applyFont="1" applyFill="1" applyBorder="1" applyAlignment="1">
      <alignment horizontal="center" vertical="center" wrapText="1"/>
    </xf>
    <xf numFmtId="0" fontId="33" fillId="0" borderId="2" xfId="0" applyFont="1" applyFill="1" applyBorder="1" applyAlignment="1">
      <alignment horizontal="center" vertical="center" wrapText="1"/>
    </xf>
    <xf numFmtId="49" fontId="33" fillId="0" borderId="2" xfId="0" applyNumberFormat="1" applyFont="1" applyFill="1" applyBorder="1" applyAlignment="1">
      <alignment horizontal="center" vertical="center" wrapText="1"/>
    </xf>
    <xf numFmtId="49" fontId="33" fillId="0" borderId="2" xfId="0" quotePrefix="1" applyNumberFormat="1" applyFont="1" applyFill="1" applyBorder="1" applyAlignment="1">
      <alignment horizontal="center" vertical="center" wrapText="1"/>
    </xf>
    <xf numFmtId="0" fontId="34" fillId="0" borderId="2" xfId="1" applyFont="1" applyFill="1" applyBorder="1" applyAlignment="1">
      <alignment horizontal="left" vertical="center" wrapText="1"/>
    </xf>
    <xf numFmtId="49" fontId="34" fillId="0" borderId="2" xfId="1" applyNumberFormat="1" applyFont="1" applyFill="1" applyBorder="1" applyAlignment="1">
      <alignment horizontal="center" vertical="center" wrapText="1"/>
    </xf>
    <xf numFmtId="49" fontId="33" fillId="0" borderId="2" xfId="0" applyNumberFormat="1" applyFont="1" applyFill="1" applyBorder="1" applyAlignment="1">
      <alignment vertical="center" wrapText="1"/>
    </xf>
    <xf numFmtId="164" fontId="33" fillId="4" borderId="2" xfId="0" applyNumberFormat="1" applyFont="1" applyFill="1" applyBorder="1" applyAlignment="1">
      <alignment horizontal="center" vertical="center"/>
    </xf>
    <xf numFmtId="22" fontId="33" fillId="2" borderId="2" xfId="0" applyNumberFormat="1" applyFont="1" applyFill="1" applyBorder="1" applyAlignment="1">
      <alignment horizontal="center" vertical="center" wrapText="1"/>
    </xf>
    <xf numFmtId="0" fontId="33" fillId="4" borderId="2" xfId="0" applyFont="1" applyFill="1" applyBorder="1" applyAlignment="1">
      <alignment horizontal="center" vertical="center" wrapText="1"/>
    </xf>
    <xf numFmtId="0" fontId="33" fillId="0" borderId="12" xfId="0" applyFont="1" applyFill="1" applyBorder="1" applyAlignment="1">
      <alignment wrapText="1"/>
    </xf>
    <xf numFmtId="0" fontId="33" fillId="0" borderId="0" xfId="0" applyFont="1" applyFill="1" applyAlignment="1">
      <alignment wrapText="1"/>
    </xf>
    <xf numFmtId="0" fontId="33" fillId="0" borderId="11" xfId="0" applyFont="1" applyFill="1" applyBorder="1" applyAlignment="1">
      <alignment wrapText="1"/>
    </xf>
    <xf numFmtId="0" fontId="33" fillId="0" borderId="12" xfId="0" applyFont="1" applyFill="1" applyBorder="1" applyAlignment="1">
      <alignment vertical="center"/>
    </xf>
    <xf numFmtId="0" fontId="33" fillId="0" borderId="0" xfId="0" applyFont="1" applyFill="1" applyAlignment="1">
      <alignment vertical="center"/>
    </xf>
    <xf numFmtId="0" fontId="33" fillId="0" borderId="0" xfId="0" applyFont="1" applyFill="1" applyAlignment="1">
      <alignment horizontal="center" vertical="center"/>
    </xf>
    <xf numFmtId="0" fontId="33" fillId="0" borderId="11" xfId="0" applyFont="1" applyFill="1" applyBorder="1" applyAlignment="1">
      <alignment vertical="center"/>
    </xf>
    <xf numFmtId="22" fontId="6" fillId="2" borderId="2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164" fontId="6" fillId="2" borderId="2" xfId="0" applyNumberFormat="1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49" fontId="6" fillId="0" borderId="2" xfId="0" quotePrefix="1" applyNumberFormat="1" applyFont="1" applyBorder="1" applyAlignment="1">
      <alignment horizontal="center" vertical="center" wrapText="1"/>
    </xf>
    <xf numFmtId="49" fontId="7" fillId="0" borderId="2" xfId="1" applyNumberFormat="1" applyFont="1" applyBorder="1" applyAlignment="1">
      <alignment horizontal="center" vertical="center" wrapText="1"/>
    </xf>
    <xf numFmtId="22" fontId="6" fillId="2" borderId="2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9" fontId="6" fillId="0" borderId="10" xfId="0" applyNumberFormat="1" applyFont="1" applyBorder="1" applyAlignment="1">
      <alignment horizontal="center" vertical="center" wrapText="1"/>
    </xf>
    <xf numFmtId="49" fontId="11" fillId="0" borderId="7" xfId="0" applyNumberFormat="1" applyFont="1" applyBorder="1" applyAlignment="1">
      <alignment horizontal="center" vertical="center" wrapText="1"/>
    </xf>
    <xf numFmtId="49" fontId="14" fillId="0" borderId="2" xfId="1" applyNumberFormat="1" applyFont="1" applyBorder="1" applyAlignment="1">
      <alignment horizontal="left" vertical="center" wrapText="1"/>
    </xf>
    <xf numFmtId="49" fontId="11" fillId="7" borderId="2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49" fontId="7" fillId="0" borderId="10" xfId="1" applyNumberFormat="1" applyFont="1" applyBorder="1" applyAlignment="1">
      <alignment horizontal="left" vertical="center" wrapText="1"/>
    </xf>
    <xf numFmtId="0" fontId="6" fillId="0" borderId="10" xfId="0" applyFont="1" applyBorder="1" applyAlignment="1">
      <alignment horizontal="center" vertical="center" wrapText="1"/>
    </xf>
    <xf numFmtId="22" fontId="6" fillId="2" borderId="10" xfId="0" applyNumberFormat="1" applyFont="1" applyFill="1" applyBorder="1" applyAlignment="1">
      <alignment horizontal="center" vertical="center" wrapText="1"/>
    </xf>
    <xf numFmtId="49" fontId="11" fillId="0" borderId="2" xfId="0" quotePrefix="1" applyNumberFormat="1" applyFont="1" applyFill="1" applyBorder="1" applyAlignment="1">
      <alignment horizontal="center" vertical="center" wrapText="1"/>
    </xf>
    <xf numFmtId="49" fontId="11" fillId="0" borderId="10" xfId="0" applyNumberFormat="1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49" fontId="11" fillId="0" borderId="3" xfId="0" applyNumberFormat="1" applyFont="1" applyBorder="1" applyAlignment="1">
      <alignment horizontal="center" vertical="center" wrapText="1"/>
    </xf>
    <xf numFmtId="164" fontId="6" fillId="2" borderId="10" xfId="0" applyNumberFormat="1" applyFont="1" applyFill="1" applyBorder="1" applyAlignment="1">
      <alignment horizontal="center" vertical="center"/>
    </xf>
    <xf numFmtId="49" fontId="14" fillId="0" borderId="2" xfId="1" applyNumberFormat="1" applyFont="1" applyBorder="1" applyAlignment="1">
      <alignment horizontal="center" vertical="center" wrapText="1"/>
    </xf>
    <xf numFmtId="22" fontId="6" fillId="2" borderId="2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164" fontId="6" fillId="2" borderId="2" xfId="0" applyNumberFormat="1" applyFont="1" applyFill="1" applyBorder="1" applyAlignment="1">
      <alignment horizontal="center" vertical="center"/>
    </xf>
    <xf numFmtId="49" fontId="11" fillId="0" borderId="10" xfId="0" applyNumberFormat="1" applyFont="1" applyFill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49" fontId="6" fillId="0" borderId="10" xfId="0" applyNumberFormat="1" applyFont="1" applyFill="1" applyBorder="1" applyAlignment="1">
      <alignment horizontal="center" vertical="center" wrapText="1"/>
    </xf>
    <xf numFmtId="49" fontId="14" fillId="0" borderId="2" xfId="1" applyNumberFormat="1" applyFont="1" applyFill="1" applyBorder="1" applyAlignment="1">
      <alignment horizontal="center" vertical="center" wrapText="1"/>
    </xf>
    <xf numFmtId="49" fontId="14" fillId="0" borderId="10" xfId="1" applyNumberFormat="1" applyFont="1" applyFill="1" applyBorder="1" applyAlignment="1">
      <alignment horizontal="left" vertical="center" wrapText="1"/>
    </xf>
    <xf numFmtId="49" fontId="11" fillId="0" borderId="7" xfId="0" applyNumberFormat="1" applyFont="1" applyBorder="1" applyAlignment="1">
      <alignment horizontal="center" vertical="center" wrapText="1"/>
    </xf>
    <xf numFmtId="49" fontId="14" fillId="0" borderId="2" xfId="1" applyNumberFormat="1" applyFont="1" applyBorder="1" applyAlignment="1">
      <alignment horizontal="center" vertical="center" wrapText="1"/>
    </xf>
    <xf numFmtId="22" fontId="6" fillId="2" borderId="2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49" fontId="11" fillId="0" borderId="7" xfId="0" applyNumberFormat="1" applyFont="1" applyBorder="1" applyAlignment="1">
      <alignment horizontal="center" vertical="center" wrapText="1"/>
    </xf>
    <xf numFmtId="49" fontId="11" fillId="0" borderId="8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9" fontId="11" fillId="0" borderId="10" xfId="0" applyNumberFormat="1" applyFont="1" applyBorder="1" applyAlignment="1">
      <alignment vertical="center" wrapText="1"/>
    </xf>
    <xf numFmtId="49" fontId="11" fillId="0" borderId="3" xfId="0" applyNumberFormat="1" applyFont="1" applyFill="1" applyBorder="1" applyAlignment="1">
      <alignment horizontal="center" vertical="center" wrapText="1"/>
    </xf>
    <xf numFmtId="49" fontId="14" fillId="0" borderId="10" xfId="1" applyNumberFormat="1" applyFont="1" applyBorder="1" applyAlignment="1">
      <alignment horizontal="left" vertical="center" wrapText="1"/>
    </xf>
    <xf numFmtId="0" fontId="14" fillId="0" borderId="2" xfId="1" applyFont="1" applyFill="1" applyBorder="1" applyAlignment="1">
      <alignment horizontal="left" vertical="center" wrapText="1"/>
    </xf>
    <xf numFmtId="49" fontId="11" fillId="5" borderId="7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49" fontId="11" fillId="0" borderId="7" xfId="0" applyNumberFormat="1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4" fillId="0" borderId="7" xfId="1" applyFont="1" applyBorder="1" applyAlignment="1">
      <alignment horizontal="left" vertical="center" wrapText="1"/>
    </xf>
    <xf numFmtId="49" fontId="11" fillId="0" borderId="13" xfId="0" applyNumberFormat="1" applyFont="1" applyBorder="1" applyAlignment="1">
      <alignment horizontal="center" vertical="center" wrapText="1"/>
    </xf>
    <xf numFmtId="49" fontId="11" fillId="5" borderId="13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22" fontId="6" fillId="2" borderId="2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49" fontId="6" fillId="0" borderId="7" xfId="0" applyNumberFormat="1" applyFont="1" applyFill="1" applyBorder="1" applyAlignment="1">
      <alignment horizontal="center" vertical="center" wrapText="1"/>
    </xf>
    <xf numFmtId="49" fontId="14" fillId="0" borderId="7" xfId="1" applyNumberFormat="1" applyFont="1" applyBorder="1" applyAlignment="1">
      <alignment horizontal="center" vertical="center" wrapText="1"/>
    </xf>
    <xf numFmtId="49" fontId="11" fillId="0" borderId="7" xfId="0" applyNumberFormat="1" applyFont="1" applyBorder="1" applyAlignment="1">
      <alignment vertical="center" wrapText="1"/>
    </xf>
    <xf numFmtId="0" fontId="11" fillId="0" borderId="17" xfId="0" applyFont="1" applyBorder="1" applyAlignment="1">
      <alignment horizontal="center" vertical="center" wrapText="1"/>
    </xf>
    <xf numFmtId="49" fontId="11" fillId="0" borderId="20" xfId="0" applyNumberFormat="1" applyFont="1" applyBorder="1" applyAlignment="1">
      <alignment horizontal="center" vertical="center" wrapText="1"/>
    </xf>
    <xf numFmtId="0" fontId="14" fillId="0" borderId="22" xfId="1" applyFont="1" applyBorder="1" applyAlignment="1">
      <alignment horizontal="left" vertical="center" wrapText="1"/>
    </xf>
    <xf numFmtId="49" fontId="14" fillId="0" borderId="13" xfId="1" applyNumberFormat="1" applyFont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4" fillId="0" borderId="7" xfId="1" applyFont="1" applyFill="1" applyBorder="1" applyAlignment="1">
      <alignment horizontal="left" vertical="center" wrapText="1"/>
    </xf>
    <xf numFmtId="49" fontId="14" fillId="0" borderId="7" xfId="1" applyNumberFormat="1" applyFont="1" applyFill="1" applyBorder="1" applyAlignment="1">
      <alignment horizontal="center" vertical="center" wrapText="1"/>
    </xf>
    <xf numFmtId="49" fontId="11" fillId="0" borderId="7" xfId="0" applyNumberFormat="1" applyFont="1" applyFill="1" applyBorder="1" applyAlignment="1">
      <alignment vertical="center" wrapText="1"/>
    </xf>
    <xf numFmtId="49" fontId="11" fillId="0" borderId="17" xfId="0" applyNumberFormat="1" applyFont="1" applyFill="1" applyBorder="1" applyAlignment="1">
      <alignment horizontal="center" vertical="center" wrapText="1"/>
    </xf>
    <xf numFmtId="49" fontId="11" fillId="0" borderId="2" xfId="0" applyNumberFormat="1" applyFont="1" applyFill="1" applyBorder="1" applyAlignment="1">
      <alignment vertical="center" wrapText="1"/>
    </xf>
    <xf numFmtId="0" fontId="6" fillId="2" borderId="2" xfId="0" applyFont="1" applyFill="1" applyBorder="1" applyAlignment="1">
      <alignment horizontal="center" vertical="center" wrapText="1"/>
    </xf>
    <xf numFmtId="49" fontId="11" fillId="0" borderId="7" xfId="0" applyNumberFormat="1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49" fontId="7" fillId="0" borderId="10" xfId="1" applyNumberFormat="1" applyFont="1" applyFill="1" applyBorder="1" applyAlignment="1">
      <alignment horizontal="left" vertical="center" wrapText="1"/>
    </xf>
    <xf numFmtId="0" fontId="11" fillId="0" borderId="2" xfId="0" applyFont="1" applyFill="1" applyBorder="1" applyAlignment="1">
      <alignment vertical="center" wrapText="1"/>
    </xf>
    <xf numFmtId="49" fontId="11" fillId="0" borderId="16" xfId="0" applyNumberFormat="1" applyFont="1" applyFill="1" applyBorder="1" applyAlignment="1">
      <alignment horizontal="center" vertical="center" wrapText="1"/>
    </xf>
    <xf numFmtId="49" fontId="6" fillId="0" borderId="7" xfId="0" applyNumberFormat="1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49" fontId="11" fillId="0" borderId="7" xfId="0" applyNumberFormat="1" applyFont="1" applyBorder="1" applyAlignment="1">
      <alignment horizontal="center" vertical="center" wrapText="1"/>
    </xf>
    <xf numFmtId="49" fontId="6" fillId="0" borderId="5" xfId="0" applyNumberFormat="1" applyFont="1" applyFill="1" applyBorder="1" applyAlignment="1">
      <alignment horizontal="center" vertical="center" wrapText="1"/>
    </xf>
    <xf numFmtId="49" fontId="11" fillId="0" borderId="7" xfId="0" quotePrefix="1" applyNumberFormat="1" applyFont="1" applyFill="1" applyBorder="1" applyAlignment="1">
      <alignment horizontal="center" vertical="center" wrapText="1"/>
    </xf>
    <xf numFmtId="49" fontId="11" fillId="0" borderId="5" xfId="0" applyNumberFormat="1" applyFont="1" applyFill="1" applyBorder="1" applyAlignment="1">
      <alignment horizontal="center" vertical="center" wrapText="1"/>
    </xf>
    <xf numFmtId="49" fontId="11" fillId="0" borderId="13" xfId="0" applyNumberFormat="1" applyFont="1" applyBorder="1" applyAlignment="1">
      <alignment horizontal="center" vertical="center" wrapText="1"/>
    </xf>
    <xf numFmtId="49" fontId="11" fillId="0" borderId="2" xfId="0" applyNumberFormat="1" applyFont="1" applyBorder="1" applyAlignment="1">
      <alignment horizontal="left" vertical="center" wrapText="1"/>
    </xf>
    <xf numFmtId="0" fontId="11" fillId="0" borderId="13" xfId="0" applyFont="1" applyBorder="1" applyAlignment="1">
      <alignment horizontal="center" vertical="center" wrapText="1"/>
    </xf>
    <xf numFmtId="0" fontId="14" fillId="0" borderId="13" xfId="1" applyFont="1" applyBorder="1" applyAlignment="1">
      <alignment horizontal="left" vertical="center" wrapText="1"/>
    </xf>
    <xf numFmtId="49" fontId="11" fillId="0" borderId="13" xfId="0" applyNumberFormat="1" applyFont="1" applyBorder="1" applyAlignment="1">
      <alignment vertical="center" wrapText="1"/>
    </xf>
    <xf numFmtId="49" fontId="11" fillId="0" borderId="13" xfId="0" quotePrefix="1" applyNumberFormat="1" applyFont="1" applyBorder="1" applyAlignment="1">
      <alignment horizontal="center" vertical="center" wrapText="1"/>
    </xf>
    <xf numFmtId="0" fontId="14" fillId="0" borderId="0" xfId="0" applyFont="1" applyAlignment="1">
      <alignment wrapText="1"/>
    </xf>
    <xf numFmtId="0" fontId="14" fillId="0" borderId="10" xfId="1" applyFont="1" applyFill="1" applyBorder="1" applyAlignment="1">
      <alignment horizontal="left" vertical="center" wrapText="1"/>
    </xf>
    <xf numFmtId="49" fontId="11" fillId="0" borderId="13" xfId="0" applyNumberFormat="1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164" fontId="6" fillId="2" borderId="2" xfId="0" applyNumberFormat="1" applyFont="1" applyFill="1" applyBorder="1" applyAlignment="1">
      <alignment horizontal="center" vertical="center"/>
    </xf>
    <xf numFmtId="164" fontId="11" fillId="2" borderId="4" xfId="0" applyNumberFormat="1" applyFont="1" applyFill="1" applyBorder="1" applyAlignment="1">
      <alignment horizontal="center" vertical="center"/>
    </xf>
    <xf numFmtId="164" fontId="6" fillId="2" borderId="2" xfId="0" applyNumberFormat="1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49" fontId="11" fillId="0" borderId="13" xfId="0" applyNumberFormat="1" applyFont="1" applyBorder="1" applyAlignment="1">
      <alignment horizontal="center" vertical="center" wrapText="1"/>
    </xf>
    <xf numFmtId="164" fontId="6" fillId="2" borderId="17" xfId="0" applyNumberFormat="1" applyFont="1" applyFill="1" applyBorder="1" applyAlignment="1">
      <alignment horizontal="center" vertical="center" wrapText="1"/>
    </xf>
    <xf numFmtId="0" fontId="11" fillId="0" borderId="13" xfId="0" applyFont="1" applyFill="1" applyBorder="1" applyAlignment="1">
      <alignment horizontal="center" vertical="center" wrapText="1"/>
    </xf>
    <xf numFmtId="49" fontId="11" fillId="0" borderId="13" xfId="0" applyNumberFormat="1" applyFont="1" applyFill="1" applyBorder="1" applyAlignment="1">
      <alignment horizontal="center" vertical="center" wrapText="1"/>
    </xf>
    <xf numFmtId="49" fontId="11" fillId="8" borderId="2" xfId="0" applyNumberFormat="1" applyFont="1" applyFill="1" applyBorder="1" applyAlignment="1">
      <alignment horizontal="left" vertical="center" wrapText="1"/>
    </xf>
    <xf numFmtId="49" fontId="11" fillId="8" borderId="13" xfId="0" applyNumberFormat="1" applyFont="1" applyFill="1" applyBorder="1" applyAlignment="1">
      <alignment vertical="center" wrapText="1"/>
    </xf>
    <xf numFmtId="49" fontId="11" fillId="8" borderId="10" xfId="0" applyNumberFormat="1" applyFont="1" applyFill="1" applyBorder="1" applyAlignment="1">
      <alignment vertical="center" wrapText="1"/>
    </xf>
    <xf numFmtId="49" fontId="11" fillId="8" borderId="7" xfId="0" applyNumberFormat="1" applyFont="1" applyFill="1" applyBorder="1" applyAlignment="1">
      <alignment horizontal="center" vertical="center" wrapText="1"/>
    </xf>
    <xf numFmtId="49" fontId="6" fillId="8" borderId="7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left"/>
    </xf>
    <xf numFmtId="0" fontId="4" fillId="2" borderId="2" xfId="0" applyFont="1" applyFill="1" applyBorder="1" applyAlignment="1">
      <alignment horizontal="right"/>
    </xf>
    <xf numFmtId="0" fontId="2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49" fontId="7" fillId="2" borderId="3" xfId="0" applyNumberFormat="1" applyFont="1" applyFill="1" applyBorder="1" applyAlignment="1">
      <alignment horizontal="center" vertical="center" wrapText="1"/>
    </xf>
    <xf numFmtId="49" fontId="7" fillId="2" borderId="10" xfId="0" applyNumberFormat="1" applyFont="1" applyFill="1" applyBorder="1" applyAlignment="1">
      <alignment horizontal="center" vertical="center" wrapText="1"/>
    </xf>
    <xf numFmtId="164" fontId="7" fillId="2" borderId="2" xfId="0" applyNumberFormat="1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49" fontId="7" fillId="2" borderId="7" xfId="1" applyNumberFormat="1" applyFont="1" applyFill="1" applyBorder="1" applyAlignment="1">
      <alignment horizontal="center" vertical="center" wrapText="1"/>
    </xf>
    <xf numFmtId="49" fontId="7" fillId="2" borderId="8" xfId="1" applyNumberFormat="1" applyFont="1" applyFill="1" applyBorder="1" applyAlignment="1">
      <alignment horizontal="center" vertical="center" wrapText="1"/>
    </xf>
    <xf numFmtId="49" fontId="7" fillId="2" borderId="2" xfId="1" applyNumberFormat="1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vertical="center" wrapText="1"/>
    </xf>
    <xf numFmtId="49" fontId="7" fillId="2" borderId="5" xfId="0" applyNumberFormat="1" applyFont="1" applyFill="1" applyBorder="1" applyAlignment="1">
      <alignment horizontal="center" vertical="center" wrapText="1"/>
    </xf>
    <xf numFmtId="49" fontId="7" fillId="2" borderId="6" xfId="0" applyNumberFormat="1" applyFont="1" applyFill="1" applyBorder="1" applyAlignment="1">
      <alignment horizontal="center" vertical="center" wrapText="1"/>
    </xf>
    <xf numFmtId="49" fontId="14" fillId="2" borderId="3" xfId="0" applyNumberFormat="1" applyFont="1" applyFill="1" applyBorder="1" applyAlignment="1">
      <alignment horizontal="center" vertical="center" wrapText="1"/>
    </xf>
    <xf numFmtId="49" fontId="14" fillId="2" borderId="10" xfId="0" applyNumberFormat="1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49" fontId="6" fillId="0" borderId="7" xfId="0" quotePrefix="1" applyNumberFormat="1" applyFont="1" applyBorder="1" applyAlignment="1">
      <alignment horizontal="center" vertical="center" wrapText="1"/>
    </xf>
    <xf numFmtId="49" fontId="6" fillId="0" borderId="8" xfId="0" quotePrefix="1" applyNumberFormat="1" applyFont="1" applyBorder="1" applyAlignment="1">
      <alignment horizontal="center" vertical="center" wrapText="1"/>
    </xf>
    <xf numFmtId="22" fontId="6" fillId="2" borderId="7" xfId="0" applyNumberFormat="1" applyFont="1" applyFill="1" applyBorder="1" applyAlignment="1">
      <alignment horizontal="center" vertical="center" wrapText="1"/>
    </xf>
    <xf numFmtId="22" fontId="6" fillId="2" borderId="8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49" fontId="6" fillId="0" borderId="2" xfId="0" quotePrefix="1" applyNumberFormat="1" applyFont="1" applyBorder="1" applyAlignment="1">
      <alignment horizontal="center" vertical="center" wrapText="1"/>
    </xf>
    <xf numFmtId="49" fontId="7" fillId="0" borderId="7" xfId="1" applyNumberFormat="1" applyFont="1" applyBorder="1" applyAlignment="1">
      <alignment horizontal="center" vertical="center" wrapText="1"/>
    </xf>
    <xf numFmtId="49" fontId="7" fillId="0" borderId="9" xfId="1" applyNumberFormat="1" applyFont="1" applyBorder="1" applyAlignment="1">
      <alignment horizontal="center" vertical="center" wrapText="1"/>
    </xf>
    <xf numFmtId="49" fontId="7" fillId="0" borderId="8" xfId="1" applyNumberFormat="1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22" fontId="6" fillId="2" borderId="9" xfId="0" applyNumberFormat="1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49" fontId="6" fillId="0" borderId="9" xfId="0" quotePrefix="1" applyNumberFormat="1" applyFont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49" fontId="7" fillId="0" borderId="2" xfId="1" applyNumberFormat="1" applyFont="1" applyBorder="1" applyAlignment="1">
      <alignment horizontal="center" vertical="center" wrapText="1"/>
    </xf>
    <xf numFmtId="22" fontId="6" fillId="2" borderId="2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49" fontId="11" fillId="5" borderId="7" xfId="0" applyNumberFormat="1" applyFont="1" applyFill="1" applyBorder="1" applyAlignment="1">
      <alignment horizontal="center" vertical="center" wrapText="1"/>
    </xf>
    <xf numFmtId="49" fontId="6" fillId="5" borderId="8" xfId="0" applyNumberFormat="1" applyFont="1" applyFill="1" applyBorder="1" applyAlignment="1">
      <alignment horizontal="center" vertical="center" wrapText="1"/>
    </xf>
    <xf numFmtId="49" fontId="6" fillId="0" borderId="7" xfId="0" applyNumberFormat="1" applyFont="1" applyFill="1" applyBorder="1" applyAlignment="1">
      <alignment horizontal="center" vertical="center" wrapText="1"/>
    </xf>
    <xf numFmtId="49" fontId="6" fillId="0" borderId="8" xfId="0" applyNumberFormat="1" applyFont="1" applyFill="1" applyBorder="1" applyAlignment="1">
      <alignment horizontal="center" vertical="center" wrapText="1"/>
    </xf>
    <xf numFmtId="0" fontId="7" fillId="0" borderId="7" xfId="1" applyFont="1" applyFill="1" applyBorder="1" applyAlignment="1">
      <alignment horizontal="left" vertical="center" wrapText="1"/>
    </xf>
    <xf numFmtId="0" fontId="7" fillId="0" borderId="8" xfId="1" applyFont="1" applyFill="1" applyBorder="1" applyAlignment="1">
      <alignment horizontal="left" vertical="center" wrapText="1"/>
    </xf>
    <xf numFmtId="49" fontId="6" fillId="0" borderId="34" xfId="0" applyNumberFormat="1" applyFont="1" applyBorder="1" applyAlignment="1">
      <alignment horizontal="center" vertical="center" wrapText="1"/>
    </xf>
    <xf numFmtId="49" fontId="6" fillId="0" borderId="25" xfId="0" applyNumberFormat="1" applyFont="1" applyBorder="1" applyAlignment="1">
      <alignment horizontal="center" vertical="center" wrapText="1"/>
    </xf>
    <xf numFmtId="49" fontId="6" fillId="0" borderId="7" xfId="0" quotePrefix="1" applyNumberFormat="1" applyFont="1" applyFill="1" applyBorder="1" applyAlignment="1">
      <alignment horizontal="center" vertical="center" wrapText="1"/>
    </xf>
    <xf numFmtId="49" fontId="6" fillId="0" borderId="8" xfId="0" quotePrefix="1" applyNumberFormat="1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49" fontId="7" fillId="2" borderId="7" xfId="0" applyNumberFormat="1" applyFont="1" applyFill="1" applyBorder="1" applyAlignment="1">
      <alignment horizontal="center" vertical="center" wrapText="1"/>
    </xf>
    <xf numFmtId="49" fontId="7" fillId="2" borderId="8" xfId="0" applyNumberFormat="1" applyFont="1" applyFill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 vertical="center" wrapText="1"/>
    </xf>
    <xf numFmtId="0" fontId="7" fillId="0" borderId="7" xfId="1" applyFont="1" applyBorder="1" applyAlignment="1">
      <alignment horizontal="left" vertical="center" wrapText="1"/>
    </xf>
    <xf numFmtId="0" fontId="7" fillId="0" borderId="8" xfId="1" applyFont="1" applyBorder="1" applyAlignment="1">
      <alignment horizontal="left" vertical="center" wrapText="1"/>
    </xf>
    <xf numFmtId="164" fontId="6" fillId="2" borderId="7" xfId="0" applyNumberFormat="1" applyFont="1" applyFill="1" applyBorder="1" applyAlignment="1">
      <alignment horizontal="center" vertical="center"/>
    </xf>
    <xf numFmtId="164" fontId="6" fillId="2" borderId="8" xfId="0" applyNumberFormat="1" applyFont="1" applyFill="1" applyBorder="1" applyAlignment="1">
      <alignment horizontal="center" vertical="center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14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0" fontId="7" fillId="0" borderId="2" xfId="1" applyFont="1" applyBorder="1" applyAlignment="1">
      <alignment horizontal="left" vertical="center" wrapText="1"/>
    </xf>
    <xf numFmtId="164" fontId="6" fillId="2" borderId="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49" fontId="11" fillId="0" borderId="7" xfId="0" applyNumberFormat="1" applyFont="1" applyBorder="1" applyAlignment="1">
      <alignment horizontal="center" vertical="center" wrapText="1"/>
    </xf>
    <xf numFmtId="49" fontId="11" fillId="0" borderId="8" xfId="0" applyNumberFormat="1" applyFont="1" applyBorder="1" applyAlignment="1">
      <alignment horizontal="center" vertical="center" wrapText="1"/>
    </xf>
    <xf numFmtId="49" fontId="11" fillId="0" borderId="7" xfId="0" quotePrefix="1" applyNumberFormat="1" applyFont="1" applyBorder="1" applyAlignment="1">
      <alignment horizontal="center" vertical="center" wrapText="1"/>
    </xf>
    <xf numFmtId="49" fontId="11" fillId="0" borderId="8" xfId="0" quotePrefix="1" applyNumberFormat="1" applyFont="1" applyBorder="1" applyAlignment="1">
      <alignment horizontal="center" vertical="center" wrapText="1"/>
    </xf>
    <xf numFmtId="0" fontId="14" fillId="0" borderId="7" xfId="1" applyFont="1" applyBorder="1" applyAlignment="1">
      <alignment horizontal="left" vertical="center" wrapText="1"/>
    </xf>
    <xf numFmtId="0" fontId="14" fillId="0" borderId="8" xfId="1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49" fontId="7" fillId="2" borderId="16" xfId="0" applyNumberFormat="1" applyFont="1" applyFill="1" applyBorder="1" applyAlignment="1">
      <alignment horizontal="center" vertical="center" wrapText="1"/>
    </xf>
    <xf numFmtId="49" fontId="7" fillId="4" borderId="20" xfId="0" applyNumberFormat="1" applyFont="1" applyFill="1" applyBorder="1" applyAlignment="1">
      <alignment horizontal="center" vertical="center" wrapText="1"/>
    </xf>
    <xf numFmtId="49" fontId="7" fillId="4" borderId="21" xfId="0" applyNumberFormat="1" applyFont="1" applyFill="1" applyBorder="1" applyAlignment="1">
      <alignment horizontal="center" vertical="center" wrapText="1"/>
    </xf>
    <xf numFmtId="49" fontId="7" fillId="2" borderId="20" xfId="0" applyNumberFormat="1" applyFont="1" applyFill="1" applyBorder="1" applyAlignment="1">
      <alignment horizontal="center" vertical="center" wrapText="1"/>
    </xf>
    <xf numFmtId="49" fontId="7" fillId="2" borderId="21" xfId="0" applyNumberFormat="1" applyFont="1" applyFill="1" applyBorder="1" applyAlignment="1">
      <alignment horizontal="center" vertical="center" wrapText="1"/>
    </xf>
    <xf numFmtId="0" fontId="12" fillId="0" borderId="35" xfId="0" applyFont="1" applyBorder="1" applyAlignment="1">
      <alignment horizontal="center" vertical="center" wrapText="1"/>
    </xf>
    <xf numFmtId="0" fontId="12" fillId="0" borderId="37" xfId="0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49" fontId="6" fillId="0" borderId="13" xfId="0" applyNumberFormat="1" applyFont="1" applyBorder="1" applyAlignment="1">
      <alignment horizontal="center" vertical="center" wrapText="1"/>
    </xf>
    <xf numFmtId="49" fontId="6" fillId="0" borderId="17" xfId="0" applyNumberFormat="1" applyFont="1" applyBorder="1" applyAlignment="1">
      <alignment horizontal="center" vertical="center" wrapText="1"/>
    </xf>
    <xf numFmtId="49" fontId="6" fillId="0" borderId="40" xfId="0" applyNumberFormat="1" applyFont="1" applyBorder="1" applyAlignment="1">
      <alignment horizontal="center" vertical="center" wrapText="1"/>
    </xf>
    <xf numFmtId="49" fontId="6" fillId="0" borderId="11" xfId="0" applyNumberFormat="1" applyFont="1" applyBorder="1" applyAlignment="1">
      <alignment horizontal="center" vertical="center" wrapText="1"/>
    </xf>
    <xf numFmtId="0" fontId="7" fillId="0" borderId="34" xfId="1" applyFont="1" applyBorder="1" applyAlignment="1">
      <alignment horizontal="left" vertical="center" wrapText="1"/>
    </xf>
    <xf numFmtId="0" fontId="7" fillId="0" borderId="9" xfId="1" applyFont="1" applyBorder="1" applyAlignment="1">
      <alignment horizontal="left" vertical="center" wrapText="1"/>
    </xf>
    <xf numFmtId="49" fontId="7" fillId="0" borderId="34" xfId="1" applyNumberFormat="1" applyFont="1" applyBorder="1" applyAlignment="1">
      <alignment horizontal="center" vertical="center" wrapText="1"/>
    </xf>
    <xf numFmtId="164" fontId="6" fillId="2" borderId="7" xfId="0" applyNumberFormat="1" applyFont="1" applyFill="1" applyBorder="1" applyAlignment="1">
      <alignment horizontal="center" vertical="center" wrapText="1"/>
    </xf>
    <xf numFmtId="164" fontId="6" fillId="2" borderId="9" xfId="0" applyNumberFormat="1" applyFont="1" applyFill="1" applyBorder="1" applyAlignment="1">
      <alignment horizontal="center" vertical="center" wrapText="1"/>
    </xf>
    <xf numFmtId="49" fontId="6" fillId="0" borderId="0" xfId="0" applyNumberFormat="1" applyFont="1" applyAlignment="1">
      <alignment horizontal="center" vertical="center" wrapText="1"/>
    </xf>
    <xf numFmtId="0" fontId="6" fillId="0" borderId="35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49" fontId="6" fillId="0" borderId="41" xfId="0" applyNumberFormat="1" applyFont="1" applyBorder="1" applyAlignment="1">
      <alignment horizontal="center" vertical="center" wrapText="1"/>
    </xf>
    <xf numFmtId="49" fontId="6" fillId="0" borderId="43" xfId="0" applyNumberFormat="1" applyFont="1" applyBorder="1" applyAlignment="1">
      <alignment horizontal="center" vertical="center" wrapText="1"/>
    </xf>
    <xf numFmtId="49" fontId="6" fillId="0" borderId="27" xfId="0" applyNumberFormat="1" applyFont="1" applyBorder="1" applyAlignment="1">
      <alignment horizontal="center" vertical="center" wrapText="1"/>
    </xf>
    <xf numFmtId="49" fontId="6" fillId="0" borderId="42" xfId="0" applyNumberFormat="1" applyFont="1" applyBorder="1" applyAlignment="1">
      <alignment horizontal="center" vertical="center" wrapText="1"/>
    </xf>
    <xf numFmtId="49" fontId="6" fillId="0" borderId="28" xfId="0" applyNumberFormat="1" applyFont="1" applyBorder="1" applyAlignment="1">
      <alignment horizontal="center" vertical="center" wrapText="1"/>
    </xf>
    <xf numFmtId="0" fontId="7" fillId="0" borderId="25" xfId="1" applyFont="1" applyBorder="1" applyAlignment="1">
      <alignment horizontal="left" vertical="center" wrapText="1"/>
    </xf>
    <xf numFmtId="49" fontId="13" fillId="2" borderId="21" xfId="0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0" fontId="7" fillId="5" borderId="7" xfId="1" applyFont="1" applyFill="1" applyBorder="1" applyAlignment="1">
      <alignment horizontal="center" vertical="center" wrapText="1"/>
    </xf>
    <xf numFmtId="0" fontId="7" fillId="5" borderId="8" xfId="1" applyFont="1" applyFill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left" vertical="center" wrapText="1"/>
    </xf>
    <xf numFmtId="49" fontId="6" fillId="0" borderId="9" xfId="0" applyNumberFormat="1" applyFont="1" applyBorder="1" applyAlignment="1">
      <alignment horizontal="left" vertical="center" wrapText="1"/>
    </xf>
    <xf numFmtId="49" fontId="6" fillId="0" borderId="8" xfId="0" applyNumberFormat="1" applyFont="1" applyBorder="1" applyAlignment="1">
      <alignment horizontal="left" vertical="center" wrapText="1"/>
    </xf>
    <xf numFmtId="164" fontId="6" fillId="2" borderId="9" xfId="0" applyNumberFormat="1" applyFont="1" applyFill="1" applyBorder="1" applyAlignment="1">
      <alignment horizontal="center" vertical="center"/>
    </xf>
    <xf numFmtId="49" fontId="6" fillId="0" borderId="3" xfId="0" applyNumberFormat="1" applyFont="1" applyBorder="1" applyAlignment="1">
      <alignment horizontal="center" vertical="center" wrapText="1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16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49" fontId="19" fillId="0" borderId="13" xfId="0" applyNumberFormat="1" applyFont="1" applyBorder="1" applyAlignment="1">
      <alignment horizontal="center" vertical="center" wrapText="1"/>
    </xf>
    <xf numFmtId="49" fontId="14" fillId="2" borderId="46" xfId="0" applyNumberFormat="1" applyFont="1" applyFill="1" applyBorder="1" applyAlignment="1">
      <alignment horizontal="center" vertical="center" wrapText="1"/>
    </xf>
    <xf numFmtId="49" fontId="14" fillId="2" borderId="47" xfId="0" applyNumberFormat="1" applyFont="1" applyFill="1" applyBorder="1" applyAlignment="1">
      <alignment horizontal="center" vertical="center" wrapText="1"/>
    </xf>
    <xf numFmtId="49" fontId="14" fillId="2" borderId="5" xfId="0" applyNumberFormat="1" applyFont="1" applyFill="1" applyBorder="1" applyAlignment="1">
      <alignment horizontal="center" vertical="center" wrapText="1"/>
    </xf>
    <xf numFmtId="164" fontId="6" fillId="2" borderId="13" xfId="0" applyNumberFormat="1" applyFont="1" applyFill="1" applyBorder="1" applyAlignment="1">
      <alignment horizontal="center" vertical="center" wrapText="1"/>
    </xf>
    <xf numFmtId="0" fontId="6" fillId="4" borderId="42" xfId="0" applyFont="1" applyFill="1" applyBorder="1" applyAlignment="1">
      <alignment horizontal="center" vertical="center" wrapText="1"/>
    </xf>
    <xf numFmtId="0" fontId="6" fillId="4" borderId="37" xfId="0" applyFont="1" applyFill="1" applyBorder="1" applyAlignment="1">
      <alignment horizontal="center" vertical="center" wrapText="1"/>
    </xf>
    <xf numFmtId="0" fontId="6" fillId="4" borderId="28" xfId="0" applyFont="1" applyFill="1" applyBorder="1" applyAlignment="1">
      <alignment horizontal="center" vertical="center" wrapText="1"/>
    </xf>
    <xf numFmtId="49" fontId="18" fillId="0" borderId="13" xfId="0" applyNumberFormat="1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12" fillId="0" borderId="44" xfId="0" applyFont="1" applyBorder="1" applyAlignment="1">
      <alignment horizontal="center" vertical="center" wrapText="1"/>
    </xf>
    <xf numFmtId="0" fontId="12" fillId="0" borderId="52" xfId="0" applyFont="1" applyBorder="1" applyAlignment="1">
      <alignment horizontal="center" vertical="center" wrapText="1"/>
    </xf>
    <xf numFmtId="49" fontId="11" fillId="0" borderId="13" xfId="0" applyNumberFormat="1" applyFont="1" applyBorder="1" applyAlignment="1">
      <alignment horizontal="center" vertical="center" wrapText="1"/>
    </xf>
    <xf numFmtId="49" fontId="11" fillId="0" borderId="17" xfId="0" applyNumberFormat="1" applyFont="1" applyBorder="1" applyAlignment="1">
      <alignment horizontal="center" vertical="center" wrapText="1"/>
    </xf>
    <xf numFmtId="49" fontId="17" fillId="0" borderId="13" xfId="0" applyNumberFormat="1" applyFont="1" applyBorder="1" applyAlignment="1">
      <alignment horizontal="center" vertical="center" wrapText="1"/>
    </xf>
    <xf numFmtId="49" fontId="7" fillId="2" borderId="46" xfId="0" applyNumberFormat="1" applyFont="1" applyFill="1" applyBorder="1" applyAlignment="1">
      <alignment horizontal="center" vertical="center" wrapText="1"/>
    </xf>
    <xf numFmtId="49" fontId="7" fillId="2" borderId="47" xfId="0" applyNumberFormat="1" applyFont="1" applyFill="1" applyBorder="1" applyAlignment="1">
      <alignment horizontal="center" vertical="center" wrapText="1"/>
    </xf>
    <xf numFmtId="49" fontId="13" fillId="2" borderId="20" xfId="0" applyNumberFormat="1" applyFont="1" applyFill="1" applyBorder="1" applyAlignment="1">
      <alignment horizontal="center" vertical="center" wrapText="1"/>
    </xf>
    <xf numFmtId="0" fontId="7" fillId="0" borderId="13" xfId="1" applyFont="1" applyBorder="1" applyAlignment="1">
      <alignment horizontal="left" vertical="center" wrapText="1"/>
    </xf>
    <xf numFmtId="0" fontId="7" fillId="0" borderId="17" xfId="1" applyFont="1" applyBorder="1" applyAlignment="1">
      <alignment horizontal="left" vertical="center" wrapText="1"/>
    </xf>
    <xf numFmtId="49" fontId="16" fillId="0" borderId="13" xfId="1" applyNumberFormat="1" applyFont="1" applyBorder="1" applyAlignment="1">
      <alignment horizontal="center" vertical="center" wrapText="1"/>
    </xf>
    <xf numFmtId="49" fontId="7" fillId="0" borderId="13" xfId="1" applyNumberFormat="1" applyFont="1" applyBorder="1" applyAlignment="1">
      <alignment horizontal="center" vertical="center" wrapText="1"/>
    </xf>
    <xf numFmtId="49" fontId="7" fillId="0" borderId="17" xfId="1" applyNumberFormat="1" applyFont="1" applyBorder="1" applyAlignment="1">
      <alignment horizontal="center" vertical="center" wrapText="1"/>
    </xf>
    <xf numFmtId="49" fontId="6" fillId="0" borderId="20" xfId="0" applyNumberFormat="1" applyFont="1" applyBorder="1" applyAlignment="1">
      <alignment horizontal="center" vertical="center" wrapText="1"/>
    </xf>
    <xf numFmtId="49" fontId="6" fillId="0" borderId="54" xfId="0" applyNumberFormat="1" applyFont="1" applyBorder="1" applyAlignment="1">
      <alignment horizontal="center" vertical="center" wrapText="1"/>
    </xf>
    <xf numFmtId="164" fontId="6" fillId="2" borderId="2" xfId="0" applyNumberFormat="1" applyFont="1" applyFill="1" applyBorder="1" applyAlignment="1">
      <alignment horizontal="center" vertical="center" wrapText="1"/>
    </xf>
    <xf numFmtId="0" fontId="12" fillId="0" borderId="27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882">
    <dxf>
      <font>
        <strike/>
        <color theme="4" tint="0.59996337778862885"/>
      </font>
    </dxf>
    <dxf>
      <fill>
        <patternFill patternType="solid">
          <fgColor rgb="FFC5DFB2"/>
          <bgColor rgb="FFC5DFB2"/>
        </patternFill>
      </fill>
    </dxf>
    <dxf>
      <fill>
        <patternFill patternType="solid">
          <fgColor rgb="FFFF7C80"/>
          <bgColor rgb="FFFF7C80"/>
        </patternFill>
      </fill>
    </dxf>
    <dxf>
      <font>
        <strike/>
        <color theme="4" tint="0.59996337778862885"/>
      </font>
    </dxf>
    <dxf>
      <fill>
        <patternFill patternType="solid">
          <fgColor rgb="FFC5DFB2"/>
          <bgColor rgb="FFC5DFB2"/>
        </patternFill>
      </fill>
    </dxf>
    <dxf>
      <fill>
        <patternFill patternType="solid">
          <fgColor rgb="FFFF7C80"/>
          <bgColor rgb="FFFF7C80"/>
        </patternFill>
      </fill>
    </dxf>
    <dxf>
      <font>
        <strike/>
        <color theme="4" tint="0.59996337778862885"/>
      </font>
    </dxf>
    <dxf>
      <fill>
        <patternFill patternType="solid">
          <fgColor rgb="FFC5DFB2"/>
          <bgColor rgb="FFC5DFB2"/>
        </patternFill>
      </fill>
    </dxf>
    <dxf>
      <fill>
        <patternFill patternType="solid">
          <fgColor rgb="FFFF7C80"/>
          <bgColor rgb="FFFF7C80"/>
        </patternFill>
      </fill>
    </dxf>
    <dxf>
      <font>
        <strike/>
        <color theme="4" tint="0.59996337778862885"/>
      </font>
    </dxf>
    <dxf>
      <fill>
        <patternFill patternType="solid">
          <fgColor rgb="FFC5DFB2"/>
          <bgColor rgb="FFC5DFB2"/>
        </patternFill>
      </fill>
    </dxf>
    <dxf>
      <fill>
        <patternFill patternType="solid">
          <fgColor rgb="FFFF7C80"/>
          <bgColor rgb="FFFF7C80"/>
        </patternFill>
      </fill>
    </dxf>
    <dxf>
      <font>
        <strike/>
        <color theme="4" tint="0.59996337778862885"/>
      </font>
    </dxf>
    <dxf>
      <font>
        <strike/>
        <color theme="4" tint="0.59996337778862885"/>
      </font>
    </dxf>
    <dxf>
      <font>
        <strike/>
        <color theme="4" tint="0.59996337778862885"/>
      </font>
    </dxf>
    <dxf>
      <fill>
        <patternFill patternType="solid">
          <fgColor rgb="FFC5DFB2"/>
          <bgColor rgb="FFC5DFB2"/>
        </patternFill>
      </fill>
    </dxf>
    <dxf>
      <fill>
        <patternFill patternType="solid">
          <fgColor rgb="FFFF7C80"/>
          <bgColor rgb="FFFF7C80"/>
        </patternFill>
      </fill>
    </dxf>
    <dxf>
      <fill>
        <patternFill patternType="solid">
          <fgColor rgb="FFC5DFB2"/>
          <bgColor rgb="FFC5DFB2"/>
        </patternFill>
      </fill>
    </dxf>
    <dxf>
      <fill>
        <patternFill patternType="solid">
          <fgColor rgb="FFFF7C80"/>
          <bgColor rgb="FFFF7C80"/>
        </patternFill>
      </fill>
    </dxf>
    <dxf>
      <font>
        <strike/>
        <color theme="4" tint="0.59996337778862885"/>
      </font>
    </dxf>
    <dxf>
      <font>
        <strike/>
        <color theme="4" tint="0.59996337778862885"/>
      </font>
    </dxf>
    <dxf>
      <fill>
        <patternFill patternType="solid">
          <fgColor rgb="FFC5DFB2"/>
          <bgColor rgb="FFC5DFB2"/>
        </patternFill>
      </fill>
    </dxf>
    <dxf>
      <fill>
        <patternFill patternType="solid">
          <fgColor rgb="FFFF7C80"/>
          <bgColor rgb="FFFF7C80"/>
        </patternFill>
      </fill>
    </dxf>
    <dxf>
      <fill>
        <patternFill patternType="solid">
          <fgColor rgb="FFC5DFB2"/>
          <bgColor rgb="FFC5DFB2"/>
        </patternFill>
      </fill>
    </dxf>
    <dxf>
      <fill>
        <patternFill patternType="solid">
          <fgColor rgb="FFFF7C80"/>
          <bgColor rgb="FFFF7C80"/>
        </patternFill>
      </fill>
    </dxf>
    <dxf>
      <font>
        <strike/>
        <color theme="4" tint="0.59996337778862885"/>
      </font>
    </dxf>
    <dxf>
      <fill>
        <patternFill patternType="solid">
          <fgColor rgb="FFC5DFB2"/>
          <bgColor rgb="FFC5DFB2"/>
        </patternFill>
      </fill>
    </dxf>
    <dxf>
      <fill>
        <patternFill patternType="solid">
          <fgColor rgb="FFFF7C80"/>
          <bgColor rgb="FFFF7C80"/>
        </patternFill>
      </fill>
    </dxf>
    <dxf>
      <font>
        <strike/>
        <color theme="4" tint="0.59996337778862885"/>
      </font>
    </dxf>
    <dxf>
      <fill>
        <patternFill patternType="solid">
          <fgColor rgb="FFC5DFB2"/>
          <bgColor rgb="FFC5DFB2"/>
        </patternFill>
      </fill>
    </dxf>
    <dxf>
      <fill>
        <patternFill patternType="solid">
          <fgColor rgb="FFFF7C80"/>
          <bgColor rgb="FFFF7C80"/>
        </patternFill>
      </fill>
    </dxf>
    <dxf>
      <font>
        <strike/>
        <color theme="4" tint="0.59996337778862885"/>
      </font>
    </dxf>
    <dxf>
      <fill>
        <patternFill patternType="solid">
          <fgColor rgb="FFC5DFB2"/>
          <bgColor rgb="FFC5DFB2"/>
        </patternFill>
      </fill>
    </dxf>
    <dxf>
      <fill>
        <patternFill patternType="solid">
          <fgColor rgb="FFFF7C80"/>
          <bgColor rgb="FFFF7C80"/>
        </patternFill>
      </fill>
    </dxf>
    <dxf>
      <font>
        <strike/>
        <color theme="4" tint="0.59996337778862885"/>
      </font>
    </dxf>
    <dxf>
      <fill>
        <patternFill patternType="solid">
          <fgColor rgb="FFC5DFB2"/>
          <bgColor rgb="FFC5DFB2"/>
        </patternFill>
      </fill>
    </dxf>
    <dxf>
      <fill>
        <patternFill patternType="solid">
          <fgColor rgb="FFFF7C80"/>
          <bgColor rgb="FFFF7C80"/>
        </patternFill>
      </fill>
    </dxf>
    <dxf>
      <font>
        <strike/>
        <color theme="4" tint="0.59996337778862885"/>
      </font>
    </dxf>
    <dxf>
      <font>
        <strike/>
        <color theme="4" tint="0.59996337778862885"/>
      </font>
    </dxf>
    <dxf>
      <font>
        <strike/>
        <color theme="4" tint="0.59996337778862885"/>
      </font>
    </dxf>
    <dxf>
      <font>
        <strike/>
        <color theme="4" tint="0.59996337778862885"/>
      </font>
    </dxf>
    <dxf>
      <font>
        <strike/>
        <color theme="4" tint="0.59996337778862885"/>
      </font>
    </dxf>
    <dxf>
      <font>
        <strike/>
        <color theme="4" tint="0.59996337778862885"/>
      </font>
    </dxf>
    <dxf>
      <font>
        <strike/>
        <color theme="4" tint="0.59996337778862885"/>
      </font>
    </dxf>
    <dxf>
      <font>
        <strike/>
        <color theme="4" tint="0.59996337778862885"/>
      </font>
    </dxf>
    <dxf>
      <font>
        <strike/>
        <color theme="4" tint="0.59996337778862885"/>
      </font>
    </dxf>
    <dxf>
      <font>
        <strike/>
        <color theme="4" tint="0.59996337778862885"/>
      </font>
    </dxf>
    <dxf>
      <font>
        <strike/>
        <color theme="4" tint="0.59996337778862885"/>
      </font>
    </dxf>
    <dxf>
      <font>
        <strike/>
        <color theme="4" tint="0.59996337778862885"/>
      </font>
    </dxf>
    <dxf>
      <font>
        <strike/>
        <color theme="4" tint="0.59996337778862885"/>
      </font>
    </dxf>
    <dxf>
      <font>
        <strike/>
        <color theme="4" tint="0.59996337778862885"/>
      </font>
    </dxf>
    <dxf>
      <font>
        <strike/>
        <color theme="4" tint="0.59996337778862885"/>
      </font>
    </dxf>
    <dxf>
      <font>
        <strike/>
        <color theme="4" tint="0.59996337778862885"/>
      </font>
    </dxf>
    <dxf>
      <font>
        <strike/>
        <color theme="4" tint="0.59996337778862885"/>
      </font>
    </dxf>
    <dxf>
      <font>
        <strike/>
        <color theme="4" tint="0.59996337778862885"/>
      </font>
    </dxf>
    <dxf>
      <font>
        <strike/>
        <color theme="4" tint="0.59996337778862885"/>
      </font>
    </dxf>
    <dxf>
      <font>
        <strike/>
        <color theme="4" tint="0.59996337778862885"/>
      </font>
    </dxf>
    <dxf>
      <font>
        <strike/>
        <color theme="4" tint="0.59996337778862885"/>
      </font>
    </dxf>
    <dxf>
      <font>
        <strike/>
        <color theme="4" tint="0.59996337778862885"/>
      </font>
    </dxf>
    <dxf>
      <font>
        <strike/>
        <color theme="4" tint="0.59996337778862885"/>
      </font>
    </dxf>
    <dxf>
      <font>
        <strike/>
        <color theme="4" tint="0.59996337778862885"/>
      </font>
    </dxf>
    <dxf>
      <font>
        <strike/>
        <color theme="4" tint="0.59996337778862885"/>
      </font>
    </dxf>
    <dxf>
      <font>
        <strike/>
        <color theme="4" tint="0.59996337778862885"/>
      </font>
    </dxf>
    <dxf>
      <font>
        <strike/>
        <color theme="4" tint="0.59996337778862885"/>
      </font>
    </dxf>
    <dxf>
      <font>
        <strike/>
        <color theme="4" tint="0.59996337778862885"/>
      </font>
    </dxf>
    <dxf>
      <fill>
        <patternFill patternType="solid">
          <fgColor rgb="FFC5DFB2"/>
          <bgColor rgb="FFC5DFB2"/>
        </patternFill>
      </fill>
    </dxf>
    <dxf>
      <fill>
        <patternFill patternType="solid">
          <fgColor rgb="FFFF7C80"/>
          <bgColor rgb="FFFF7C80"/>
        </patternFill>
      </fill>
    </dxf>
    <dxf>
      <fill>
        <patternFill patternType="solid">
          <fgColor rgb="FFC5DFB2"/>
          <bgColor rgb="FFC5DFB2"/>
        </patternFill>
      </fill>
    </dxf>
    <dxf>
      <fill>
        <patternFill patternType="solid">
          <fgColor rgb="FFFF7C80"/>
          <bgColor rgb="FFFF7C80"/>
        </patternFill>
      </fill>
    </dxf>
    <dxf>
      <font>
        <strike/>
        <color theme="4" tint="0.59996337778862885"/>
      </font>
    </dxf>
    <dxf>
      <font>
        <strike/>
        <color theme="4" tint="0.59996337778862885"/>
      </font>
    </dxf>
    <dxf>
      <fill>
        <patternFill patternType="solid">
          <fgColor rgb="FFC5DFB2"/>
          <bgColor rgb="FFC5DFB2"/>
        </patternFill>
      </fill>
    </dxf>
    <dxf>
      <fill>
        <patternFill patternType="solid">
          <fgColor rgb="FFFF7C80"/>
          <bgColor rgb="FFFF7C80"/>
        </patternFill>
      </fill>
    </dxf>
    <dxf>
      <font>
        <strike/>
        <color theme="4" tint="0.59996337778862885"/>
      </font>
    </dxf>
    <dxf>
      <fill>
        <patternFill patternType="solid">
          <fgColor rgb="FFC5DFB2"/>
          <bgColor rgb="FFC5DFB2"/>
        </patternFill>
      </fill>
    </dxf>
    <dxf>
      <fill>
        <patternFill patternType="solid">
          <fgColor rgb="FFFF7C80"/>
          <bgColor rgb="FFFF7C80"/>
        </patternFill>
      </fill>
    </dxf>
    <dxf>
      <font>
        <strike/>
        <color theme="4" tint="0.59996337778862885"/>
      </font>
    </dxf>
    <dxf>
      <font>
        <strike/>
        <color theme="4" tint="0.59996337778862885"/>
      </font>
    </dxf>
    <dxf>
      <fill>
        <patternFill patternType="solid">
          <fgColor rgb="FFC5DFB2"/>
          <bgColor rgb="FFC5DFB2"/>
        </patternFill>
      </fill>
    </dxf>
    <dxf>
      <fill>
        <patternFill patternType="solid">
          <fgColor rgb="FFFF7C80"/>
          <bgColor rgb="FFFF7C80"/>
        </patternFill>
      </fill>
    </dxf>
    <dxf>
      <fill>
        <patternFill patternType="solid">
          <fgColor rgb="FFC5DFB2"/>
          <bgColor rgb="FFC5DFB2"/>
        </patternFill>
      </fill>
    </dxf>
    <dxf>
      <fill>
        <patternFill patternType="solid">
          <fgColor rgb="FFFF7C80"/>
          <bgColor rgb="FFFF7C80"/>
        </patternFill>
      </fill>
    </dxf>
    <dxf>
      <font>
        <strike/>
        <color theme="4" tint="0.59996337778862885"/>
      </font>
    </dxf>
    <dxf>
      <font>
        <strike/>
        <color theme="4" tint="0.59996337778862885"/>
      </font>
    </dxf>
    <dxf>
      <font>
        <strike/>
        <color theme="4" tint="0.59996337778862885"/>
      </font>
    </dxf>
    <dxf>
      <font>
        <strike/>
        <color theme="4" tint="0.59996337778862885"/>
      </font>
    </dxf>
    <dxf>
      <font>
        <strike/>
        <color theme="4" tint="0.59996337778862885"/>
      </font>
    </dxf>
    <dxf>
      <fill>
        <patternFill patternType="solid">
          <fgColor rgb="FFC5DFB2"/>
          <bgColor rgb="FFC5DFB2"/>
        </patternFill>
      </fill>
    </dxf>
    <dxf>
      <fill>
        <patternFill patternType="solid">
          <fgColor rgb="FFFF7C80"/>
          <bgColor rgb="FFFF7C80"/>
        </patternFill>
      </fill>
    </dxf>
    <dxf>
      <fill>
        <patternFill patternType="solid">
          <fgColor rgb="FFC5DFB2"/>
          <bgColor rgb="FFC5DFB2"/>
        </patternFill>
      </fill>
    </dxf>
    <dxf>
      <fill>
        <patternFill patternType="solid">
          <fgColor rgb="FFFF7C80"/>
          <bgColor rgb="FFFF7C80"/>
        </patternFill>
      </fill>
    </dxf>
    <dxf>
      <font>
        <strike/>
        <color theme="4" tint="0.59996337778862885"/>
      </font>
    </dxf>
    <dxf>
      <fill>
        <patternFill patternType="solid">
          <fgColor rgb="FFC5DFB2"/>
          <bgColor rgb="FFC5DFB2"/>
        </patternFill>
      </fill>
    </dxf>
    <dxf>
      <fill>
        <patternFill patternType="solid">
          <fgColor rgb="FFFF7C80"/>
          <bgColor rgb="FFFF7C80"/>
        </patternFill>
      </fill>
    </dxf>
    <dxf>
      <fill>
        <patternFill patternType="solid">
          <fgColor rgb="FFC5DFB2"/>
          <bgColor rgb="FFC5DFB2"/>
        </patternFill>
      </fill>
    </dxf>
    <dxf>
      <fill>
        <patternFill patternType="solid">
          <fgColor rgb="FFFF7C80"/>
          <bgColor rgb="FFFF7C80"/>
        </patternFill>
      </fill>
    </dxf>
    <dxf>
      <font>
        <strike/>
        <color theme="4" tint="0.59996337778862885"/>
      </font>
    </dxf>
    <dxf>
      <fill>
        <patternFill patternType="solid">
          <fgColor rgb="FFC5DFB2"/>
          <bgColor rgb="FFC5DFB2"/>
        </patternFill>
      </fill>
    </dxf>
    <dxf>
      <fill>
        <patternFill patternType="solid">
          <fgColor rgb="FFFF7C80"/>
          <bgColor rgb="FFFF7C80"/>
        </patternFill>
      </fill>
    </dxf>
    <dxf>
      <fill>
        <patternFill patternType="solid">
          <fgColor rgb="FFC5DFB2"/>
          <bgColor rgb="FFC5DFB2"/>
        </patternFill>
      </fill>
    </dxf>
    <dxf>
      <fill>
        <patternFill patternType="solid">
          <fgColor rgb="FFFF7C80"/>
          <bgColor rgb="FFFF7C80"/>
        </patternFill>
      </fill>
    </dxf>
    <dxf>
      <font>
        <strike/>
        <color theme="4" tint="0.59996337778862885"/>
      </font>
    </dxf>
    <dxf>
      <fill>
        <patternFill patternType="solid">
          <fgColor rgb="FFC5DFB2"/>
          <bgColor rgb="FFC5DFB2"/>
        </patternFill>
      </fill>
    </dxf>
    <dxf>
      <fill>
        <patternFill patternType="solid">
          <fgColor rgb="FFFF7C80"/>
          <bgColor rgb="FFFF7C80"/>
        </patternFill>
      </fill>
    </dxf>
    <dxf>
      <fill>
        <patternFill patternType="solid">
          <fgColor rgb="FFC5DFB2"/>
          <bgColor rgb="FFC5DFB2"/>
        </patternFill>
      </fill>
    </dxf>
    <dxf>
      <fill>
        <patternFill patternType="solid">
          <fgColor rgb="FFFF7C80"/>
          <bgColor rgb="FFFF7C80"/>
        </patternFill>
      </fill>
    </dxf>
    <dxf>
      <font>
        <strike/>
        <color theme="4" tint="0.59996337778862885"/>
      </font>
    </dxf>
    <dxf>
      <font>
        <strike/>
        <color theme="4" tint="0.59996337778862885"/>
      </font>
    </dxf>
    <dxf>
      <font>
        <strike/>
        <color theme="4" tint="0.59996337778862885"/>
      </font>
    </dxf>
    <dxf>
      <font>
        <strike/>
        <color theme="4" tint="0.59996337778862885"/>
      </font>
    </dxf>
    <dxf>
      <font>
        <strike/>
        <color theme="4" tint="0.59996337778862885"/>
      </font>
    </dxf>
    <dxf>
      <font>
        <strike/>
        <color theme="4" tint="0.59996337778862885"/>
      </font>
    </dxf>
    <dxf>
      <font>
        <strike/>
        <color theme="4" tint="0.59996337778862885"/>
      </font>
    </dxf>
    <dxf>
      <font>
        <strike/>
        <color theme="4" tint="0.59996337778862885"/>
      </font>
    </dxf>
    <dxf>
      <font>
        <strike/>
        <color theme="4" tint="0.59996337778862885"/>
      </font>
    </dxf>
    <dxf>
      <font>
        <strike/>
        <color theme="4" tint="0.59996337778862885"/>
      </font>
    </dxf>
    <dxf>
      <font>
        <strike/>
        <color theme="4" tint="0.59996337778862885"/>
      </font>
    </dxf>
    <dxf>
      <font>
        <strike/>
        <color theme="4" tint="0.59996337778862885"/>
      </font>
    </dxf>
    <dxf>
      <font>
        <strike/>
        <color theme="4" tint="0.59996337778862885"/>
      </font>
    </dxf>
    <dxf>
      <font>
        <strike/>
        <color theme="4" tint="0.59996337778862885"/>
      </font>
    </dxf>
    <dxf>
      <font>
        <strike/>
        <color theme="4" tint="0.59996337778862885"/>
      </font>
    </dxf>
    <dxf>
      <font>
        <strike/>
        <color theme="4" tint="0.59996337778862885"/>
      </font>
    </dxf>
    <dxf>
      <font>
        <strike/>
        <color theme="4" tint="0.59996337778862885"/>
      </font>
    </dxf>
    <dxf>
      <font>
        <strike/>
        <color theme="4" tint="0.59996337778862885"/>
      </font>
    </dxf>
    <dxf>
      <font>
        <strike/>
        <color theme="4" tint="0.59996337778862885"/>
      </font>
    </dxf>
    <dxf>
      <font>
        <strike/>
        <color theme="4" tint="0.59996337778862885"/>
      </font>
    </dxf>
    <dxf>
      <font>
        <strike/>
        <color theme="4" tint="0.59996337778862885"/>
      </font>
    </dxf>
    <dxf>
      <font>
        <strike/>
        <color theme="4" tint="0.59996337778862885"/>
      </font>
    </dxf>
    <dxf>
      <font>
        <strike/>
        <color theme="4" tint="0.59996337778862885"/>
      </font>
    </dxf>
    <dxf>
      <fill>
        <patternFill patternType="solid">
          <fgColor rgb="FFC5DFB2"/>
          <bgColor rgb="FFC5DFB2"/>
        </patternFill>
      </fill>
    </dxf>
    <dxf>
      <fill>
        <patternFill patternType="solid">
          <fgColor rgb="FFFF7C80"/>
          <bgColor rgb="FFFF7C80"/>
        </patternFill>
      </fill>
    </dxf>
    <dxf>
      <font>
        <strike/>
        <color theme="4" tint="0.59996337778862885"/>
      </font>
    </dxf>
    <dxf>
      <fill>
        <patternFill patternType="solid">
          <fgColor rgb="FFC5DFB2"/>
          <bgColor rgb="FFC5DFB2"/>
        </patternFill>
      </fill>
    </dxf>
    <dxf>
      <fill>
        <patternFill patternType="solid">
          <fgColor rgb="FFFF7C80"/>
          <bgColor rgb="FFFF7C80"/>
        </patternFill>
      </fill>
    </dxf>
    <dxf>
      <fill>
        <patternFill patternType="solid">
          <fgColor rgb="FFC5DFB2"/>
          <bgColor rgb="FFC5DFB2"/>
        </patternFill>
      </fill>
    </dxf>
    <dxf>
      <fill>
        <patternFill patternType="solid">
          <fgColor rgb="FFFF7C80"/>
          <bgColor rgb="FFFF7C80"/>
        </patternFill>
      </fill>
    </dxf>
    <dxf>
      <font>
        <strike/>
        <color theme="4" tint="0.59996337778862885"/>
      </font>
    </dxf>
    <dxf>
      <font>
        <strike/>
        <color theme="4" tint="0.59996337778862885"/>
      </font>
    </dxf>
    <dxf>
      <font>
        <strike/>
        <color theme="4" tint="0.59996337778862885"/>
      </font>
    </dxf>
    <dxf>
      <fill>
        <patternFill patternType="solid">
          <fgColor rgb="FFC5DFB2"/>
          <bgColor rgb="FFC5DFB2"/>
        </patternFill>
      </fill>
    </dxf>
    <dxf>
      <fill>
        <patternFill patternType="solid">
          <fgColor rgb="FFFF7C80"/>
          <bgColor rgb="FFFF7C80"/>
        </patternFill>
      </fill>
    </dxf>
    <dxf>
      <fill>
        <patternFill patternType="solid">
          <fgColor rgb="FFC5DFB2"/>
          <bgColor rgb="FFC5DFB2"/>
        </patternFill>
      </fill>
    </dxf>
    <dxf>
      <fill>
        <patternFill patternType="solid">
          <fgColor rgb="FFFF7C80"/>
          <bgColor rgb="FFFF7C80"/>
        </patternFill>
      </fill>
    </dxf>
    <dxf>
      <font>
        <strike/>
        <color theme="4" tint="0.59996337778862885"/>
      </font>
    </dxf>
    <dxf>
      <font>
        <strike/>
        <color theme="4" tint="0.59996337778862885"/>
      </font>
    </dxf>
    <dxf>
      <font>
        <strike/>
        <color theme="4" tint="0.59996337778862885"/>
      </font>
    </dxf>
    <dxf>
      <font>
        <strike/>
        <color theme="4" tint="0.59996337778862885"/>
      </font>
    </dxf>
    <dxf>
      <fill>
        <patternFill patternType="solid">
          <fgColor rgb="FFC5DFB2"/>
          <bgColor rgb="FFC5DFB2"/>
        </patternFill>
      </fill>
    </dxf>
    <dxf>
      <fill>
        <patternFill patternType="solid">
          <fgColor rgb="FFFF7C80"/>
          <bgColor rgb="FFFF7C80"/>
        </patternFill>
      </fill>
    </dxf>
    <dxf>
      <fill>
        <patternFill patternType="solid">
          <fgColor rgb="FFC5DFB2"/>
          <bgColor rgb="FFC5DFB2"/>
        </patternFill>
      </fill>
    </dxf>
    <dxf>
      <fill>
        <patternFill patternType="solid">
          <fgColor rgb="FFFF7C80"/>
          <bgColor rgb="FFFF7C80"/>
        </patternFill>
      </fill>
    </dxf>
    <dxf>
      <font>
        <strike/>
        <color theme="4" tint="0.59996337778862885"/>
      </font>
    </dxf>
    <dxf>
      <font>
        <strike/>
        <color theme="4" tint="0.59996337778862885"/>
      </font>
    </dxf>
    <dxf>
      <font>
        <strike/>
        <color theme="4" tint="0.59996337778862885"/>
      </font>
    </dxf>
    <dxf>
      <font>
        <strike/>
        <color theme="4" tint="0.59996337778862885"/>
      </font>
    </dxf>
    <dxf>
      <fill>
        <patternFill patternType="solid">
          <fgColor rgb="FFC5DFB2"/>
          <bgColor rgb="FFC5DFB2"/>
        </patternFill>
      </fill>
    </dxf>
    <dxf>
      <fill>
        <patternFill patternType="solid">
          <fgColor rgb="FFFF7C80"/>
          <bgColor rgb="FFFF7C80"/>
        </patternFill>
      </fill>
    </dxf>
    <dxf>
      <fill>
        <patternFill patternType="solid">
          <fgColor rgb="FFC5DFB2"/>
          <bgColor rgb="FFC5DFB2"/>
        </patternFill>
      </fill>
    </dxf>
    <dxf>
      <fill>
        <patternFill patternType="solid">
          <fgColor rgb="FFFF7C80"/>
          <bgColor rgb="FFFF7C80"/>
        </patternFill>
      </fill>
    </dxf>
    <dxf>
      <font>
        <strike/>
        <color theme="4" tint="0.59996337778862885"/>
      </font>
    </dxf>
    <dxf>
      <font>
        <strike/>
        <color theme="4" tint="0.59996337778862885"/>
      </font>
    </dxf>
    <dxf>
      <fill>
        <patternFill patternType="solid">
          <fgColor rgb="FFC5DFB2"/>
          <bgColor rgb="FFC5DFB2"/>
        </patternFill>
      </fill>
    </dxf>
    <dxf>
      <fill>
        <patternFill patternType="solid">
          <fgColor rgb="FFFF7C80"/>
          <bgColor rgb="FFFF7C80"/>
        </patternFill>
      </fill>
    </dxf>
    <dxf>
      <fill>
        <patternFill patternType="solid">
          <fgColor rgb="FFC5DFB2"/>
          <bgColor rgb="FFC5DFB2"/>
        </patternFill>
      </fill>
    </dxf>
    <dxf>
      <fill>
        <patternFill patternType="solid">
          <fgColor rgb="FFFF7C80"/>
          <bgColor rgb="FFFF7C80"/>
        </patternFill>
      </fill>
    </dxf>
    <dxf>
      <fill>
        <patternFill>
          <bgColor theme="9" tint="0.59996337778862885"/>
        </patternFill>
      </fill>
    </dxf>
    <dxf>
      <fill>
        <patternFill>
          <bgColor rgb="FFFF7C80"/>
        </patternFill>
      </fill>
    </dxf>
    <dxf>
      <fill>
        <patternFill>
          <bgColor theme="9" tint="0.59996337778862885"/>
        </patternFill>
      </fill>
    </dxf>
    <dxf>
      <fill>
        <patternFill>
          <bgColor rgb="FFFF7C80"/>
        </patternFill>
      </fill>
    </dxf>
    <dxf>
      <fill>
        <patternFill>
          <bgColor theme="9" tint="0.59996337778862885"/>
        </patternFill>
      </fill>
    </dxf>
    <dxf>
      <fill>
        <patternFill>
          <bgColor rgb="FFFF7C80"/>
        </patternFill>
      </fill>
    </dxf>
    <dxf>
      <fill>
        <patternFill>
          <bgColor theme="9" tint="0.59996337778862885"/>
        </patternFill>
      </fill>
    </dxf>
    <dxf>
      <fill>
        <patternFill>
          <bgColor rgb="FFFF7C80"/>
        </patternFill>
      </fill>
    </dxf>
    <dxf>
      <fill>
        <patternFill>
          <bgColor theme="9" tint="0.59996337778862885"/>
        </patternFill>
      </fill>
    </dxf>
    <dxf>
      <fill>
        <patternFill>
          <bgColor rgb="FFFF7C80"/>
        </patternFill>
      </fill>
    </dxf>
    <dxf>
      <fill>
        <patternFill>
          <bgColor theme="9" tint="0.59996337778862885"/>
        </patternFill>
      </fill>
    </dxf>
    <dxf>
      <fill>
        <patternFill>
          <bgColor rgb="FFFF7C80"/>
        </patternFill>
      </fill>
    </dxf>
    <dxf>
      <fill>
        <patternFill>
          <bgColor theme="9" tint="0.59996337778862885"/>
        </patternFill>
      </fill>
    </dxf>
    <dxf>
      <fill>
        <patternFill>
          <bgColor rgb="FFFF7C80"/>
        </patternFill>
      </fill>
    </dxf>
    <dxf>
      <fill>
        <patternFill>
          <bgColor theme="9" tint="0.59996337778862885"/>
        </patternFill>
      </fill>
    </dxf>
    <dxf>
      <fill>
        <patternFill>
          <bgColor rgb="FFFF7C80"/>
        </patternFill>
      </fill>
    </dxf>
    <dxf>
      <fill>
        <patternFill>
          <bgColor theme="9" tint="0.59996337778862885"/>
        </patternFill>
      </fill>
    </dxf>
    <dxf>
      <fill>
        <patternFill>
          <bgColor rgb="FFFF7C80"/>
        </patternFill>
      </fill>
    </dxf>
    <dxf>
      <fill>
        <patternFill>
          <bgColor theme="9" tint="0.59996337778862885"/>
        </patternFill>
      </fill>
    </dxf>
    <dxf>
      <fill>
        <patternFill>
          <bgColor rgb="FFFF7C80"/>
        </patternFill>
      </fill>
    </dxf>
    <dxf>
      <fill>
        <patternFill>
          <bgColor theme="9" tint="0.59996337778862885"/>
        </patternFill>
      </fill>
    </dxf>
    <dxf>
      <fill>
        <patternFill>
          <bgColor rgb="FFFF7C80"/>
        </patternFill>
      </fill>
    </dxf>
    <dxf>
      <fill>
        <patternFill>
          <bgColor theme="9" tint="0.59996337778862885"/>
        </patternFill>
      </fill>
    </dxf>
    <dxf>
      <fill>
        <patternFill>
          <bgColor rgb="FFFF7C80"/>
        </patternFill>
      </fill>
    </dxf>
    <dxf>
      <fill>
        <patternFill>
          <bgColor theme="9" tint="0.59996337778862885"/>
        </patternFill>
      </fill>
    </dxf>
    <dxf>
      <fill>
        <patternFill>
          <bgColor rgb="FFFF7C80"/>
        </patternFill>
      </fill>
    </dxf>
    <dxf>
      <fill>
        <patternFill>
          <bgColor theme="9" tint="0.59996337778862885"/>
        </patternFill>
      </fill>
    </dxf>
    <dxf>
      <fill>
        <patternFill>
          <bgColor rgb="FFFF7C80"/>
        </patternFill>
      </fill>
    </dxf>
    <dxf>
      <fill>
        <patternFill>
          <bgColor theme="9" tint="0.59996337778862885"/>
        </patternFill>
      </fill>
    </dxf>
    <dxf>
      <fill>
        <patternFill>
          <bgColor rgb="FFFF7C80"/>
        </patternFill>
      </fill>
    </dxf>
    <dxf>
      <fill>
        <patternFill>
          <bgColor theme="9" tint="0.59996337778862885"/>
        </patternFill>
      </fill>
    </dxf>
    <dxf>
      <fill>
        <patternFill>
          <bgColor rgb="FFFF7C80"/>
        </patternFill>
      </fill>
    </dxf>
    <dxf>
      <fill>
        <patternFill>
          <bgColor theme="9" tint="0.59996337778862885"/>
        </patternFill>
      </fill>
    </dxf>
    <dxf>
      <fill>
        <patternFill>
          <bgColor rgb="FFFF7C80"/>
        </patternFill>
      </fill>
    </dxf>
    <dxf>
      <fill>
        <patternFill>
          <bgColor theme="9" tint="0.59996337778862885"/>
        </patternFill>
      </fill>
    </dxf>
    <dxf>
      <fill>
        <patternFill>
          <bgColor rgb="FFFF7C80"/>
        </patternFill>
      </fill>
    </dxf>
    <dxf>
      <fill>
        <patternFill>
          <bgColor theme="9" tint="0.59996337778862885"/>
        </patternFill>
      </fill>
    </dxf>
    <dxf>
      <fill>
        <patternFill>
          <bgColor rgb="FFFF7C80"/>
        </patternFill>
      </fill>
    </dxf>
    <dxf>
      <fill>
        <patternFill>
          <bgColor theme="9" tint="0.59996337778862885"/>
        </patternFill>
      </fill>
    </dxf>
    <dxf>
      <fill>
        <patternFill>
          <bgColor rgb="FFFF7C80"/>
        </patternFill>
      </fill>
    </dxf>
    <dxf>
      <fill>
        <patternFill>
          <bgColor theme="9" tint="0.59996337778862885"/>
        </patternFill>
      </fill>
    </dxf>
    <dxf>
      <fill>
        <patternFill>
          <bgColor rgb="FFFF7C80"/>
        </patternFill>
      </fill>
    </dxf>
    <dxf>
      <fill>
        <patternFill>
          <bgColor theme="9" tint="0.59996337778862885"/>
        </patternFill>
      </fill>
    </dxf>
    <dxf>
      <fill>
        <patternFill>
          <bgColor rgb="FFFF7C80"/>
        </patternFill>
      </fill>
    </dxf>
    <dxf>
      <fill>
        <patternFill>
          <bgColor theme="9" tint="0.59996337778862885"/>
        </patternFill>
      </fill>
    </dxf>
    <dxf>
      <fill>
        <patternFill>
          <bgColor rgb="FFFF7C80"/>
        </patternFill>
      </fill>
    </dxf>
    <dxf>
      <fill>
        <patternFill>
          <bgColor theme="9" tint="0.59996337778862885"/>
        </patternFill>
      </fill>
    </dxf>
    <dxf>
      <fill>
        <patternFill>
          <bgColor rgb="FFFF7C80"/>
        </patternFill>
      </fill>
    </dxf>
    <dxf>
      <fill>
        <patternFill>
          <bgColor theme="9" tint="0.59996337778862885"/>
        </patternFill>
      </fill>
    </dxf>
    <dxf>
      <fill>
        <patternFill>
          <bgColor rgb="FFFF7C80"/>
        </patternFill>
      </fill>
    </dxf>
    <dxf>
      <fill>
        <patternFill>
          <bgColor theme="9" tint="0.59996337778862885"/>
        </patternFill>
      </fill>
    </dxf>
    <dxf>
      <fill>
        <patternFill>
          <bgColor rgb="FFFF7C80"/>
        </patternFill>
      </fill>
    </dxf>
    <dxf>
      <fill>
        <patternFill>
          <bgColor theme="9" tint="0.59996337778862885"/>
        </patternFill>
      </fill>
    </dxf>
    <dxf>
      <fill>
        <patternFill>
          <bgColor rgb="FFFF7C80"/>
        </patternFill>
      </fill>
    </dxf>
    <dxf>
      <fill>
        <patternFill>
          <bgColor theme="9" tint="0.59996337778862885"/>
        </patternFill>
      </fill>
    </dxf>
    <dxf>
      <fill>
        <patternFill>
          <bgColor rgb="FFFF7C80"/>
        </patternFill>
      </fill>
    </dxf>
    <dxf>
      <fill>
        <patternFill>
          <bgColor theme="9" tint="0.59996337778862885"/>
        </patternFill>
      </fill>
    </dxf>
    <dxf>
      <fill>
        <patternFill>
          <bgColor rgb="FFFF7C80"/>
        </patternFill>
      </fill>
    </dxf>
    <dxf>
      <fill>
        <patternFill>
          <bgColor theme="9" tint="0.59996337778862885"/>
        </patternFill>
      </fill>
    </dxf>
    <dxf>
      <fill>
        <patternFill>
          <bgColor rgb="FFFF7C80"/>
        </patternFill>
      </fill>
    </dxf>
    <dxf>
      <fill>
        <patternFill>
          <bgColor theme="9" tint="0.59996337778862885"/>
        </patternFill>
      </fill>
    </dxf>
    <dxf>
      <fill>
        <patternFill>
          <bgColor rgb="FFFF7C80"/>
        </patternFill>
      </fill>
    </dxf>
    <dxf>
      <fill>
        <patternFill>
          <bgColor theme="9" tint="0.59996337778862885"/>
        </patternFill>
      </fill>
    </dxf>
    <dxf>
      <fill>
        <patternFill>
          <bgColor rgb="FFFF7C80"/>
        </patternFill>
      </fill>
    </dxf>
    <dxf>
      <fill>
        <patternFill>
          <bgColor theme="9" tint="0.59996337778862885"/>
        </patternFill>
      </fill>
    </dxf>
    <dxf>
      <fill>
        <patternFill>
          <bgColor rgb="FFFF7C80"/>
        </patternFill>
      </fill>
    </dxf>
    <dxf>
      <fill>
        <patternFill>
          <bgColor theme="9" tint="0.59996337778862885"/>
        </patternFill>
      </fill>
    </dxf>
    <dxf>
      <fill>
        <patternFill>
          <bgColor rgb="FFFF7C80"/>
        </patternFill>
      </fill>
    </dxf>
    <dxf>
      <fill>
        <patternFill>
          <bgColor theme="9" tint="0.59996337778862885"/>
        </patternFill>
      </fill>
    </dxf>
    <dxf>
      <fill>
        <patternFill>
          <bgColor rgb="FFFF7C80"/>
        </patternFill>
      </fill>
    </dxf>
    <dxf>
      <fill>
        <patternFill>
          <bgColor theme="9" tint="0.59996337778862885"/>
        </patternFill>
      </fill>
    </dxf>
    <dxf>
      <fill>
        <patternFill>
          <bgColor rgb="FFFF7C80"/>
        </patternFill>
      </fill>
    </dxf>
    <dxf>
      <fill>
        <patternFill>
          <bgColor theme="9" tint="0.59996337778862885"/>
        </patternFill>
      </fill>
    </dxf>
    <dxf>
      <fill>
        <patternFill>
          <bgColor rgb="FFFF7C80"/>
        </patternFill>
      </fill>
    </dxf>
    <dxf>
      <fill>
        <patternFill>
          <bgColor theme="9" tint="0.59996337778862885"/>
        </patternFill>
      </fill>
    </dxf>
    <dxf>
      <fill>
        <patternFill>
          <bgColor rgb="FFFF7C80"/>
        </patternFill>
      </fill>
    </dxf>
    <dxf>
      <fill>
        <patternFill>
          <bgColor theme="9" tint="0.59996337778862885"/>
        </patternFill>
      </fill>
    </dxf>
    <dxf>
      <fill>
        <patternFill>
          <bgColor rgb="FFFF7C80"/>
        </patternFill>
      </fill>
    </dxf>
    <dxf>
      <fill>
        <patternFill>
          <bgColor theme="9" tint="0.59996337778862885"/>
        </patternFill>
      </fill>
    </dxf>
    <dxf>
      <fill>
        <patternFill>
          <bgColor rgb="FFFF7C80"/>
        </patternFill>
      </fill>
    </dxf>
    <dxf>
      <fill>
        <patternFill>
          <bgColor theme="9" tint="0.59996337778862885"/>
        </patternFill>
      </fill>
    </dxf>
    <dxf>
      <fill>
        <patternFill>
          <bgColor rgb="FFFF7C80"/>
        </patternFill>
      </fill>
    </dxf>
    <dxf>
      <font>
        <strike/>
        <color theme="4" tint="0.59996337778862885"/>
      </font>
    </dxf>
    <dxf>
      <font>
        <strike/>
        <color theme="4" tint="0.59996337778862885"/>
      </font>
    </dxf>
    <dxf>
      <font>
        <strike/>
        <color theme="4" tint="0.59996337778862885"/>
      </font>
    </dxf>
    <dxf>
      <font>
        <strike/>
        <color theme="4" tint="0.59996337778862885"/>
      </font>
    </dxf>
    <dxf>
      <font>
        <strike/>
        <color theme="4" tint="0.59996337778862885"/>
      </font>
    </dxf>
    <dxf>
      <font>
        <strike/>
        <color theme="4" tint="0.59996337778862885"/>
      </font>
    </dxf>
    <dxf>
      <font>
        <strike/>
        <color theme="4" tint="0.59996337778862885"/>
      </font>
    </dxf>
    <dxf>
      <font>
        <strike/>
        <color theme="4" tint="0.59996337778862885"/>
      </font>
    </dxf>
    <dxf>
      <font>
        <strike/>
        <color theme="4" tint="0.59996337778862885"/>
      </font>
    </dxf>
    <dxf>
      <font>
        <strike/>
        <color theme="4" tint="0.59996337778862885"/>
      </font>
    </dxf>
    <dxf>
      <font>
        <strike/>
        <color theme="4" tint="0.59996337778862885"/>
      </font>
    </dxf>
    <dxf>
      <font>
        <strike/>
        <color theme="4" tint="0.59996337778862885"/>
      </font>
    </dxf>
    <dxf>
      <font>
        <strike/>
        <color theme="4" tint="0.59996337778862885"/>
      </font>
    </dxf>
    <dxf>
      <font>
        <strike/>
        <color theme="4" tint="0.59996337778862885"/>
      </font>
    </dxf>
    <dxf>
      <font>
        <strike/>
        <color theme="4" tint="0.59996337778862885"/>
      </font>
    </dxf>
    <dxf>
      <font>
        <strike/>
        <color theme="4" tint="0.59996337778862885"/>
      </font>
    </dxf>
    <dxf>
      <font>
        <strike/>
        <color theme="4" tint="0.59996337778862885"/>
      </font>
    </dxf>
    <dxf>
      <font>
        <strike/>
        <color theme="4" tint="0.59996337778862885"/>
      </font>
    </dxf>
    <dxf>
      <font>
        <strike/>
        <color theme="4" tint="0.59996337778862885"/>
      </font>
    </dxf>
    <dxf>
      <font>
        <strike/>
        <color theme="4" tint="0.59996337778862885"/>
      </font>
    </dxf>
    <dxf>
      <font>
        <strike/>
        <color theme="4" tint="0.59996337778862885"/>
      </font>
    </dxf>
    <dxf>
      <font>
        <strike/>
        <color theme="4" tint="0.59996337778862885"/>
      </font>
    </dxf>
    <dxf>
      <font>
        <strike/>
        <color theme="4" tint="0.59996337778862885"/>
      </font>
    </dxf>
    <dxf>
      <font>
        <strike/>
        <color theme="4" tint="0.59996337778862885"/>
      </font>
    </dxf>
    <dxf>
      <font>
        <strike/>
        <color theme="4" tint="0.59996337778862885"/>
      </font>
    </dxf>
    <dxf>
      <font>
        <strike/>
        <color theme="4" tint="0.59996337778862885"/>
      </font>
    </dxf>
    <dxf>
      <font>
        <strike/>
        <color theme="4" tint="0.59996337778862885"/>
      </font>
    </dxf>
    <dxf>
      <font>
        <strike/>
        <color theme="4" tint="0.59996337778862885"/>
      </font>
    </dxf>
    <dxf>
      <font>
        <strike/>
        <color theme="4" tint="0.59996337778862885"/>
      </font>
    </dxf>
    <dxf>
      <font>
        <strike/>
        <color theme="4" tint="0.59996337778862885"/>
      </font>
    </dxf>
    <dxf>
      <font>
        <strike/>
        <color theme="4" tint="0.59996337778862885"/>
      </font>
    </dxf>
    <dxf>
      <font>
        <strike/>
        <color theme="4" tint="0.59996337778862885"/>
      </font>
    </dxf>
    <dxf>
      <font>
        <strike/>
        <color theme="4" tint="0.59996337778862885"/>
      </font>
    </dxf>
    <dxf>
      <font>
        <strike/>
        <color theme="4" tint="0.59996337778862885"/>
      </font>
    </dxf>
    <dxf>
      <font>
        <strike/>
        <color theme="4" tint="0.59996337778862885"/>
      </font>
    </dxf>
    <dxf>
      <font>
        <strike/>
        <color theme="4" tint="0.59996337778862885"/>
      </font>
    </dxf>
    <dxf>
      <font>
        <strike/>
        <color theme="4" tint="0.59996337778862885"/>
      </font>
    </dxf>
    <dxf>
      <font>
        <strike/>
        <color theme="4" tint="0.59996337778862885"/>
      </font>
    </dxf>
    <dxf>
      <font>
        <strike/>
        <color theme="4" tint="0.59996337778862885"/>
      </font>
    </dxf>
    <dxf>
      <font>
        <strike/>
        <color theme="4" tint="0.59996337778862885"/>
      </font>
    </dxf>
    <dxf>
      <font>
        <strike/>
        <color theme="4" tint="0.59996337778862885"/>
      </font>
    </dxf>
    <dxf>
      <font>
        <strike/>
        <color theme="4" tint="0.59996337778862885"/>
      </font>
    </dxf>
    <dxf>
      <font>
        <strike/>
        <color theme="4" tint="0.59996337778862885"/>
      </font>
    </dxf>
    <dxf>
      <font>
        <strike/>
        <color theme="4" tint="0.59996337778862885"/>
      </font>
    </dxf>
    <dxf>
      <font>
        <strike/>
        <color theme="4" tint="0.59996337778862885"/>
      </font>
    </dxf>
    <dxf>
      <font>
        <strike/>
        <color theme="4" tint="0.59996337778862885"/>
      </font>
    </dxf>
    <dxf>
      <font>
        <strike/>
        <color theme="4" tint="0.59996337778862885"/>
      </font>
    </dxf>
    <dxf>
      <font>
        <strike/>
        <color theme="4" tint="0.59996337778862885"/>
      </font>
    </dxf>
    <dxf>
      <font>
        <strike/>
        <color theme="4" tint="0.59996337778862885"/>
      </font>
    </dxf>
    <dxf>
      <font>
        <strike/>
        <color theme="4" tint="0.59996337778862885"/>
      </font>
    </dxf>
    <dxf>
      <font>
        <strike/>
        <color theme="4" tint="0.59996337778862885"/>
      </font>
    </dxf>
    <dxf>
      <font>
        <strike/>
        <color theme="4" tint="0.59996337778862885"/>
      </font>
    </dxf>
    <dxf>
      <font>
        <strike/>
        <color theme="4" tint="0.59996337778862885"/>
      </font>
    </dxf>
    <dxf>
      <font>
        <strike/>
        <color theme="4" tint="0.59996337778862885"/>
      </font>
    </dxf>
    <dxf>
      <font>
        <strike/>
        <color theme="4" tint="0.59996337778862885"/>
      </font>
    </dxf>
    <dxf>
      <font>
        <strike/>
        <color theme="4" tint="0.59996337778862885"/>
      </font>
    </dxf>
    <dxf>
      <font>
        <strike/>
        <color theme="4" tint="0.59996337778862885"/>
      </font>
    </dxf>
    <dxf>
      <font>
        <strike/>
        <color theme="4" tint="0.59996337778862885"/>
      </font>
    </dxf>
    <dxf>
      <font>
        <strike/>
        <color theme="4" tint="0.59996337778862885"/>
      </font>
    </dxf>
    <dxf>
      <font>
        <strike/>
        <color theme="4" tint="0.59996337778862885"/>
      </font>
    </dxf>
    <dxf>
      <font>
        <strike/>
        <color theme="4" tint="0.59996337778862885"/>
      </font>
    </dxf>
    <dxf>
      <font>
        <strike/>
        <color theme="4" tint="0.59996337778862885"/>
      </font>
    </dxf>
    <dxf>
      <font>
        <strike/>
        <color theme="4" tint="0.59996337778862885"/>
      </font>
    </dxf>
    <dxf>
      <font>
        <strike/>
        <color theme="4" tint="0.59996337778862885"/>
      </font>
    </dxf>
    <dxf>
      <font>
        <strike/>
        <color theme="4" tint="0.59996337778862885"/>
      </font>
    </dxf>
    <dxf>
      <font>
        <strike/>
        <color theme="4" tint="0.59996337778862885"/>
      </font>
    </dxf>
    <dxf>
      <font>
        <strike/>
        <color theme="4" tint="0.59996337778862885"/>
      </font>
    </dxf>
    <dxf>
      <fill>
        <patternFill>
          <bgColor rgb="FFFF7C80"/>
        </patternFill>
      </fill>
    </dxf>
    <dxf>
      <fill>
        <patternFill>
          <bgColor theme="9" tint="0.59996337778862885"/>
        </patternFill>
      </fill>
    </dxf>
    <dxf>
      <font>
        <strike/>
        <color theme="4" tint="0.59996337778862885"/>
      </font>
    </dxf>
    <dxf>
      <font>
        <strike/>
        <color theme="4" tint="0.59996337778862885"/>
      </font>
    </dxf>
    <dxf>
      <font>
        <strike/>
        <color theme="4" tint="0.59996337778862885"/>
      </font>
    </dxf>
    <dxf>
      <fill>
        <patternFill>
          <bgColor rgb="FFFF7C80"/>
        </patternFill>
      </fill>
    </dxf>
    <dxf>
      <fill>
        <patternFill>
          <bgColor theme="9" tint="0.59996337778862885"/>
        </patternFill>
      </fill>
    </dxf>
    <dxf>
      <font>
        <strike/>
        <color theme="4" tint="0.59996337778862885"/>
      </font>
    </dxf>
    <dxf>
      <font>
        <strike/>
        <color theme="4" tint="0.59996337778862885"/>
      </font>
    </dxf>
    <dxf>
      <font>
        <strike/>
        <color theme="4" tint="0.59996337778862885"/>
      </font>
    </dxf>
    <dxf>
      <font>
        <strike/>
        <color theme="4" tint="0.59996337778862885"/>
      </font>
    </dxf>
    <dxf>
      <font>
        <strike/>
        <color theme="4" tint="0.59996337778862885"/>
      </font>
    </dxf>
    <dxf>
      <fill>
        <patternFill>
          <bgColor rgb="FFFF7C80"/>
        </patternFill>
      </fill>
    </dxf>
    <dxf>
      <fill>
        <patternFill>
          <bgColor theme="9" tint="0.59996337778862885"/>
        </patternFill>
      </fill>
    </dxf>
    <dxf>
      <font>
        <strike/>
        <color theme="4" tint="0.59996337778862885"/>
      </font>
    </dxf>
    <dxf>
      <font>
        <strike/>
        <color theme="4" tint="0.59996337778862885"/>
      </font>
    </dxf>
    <dxf>
      <fill>
        <patternFill>
          <bgColor rgb="FFFF7C80"/>
        </patternFill>
      </fill>
    </dxf>
    <dxf>
      <fill>
        <patternFill>
          <bgColor theme="9" tint="0.59996337778862885"/>
        </patternFill>
      </fill>
    </dxf>
    <dxf>
      <font>
        <strike/>
        <color theme="4" tint="0.59996337778862885"/>
      </font>
    </dxf>
    <dxf>
      <font>
        <strike/>
        <color theme="4" tint="0.59996337778862885"/>
      </font>
    </dxf>
    <dxf>
      <fill>
        <patternFill>
          <bgColor rgb="FFFF7C80"/>
        </patternFill>
      </fill>
    </dxf>
    <dxf>
      <fill>
        <patternFill>
          <bgColor theme="9" tint="0.59996337778862885"/>
        </patternFill>
      </fill>
    </dxf>
    <dxf>
      <font>
        <strike/>
        <color theme="4" tint="0.59996337778862885"/>
      </font>
    </dxf>
    <dxf>
      <font>
        <strike/>
        <color theme="4" tint="0.59996337778862885"/>
      </font>
    </dxf>
    <dxf>
      <font>
        <strike/>
        <color theme="4" tint="0.59996337778862885"/>
      </font>
    </dxf>
    <dxf>
      <fill>
        <patternFill>
          <bgColor rgb="FFFF7C80"/>
        </patternFill>
      </fill>
    </dxf>
    <dxf>
      <fill>
        <patternFill>
          <bgColor theme="9" tint="0.59996337778862885"/>
        </patternFill>
      </fill>
    </dxf>
    <dxf>
      <font>
        <strike/>
        <color theme="4" tint="0.59996337778862885"/>
      </font>
    </dxf>
    <dxf>
      <font>
        <strike/>
        <color theme="4" tint="0.59996337778862885"/>
      </font>
    </dxf>
    <dxf>
      <font>
        <strike/>
        <color theme="4" tint="0.59996337778862885"/>
      </font>
    </dxf>
    <dxf>
      <font>
        <strike/>
        <color theme="4" tint="0.59996337778862885"/>
      </font>
    </dxf>
    <dxf>
      <font>
        <strike/>
        <color theme="4" tint="0.59996337778862885"/>
      </font>
    </dxf>
    <dxf>
      <font>
        <strike/>
        <color theme="4" tint="0.59996337778862885"/>
      </font>
    </dxf>
    <dxf>
      <font>
        <strike/>
        <color theme="4" tint="0.59996337778862885"/>
      </font>
    </dxf>
    <dxf>
      <fill>
        <patternFill>
          <bgColor rgb="FFFF7C80"/>
        </patternFill>
      </fill>
    </dxf>
    <dxf>
      <fill>
        <patternFill>
          <bgColor theme="9" tint="0.59996337778862885"/>
        </patternFill>
      </fill>
    </dxf>
    <dxf>
      <font>
        <strike/>
        <color theme="4" tint="0.59996337778862885"/>
      </font>
    </dxf>
    <dxf>
      <font>
        <strike/>
        <color theme="4" tint="0.59996337778862885"/>
      </font>
    </dxf>
    <dxf>
      <font>
        <strike/>
        <color theme="4" tint="0.59996337778862885"/>
      </font>
    </dxf>
    <dxf>
      <font>
        <strike/>
        <color theme="4" tint="0.59996337778862885"/>
      </font>
    </dxf>
    <dxf>
      <font>
        <strike/>
        <color theme="4" tint="0.59996337778862885"/>
      </font>
    </dxf>
    <dxf>
      <font>
        <strike/>
        <color theme="4" tint="0.59996337778862885"/>
      </font>
    </dxf>
    <dxf>
      <font>
        <strike/>
        <color theme="4" tint="0.59996337778862885"/>
      </font>
    </dxf>
    <dxf>
      <font>
        <strike/>
        <color theme="4" tint="0.59996337778862885"/>
      </font>
    </dxf>
    <dxf>
      <font>
        <strike/>
        <color theme="4" tint="0.59996337778862885"/>
      </font>
    </dxf>
    <dxf>
      <font>
        <strike/>
        <color theme="4" tint="0.59996337778862885"/>
      </font>
    </dxf>
    <dxf>
      <font>
        <strike/>
        <color theme="4" tint="0.59996337778862885"/>
      </font>
    </dxf>
    <dxf>
      <font>
        <strike/>
        <color theme="4" tint="0.59996337778862885"/>
      </font>
    </dxf>
    <dxf>
      <font>
        <strike/>
        <color theme="4" tint="0.59996337778862885"/>
      </font>
    </dxf>
    <dxf>
      <font>
        <strike/>
        <color theme="4" tint="0.59996337778862885"/>
      </font>
    </dxf>
    <dxf>
      <font>
        <strike/>
        <color theme="4" tint="0.59996337778862885"/>
      </font>
    </dxf>
    <dxf>
      <font>
        <strike/>
        <color theme="4" tint="0.59996337778862885"/>
      </font>
    </dxf>
    <dxf>
      <font>
        <strike/>
        <color theme="4" tint="0.59996337778862885"/>
      </font>
    </dxf>
    <dxf>
      <font>
        <strike/>
        <color theme="4" tint="0.59996337778862885"/>
      </font>
    </dxf>
    <dxf>
      <fill>
        <patternFill>
          <bgColor rgb="FFFF7C80"/>
        </patternFill>
      </fill>
    </dxf>
    <dxf>
      <fill>
        <patternFill>
          <bgColor theme="9" tint="0.59996337778862885"/>
        </patternFill>
      </fill>
    </dxf>
    <dxf>
      <font>
        <strike/>
        <color theme="4" tint="0.59996337778862885"/>
      </font>
    </dxf>
    <dxf>
      <font>
        <strike/>
        <color theme="4" tint="0.59996337778862885"/>
      </font>
    </dxf>
    <dxf>
      <font>
        <strike/>
        <color theme="4" tint="0.59996337778862885"/>
      </font>
    </dxf>
    <dxf>
      <fill>
        <patternFill>
          <bgColor rgb="FFFF7C80"/>
        </patternFill>
      </fill>
    </dxf>
    <dxf>
      <fill>
        <patternFill>
          <bgColor theme="9" tint="0.59996337778862885"/>
        </patternFill>
      </fill>
    </dxf>
    <dxf>
      <font>
        <strike/>
        <color theme="4" tint="0.59996337778862885"/>
      </font>
    </dxf>
    <dxf>
      <font>
        <strike/>
        <color theme="4" tint="0.59996337778862885"/>
      </font>
    </dxf>
    <dxf>
      <font>
        <strike/>
        <color theme="4" tint="0.59996337778862885"/>
      </font>
    </dxf>
    <dxf>
      <font>
        <strike/>
        <color theme="4" tint="0.59996337778862885"/>
      </font>
    </dxf>
    <dxf>
      <font>
        <strike/>
        <color theme="4" tint="0.59996337778862885"/>
      </font>
    </dxf>
    <dxf>
      <font>
        <strike/>
        <color theme="4" tint="0.59996337778862885"/>
      </font>
    </dxf>
    <dxf>
      <font>
        <strike/>
        <color theme="4" tint="0.59996337778862885"/>
      </font>
    </dxf>
    <dxf>
      <font>
        <strike/>
        <color theme="4" tint="0.59996337778862885"/>
      </font>
    </dxf>
    <dxf>
      <font>
        <strike/>
        <color theme="4" tint="0.59996337778862885"/>
      </font>
    </dxf>
    <dxf>
      <font>
        <strike/>
        <color theme="4" tint="0.59996337778862885"/>
      </font>
    </dxf>
    <dxf>
      <font>
        <strike/>
        <color theme="4" tint="0.59996337778862885"/>
      </font>
    </dxf>
    <dxf>
      <font>
        <strike/>
        <color theme="4" tint="0.59996337778862885"/>
      </font>
    </dxf>
    <dxf>
      <fill>
        <patternFill>
          <bgColor rgb="FFFF7C80"/>
        </patternFill>
      </fill>
    </dxf>
    <dxf>
      <fill>
        <patternFill>
          <bgColor theme="9" tint="0.59996337778862885"/>
        </patternFill>
      </fill>
    </dxf>
    <dxf>
      <font>
        <strike/>
        <color theme="4" tint="0.59996337778862885"/>
      </font>
    </dxf>
    <dxf>
      <fill>
        <patternFill>
          <bgColor rgb="FFFF7C80"/>
        </patternFill>
      </fill>
    </dxf>
    <dxf>
      <fill>
        <patternFill>
          <bgColor theme="9" tint="0.59996337778862885"/>
        </patternFill>
      </fill>
    </dxf>
    <dxf>
      <font>
        <strike/>
        <color theme="4" tint="0.59996337778862885"/>
      </font>
    </dxf>
    <dxf>
      <fill>
        <patternFill>
          <bgColor rgb="FFFF7C80"/>
        </patternFill>
      </fill>
    </dxf>
    <dxf>
      <fill>
        <patternFill>
          <bgColor theme="9" tint="0.59996337778862885"/>
        </patternFill>
      </fill>
    </dxf>
    <dxf>
      <font>
        <strike/>
        <color theme="4" tint="0.59996337778862885"/>
      </font>
    </dxf>
    <dxf>
      <fill>
        <patternFill>
          <bgColor rgb="FFFF7C80"/>
        </patternFill>
      </fill>
    </dxf>
    <dxf>
      <fill>
        <patternFill>
          <bgColor theme="9" tint="0.59996337778862885"/>
        </patternFill>
      </fill>
    </dxf>
    <dxf>
      <font>
        <strike/>
        <color theme="4" tint="0.59996337778862885"/>
      </font>
    </dxf>
    <dxf>
      <fill>
        <patternFill>
          <bgColor rgb="FFFF7C80"/>
        </patternFill>
      </fill>
    </dxf>
    <dxf>
      <fill>
        <patternFill>
          <bgColor theme="9" tint="0.59996337778862885"/>
        </patternFill>
      </fill>
    </dxf>
    <dxf>
      <font>
        <strike/>
        <color theme="4" tint="0.59996337778862885"/>
      </font>
    </dxf>
    <dxf>
      <fill>
        <patternFill>
          <bgColor rgb="FFFF7C80"/>
        </patternFill>
      </fill>
    </dxf>
    <dxf>
      <fill>
        <patternFill>
          <bgColor theme="9" tint="0.59996337778862885"/>
        </patternFill>
      </fill>
    </dxf>
    <dxf>
      <font>
        <strike/>
        <color theme="4" tint="0.59996337778862885"/>
      </font>
    </dxf>
    <dxf>
      <fill>
        <patternFill>
          <bgColor rgb="FFFF7C80"/>
        </patternFill>
      </fill>
    </dxf>
    <dxf>
      <fill>
        <patternFill>
          <bgColor theme="9" tint="0.59996337778862885"/>
        </patternFill>
      </fill>
    </dxf>
    <dxf>
      <font>
        <strike/>
        <color theme="4" tint="0.59996337778862885"/>
      </font>
    </dxf>
    <dxf>
      <fill>
        <patternFill>
          <bgColor rgb="FFFF7C80"/>
        </patternFill>
      </fill>
    </dxf>
    <dxf>
      <fill>
        <patternFill>
          <bgColor theme="9" tint="0.59996337778862885"/>
        </patternFill>
      </fill>
    </dxf>
    <dxf>
      <font>
        <strike/>
        <color theme="4" tint="0.59996337778862885"/>
      </font>
    </dxf>
    <dxf>
      <fill>
        <patternFill>
          <bgColor rgb="FFFF7C80"/>
        </patternFill>
      </fill>
    </dxf>
    <dxf>
      <fill>
        <patternFill>
          <bgColor theme="9" tint="0.59996337778862885"/>
        </patternFill>
      </fill>
    </dxf>
    <dxf>
      <font>
        <strike/>
        <color theme="4" tint="0.59996337778862885"/>
      </font>
    </dxf>
    <dxf>
      <fill>
        <patternFill>
          <bgColor rgb="FFFF7C80"/>
        </patternFill>
      </fill>
    </dxf>
    <dxf>
      <fill>
        <patternFill>
          <bgColor theme="9" tint="0.59996337778862885"/>
        </patternFill>
      </fill>
    </dxf>
    <dxf>
      <font>
        <strike/>
        <color theme="4" tint="0.59996337778862885"/>
      </font>
    </dxf>
    <dxf>
      <fill>
        <patternFill>
          <bgColor rgb="FFFF7C80"/>
        </patternFill>
      </fill>
    </dxf>
    <dxf>
      <fill>
        <patternFill>
          <bgColor theme="9" tint="0.59996337778862885"/>
        </patternFill>
      </fill>
    </dxf>
    <dxf>
      <font>
        <strike/>
        <color theme="4" tint="0.59996337778862885"/>
      </font>
    </dxf>
    <dxf>
      <font>
        <strike/>
        <color theme="4" tint="0.59996337778862885"/>
      </font>
    </dxf>
    <dxf>
      <font>
        <strike/>
        <color theme="4" tint="0.59996337778862885"/>
      </font>
    </dxf>
    <dxf>
      <font>
        <strike/>
        <color theme="4" tint="0.59996337778862885"/>
      </font>
    </dxf>
    <dxf>
      <fill>
        <patternFill>
          <bgColor rgb="FFFF7C80"/>
        </patternFill>
      </fill>
    </dxf>
    <dxf>
      <fill>
        <patternFill>
          <bgColor theme="9" tint="0.59996337778862885"/>
        </patternFill>
      </fill>
    </dxf>
    <dxf>
      <font>
        <strike/>
        <color theme="4" tint="0.59996337778862885"/>
      </font>
    </dxf>
    <dxf>
      <fill>
        <patternFill>
          <bgColor rgb="FFFF7C80"/>
        </patternFill>
      </fill>
    </dxf>
    <dxf>
      <fill>
        <patternFill>
          <bgColor theme="9" tint="0.59996337778862885"/>
        </patternFill>
      </fill>
    </dxf>
    <dxf>
      <font>
        <strike/>
        <color theme="4" tint="0.59996337778862885"/>
      </font>
    </dxf>
    <dxf>
      <fill>
        <patternFill>
          <bgColor rgb="FFFF7C80"/>
        </patternFill>
      </fill>
    </dxf>
    <dxf>
      <fill>
        <patternFill>
          <bgColor theme="9" tint="0.59996337778862885"/>
        </patternFill>
      </fill>
    </dxf>
    <dxf>
      <font>
        <strike/>
        <color theme="4" tint="0.59996337778862885"/>
      </font>
    </dxf>
    <dxf>
      <fill>
        <patternFill>
          <bgColor rgb="FFFF7C80"/>
        </patternFill>
      </fill>
    </dxf>
    <dxf>
      <fill>
        <patternFill>
          <bgColor theme="9" tint="0.59996337778862885"/>
        </patternFill>
      </fill>
    </dxf>
    <dxf>
      <font>
        <strike/>
        <color theme="4" tint="0.59996337778862885"/>
      </font>
    </dxf>
    <dxf>
      <font>
        <strike/>
        <color theme="4" tint="0.59996337778862885"/>
      </font>
    </dxf>
    <dxf>
      <font>
        <strike/>
        <color theme="4" tint="0.59996337778862885"/>
      </font>
    </dxf>
    <dxf>
      <font>
        <strike/>
        <color theme="4" tint="0.59996337778862885"/>
      </font>
    </dxf>
    <dxf>
      <font>
        <strike/>
        <color theme="4" tint="0.59996337778862885"/>
      </font>
    </dxf>
    <dxf>
      <font>
        <strike/>
        <color theme="4" tint="0.59996337778862885"/>
      </font>
    </dxf>
    <dxf>
      <font>
        <strike/>
        <color theme="4" tint="0.59996337778862885"/>
      </font>
    </dxf>
    <dxf>
      <font>
        <strike/>
        <color theme="4" tint="0.59996337778862885"/>
      </font>
    </dxf>
    <dxf>
      <fill>
        <patternFill>
          <bgColor rgb="FFFF7C80"/>
        </patternFill>
      </fill>
    </dxf>
    <dxf>
      <fill>
        <patternFill>
          <bgColor theme="9" tint="0.59996337778862885"/>
        </patternFill>
      </fill>
    </dxf>
    <dxf>
      <font>
        <strike/>
        <color theme="4" tint="0.59996337778862885"/>
      </font>
    </dxf>
    <dxf>
      <fill>
        <patternFill>
          <bgColor rgb="FFFF7C80"/>
        </patternFill>
      </fill>
    </dxf>
    <dxf>
      <fill>
        <patternFill>
          <bgColor theme="9" tint="0.59996337778862885"/>
        </patternFill>
      </fill>
    </dxf>
    <dxf>
      <font>
        <strike/>
        <color theme="4" tint="0.59996337778862885"/>
      </font>
    </dxf>
    <dxf>
      <fill>
        <patternFill>
          <bgColor rgb="FFFF7C80"/>
        </patternFill>
      </fill>
    </dxf>
    <dxf>
      <fill>
        <patternFill>
          <bgColor theme="9" tint="0.59996337778862885"/>
        </patternFill>
      </fill>
    </dxf>
    <dxf>
      <font>
        <strike/>
        <color theme="4" tint="0.59996337778862885"/>
      </font>
    </dxf>
    <dxf>
      <font>
        <strike/>
        <color theme="4" tint="0.59996337778862885"/>
      </font>
    </dxf>
    <dxf>
      <fill>
        <patternFill>
          <bgColor rgb="FFFF7C80"/>
        </patternFill>
      </fill>
    </dxf>
    <dxf>
      <fill>
        <patternFill>
          <bgColor theme="9" tint="0.59996337778862885"/>
        </patternFill>
      </fill>
    </dxf>
    <dxf>
      <font>
        <strike/>
        <color theme="4" tint="0.59996337778862885"/>
      </font>
    </dxf>
    <dxf>
      <font>
        <strike/>
        <color theme="4" tint="0.59996337778862885"/>
      </font>
    </dxf>
    <dxf>
      <fill>
        <patternFill>
          <bgColor rgb="FFFF7C80"/>
        </patternFill>
      </fill>
    </dxf>
    <dxf>
      <fill>
        <patternFill>
          <bgColor theme="9" tint="0.59996337778862885"/>
        </patternFill>
      </fill>
    </dxf>
    <dxf>
      <font>
        <strike/>
        <color theme="4" tint="0.59996337778862885"/>
      </font>
    </dxf>
    <dxf>
      <fill>
        <patternFill>
          <bgColor rgb="FFFF7C80"/>
        </patternFill>
      </fill>
    </dxf>
    <dxf>
      <fill>
        <patternFill>
          <bgColor theme="9" tint="0.59996337778862885"/>
        </patternFill>
      </fill>
    </dxf>
    <dxf>
      <font>
        <strike/>
        <color theme="4" tint="0.59996337778862885"/>
      </font>
    </dxf>
    <dxf>
      <fill>
        <patternFill patternType="solid">
          <fgColor theme="9" tint="0.59996337778862885"/>
          <bgColor theme="9" tint="0.59996337778862885"/>
        </patternFill>
      </fill>
    </dxf>
    <dxf>
      <fill>
        <patternFill patternType="solid">
          <fgColor rgb="FFFF7C80"/>
          <bgColor rgb="FFFF7C80"/>
        </patternFill>
      </fill>
    </dxf>
    <dxf>
      <fill>
        <patternFill patternType="solid">
          <fgColor theme="9" tint="0.59996337778862885"/>
          <bgColor theme="9" tint="0.59996337778862885"/>
        </patternFill>
      </fill>
    </dxf>
    <dxf>
      <fill>
        <patternFill patternType="solid">
          <fgColor rgb="FFFF7C80"/>
          <bgColor rgb="FFFF7C80"/>
        </patternFill>
      </fill>
    </dxf>
    <dxf>
      <fill>
        <patternFill patternType="solid">
          <fgColor theme="9" tint="0.59996337778862885"/>
          <bgColor theme="9" tint="0.59996337778862885"/>
        </patternFill>
      </fill>
    </dxf>
    <dxf>
      <fill>
        <patternFill patternType="solid">
          <fgColor rgb="FFFF7C80"/>
          <bgColor rgb="FFFF7C80"/>
        </patternFill>
      </fill>
    </dxf>
    <dxf>
      <fill>
        <patternFill patternType="solid">
          <fgColor theme="9" tint="0.59996337778862885"/>
          <bgColor theme="9" tint="0.59996337778862885"/>
        </patternFill>
      </fill>
    </dxf>
    <dxf>
      <fill>
        <patternFill patternType="solid">
          <fgColor rgb="FFFF7C80"/>
          <bgColor rgb="FFFF7C80"/>
        </patternFill>
      </fill>
    </dxf>
    <dxf>
      <fill>
        <patternFill patternType="solid">
          <fgColor theme="9" tint="0.59996337778862885"/>
          <bgColor theme="9" tint="0.59996337778862885"/>
        </patternFill>
      </fill>
    </dxf>
    <dxf>
      <fill>
        <patternFill patternType="solid">
          <fgColor rgb="FFFF7C80"/>
          <bgColor rgb="FFFF7C80"/>
        </patternFill>
      </fill>
    </dxf>
    <dxf>
      <fill>
        <patternFill patternType="solid">
          <fgColor theme="9" tint="0.59996337778862885"/>
          <bgColor theme="9" tint="0.59996337778862885"/>
        </patternFill>
      </fill>
    </dxf>
    <dxf>
      <fill>
        <patternFill patternType="solid">
          <fgColor rgb="FFFF7C80"/>
          <bgColor rgb="FFFF7C80"/>
        </patternFill>
      </fill>
    </dxf>
    <dxf>
      <font>
        <strike/>
        <color theme="4" tint="0.59996337778862885"/>
      </font>
    </dxf>
    <dxf>
      <fill>
        <patternFill patternType="solid">
          <fgColor theme="9" tint="0.59996337778862885"/>
          <bgColor theme="9" tint="0.59996337778862885"/>
        </patternFill>
      </fill>
    </dxf>
    <dxf>
      <fill>
        <patternFill patternType="solid">
          <fgColor rgb="FFFF7C80"/>
          <bgColor rgb="FFFF7C80"/>
        </patternFill>
      </fill>
    </dxf>
    <dxf>
      <font>
        <strike/>
        <color theme="4" tint="0.59996337778862885"/>
      </font>
    </dxf>
    <dxf>
      <font>
        <strike/>
        <color theme="4" tint="0.59996337778862885"/>
      </font>
    </dxf>
    <dxf>
      <font>
        <strike/>
        <color theme="4" tint="0.59996337778862885"/>
      </font>
    </dxf>
    <dxf>
      <font>
        <strike/>
        <color theme="4" tint="0.59996337778862885"/>
      </font>
    </dxf>
    <dxf>
      <font>
        <strike/>
        <color theme="4" tint="0.59996337778862885"/>
      </font>
    </dxf>
    <dxf>
      <font>
        <strike/>
        <color theme="4" tint="0.59996337778862885"/>
      </font>
    </dxf>
    <dxf>
      <font>
        <strike/>
        <color theme="4" tint="0.59996337778862885"/>
      </font>
    </dxf>
    <dxf>
      <font>
        <strike/>
        <color theme="4" tint="0.59996337778862885"/>
      </font>
    </dxf>
    <dxf>
      <font>
        <strike/>
        <color theme="4" tint="0.59996337778862885"/>
      </font>
    </dxf>
    <dxf>
      <font>
        <strike/>
        <color theme="4" tint="0.59996337778862885"/>
      </font>
    </dxf>
    <dxf>
      <font>
        <strike/>
        <color theme="4" tint="0.59996337778862885"/>
      </font>
    </dxf>
    <dxf>
      <font>
        <strike/>
        <color theme="4" tint="0.59996337778862885"/>
      </font>
    </dxf>
    <dxf>
      <font>
        <strike/>
        <color theme="4" tint="0.59996337778862885"/>
      </font>
    </dxf>
    <dxf>
      <font>
        <strike/>
        <color theme="4" tint="0.59996337778862885"/>
      </font>
    </dxf>
    <dxf>
      <font>
        <strike/>
        <color theme="4" tint="0.59996337778862885"/>
      </font>
    </dxf>
    <dxf>
      <fill>
        <patternFill patternType="solid">
          <fgColor rgb="FFC5DFB2"/>
          <bgColor rgb="FFC5DFB2"/>
        </patternFill>
      </fill>
    </dxf>
    <dxf>
      <fill>
        <patternFill patternType="solid">
          <fgColor rgb="FFFF7C80"/>
          <bgColor rgb="FFFF7C80"/>
        </patternFill>
      </fill>
    </dxf>
    <dxf>
      <font>
        <strike/>
        <color theme="4" tint="0.59996337778862885"/>
      </font>
    </dxf>
    <dxf>
      <fill>
        <patternFill patternType="solid">
          <fgColor rgb="FFC5DFB2"/>
          <bgColor rgb="FFC5DFB2"/>
        </patternFill>
      </fill>
    </dxf>
    <dxf>
      <fill>
        <patternFill patternType="solid">
          <fgColor rgb="FFFF7C80"/>
          <bgColor rgb="FFFF7C80"/>
        </patternFill>
      </fill>
    </dxf>
    <dxf>
      <fill>
        <patternFill patternType="solid">
          <fgColor rgb="FFC5DFB2"/>
          <bgColor rgb="FFC5DFB2"/>
        </patternFill>
      </fill>
    </dxf>
    <dxf>
      <fill>
        <patternFill patternType="solid">
          <fgColor rgb="FFFF7C80"/>
          <bgColor rgb="FFFF7C80"/>
        </patternFill>
      </fill>
    </dxf>
    <dxf>
      <font>
        <strike/>
        <color theme="4" tint="0.59996337778862885"/>
      </font>
    </dxf>
    <dxf>
      <font>
        <strike/>
        <color theme="4" tint="0.59996337778862885"/>
      </font>
    </dxf>
    <dxf>
      <font>
        <strike/>
        <color theme="4" tint="0.59996337778862885"/>
      </font>
    </dxf>
    <dxf>
      <font>
        <strike/>
        <color theme="4" tint="0.59996337778862885"/>
      </font>
    </dxf>
    <dxf>
      <font>
        <strike/>
        <color theme="4" tint="0.59996337778862885"/>
      </font>
    </dxf>
    <dxf>
      <font>
        <strike/>
        <color theme="4" tint="0.59996337778862885"/>
      </font>
    </dxf>
    <dxf>
      <font>
        <strike/>
        <color theme="4" tint="0.59996337778862885"/>
      </font>
    </dxf>
    <dxf>
      <font>
        <strike/>
        <color theme="4" tint="0.59996337778862885"/>
      </font>
    </dxf>
    <dxf>
      <font>
        <strike/>
        <color theme="4" tint="0.59996337778862885"/>
      </font>
    </dxf>
    <dxf>
      <font>
        <strike/>
        <color theme="4" tint="0.59996337778862885"/>
      </font>
    </dxf>
    <dxf>
      <font>
        <strike/>
        <color theme="4" tint="0.59996337778862885"/>
      </font>
    </dxf>
    <dxf>
      <font>
        <strike/>
        <color theme="4" tint="0.59996337778862885"/>
      </font>
    </dxf>
    <dxf>
      <font>
        <strike/>
        <color theme="4" tint="0.59996337778862885"/>
      </font>
    </dxf>
    <dxf>
      <font>
        <strike/>
        <color theme="4" tint="0.59996337778862885"/>
      </font>
    </dxf>
    <dxf>
      <font>
        <strike/>
        <color theme="4" tint="0.59996337778862885"/>
      </font>
    </dxf>
    <dxf>
      <font>
        <strike/>
        <color theme="4" tint="0.59996337778862885"/>
      </font>
    </dxf>
    <dxf>
      <font>
        <strike/>
        <color theme="4" tint="0.59996337778862885"/>
      </font>
    </dxf>
    <dxf>
      <font>
        <strike/>
        <color theme="4" tint="0.59996337778862885"/>
      </font>
    </dxf>
    <dxf>
      <font>
        <strike/>
        <color theme="4" tint="0.59996337778862885"/>
      </font>
    </dxf>
    <dxf>
      <fill>
        <patternFill patternType="solid">
          <fgColor rgb="FFC5DFB2"/>
          <bgColor rgb="FFC5DFB2"/>
        </patternFill>
      </fill>
    </dxf>
    <dxf>
      <fill>
        <patternFill patternType="solid">
          <fgColor rgb="FFFF7C80"/>
          <bgColor rgb="FFFF7C80"/>
        </patternFill>
      </fill>
    </dxf>
    <dxf>
      <font>
        <strike/>
        <color theme="4" tint="0.59996337778862885"/>
      </font>
    </dxf>
    <dxf>
      <fill>
        <patternFill patternType="solid">
          <fgColor rgb="FFC5DFB2"/>
          <bgColor rgb="FFC5DFB2"/>
        </patternFill>
      </fill>
    </dxf>
    <dxf>
      <fill>
        <patternFill patternType="solid">
          <fgColor rgb="FFFF7C80"/>
          <bgColor rgb="FFFF7C80"/>
        </patternFill>
      </fill>
    </dxf>
    <dxf>
      <fill>
        <patternFill patternType="solid">
          <fgColor rgb="FFC5DFB2"/>
          <bgColor rgb="FFC5DFB2"/>
        </patternFill>
      </fill>
    </dxf>
    <dxf>
      <fill>
        <patternFill patternType="solid">
          <fgColor rgb="FFFF7C80"/>
          <bgColor rgb="FFFF7C80"/>
        </patternFill>
      </fill>
    </dxf>
    <dxf>
      <font>
        <strike/>
        <color theme="4" tint="0.59996337778862885"/>
      </font>
    </dxf>
    <dxf>
      <fill>
        <patternFill patternType="solid">
          <fgColor rgb="FFC5DFB2"/>
          <bgColor rgb="FFC5DFB2"/>
        </patternFill>
      </fill>
    </dxf>
    <dxf>
      <fill>
        <patternFill patternType="solid">
          <fgColor rgb="FFFF7C80"/>
          <bgColor rgb="FFFF7C80"/>
        </patternFill>
      </fill>
    </dxf>
    <dxf>
      <fill>
        <patternFill patternType="solid">
          <fgColor rgb="FFC5DFB2"/>
          <bgColor rgb="FFC5DFB2"/>
        </patternFill>
      </fill>
    </dxf>
    <dxf>
      <fill>
        <patternFill patternType="solid">
          <fgColor rgb="FFFF7C80"/>
          <bgColor rgb="FFFF7C80"/>
        </patternFill>
      </fill>
    </dxf>
    <dxf>
      <fill>
        <patternFill patternType="solid">
          <fgColor rgb="FFC5DFB2"/>
          <bgColor rgb="FFC5DFB2"/>
        </patternFill>
      </fill>
    </dxf>
    <dxf>
      <fill>
        <patternFill patternType="solid">
          <fgColor rgb="FFFF7C80"/>
          <bgColor rgb="FFFF7C80"/>
        </patternFill>
      </fill>
    </dxf>
    <dxf>
      <fill>
        <patternFill patternType="solid">
          <fgColor rgb="FFC5DFB2"/>
          <bgColor rgb="FFC5DFB2"/>
        </patternFill>
      </fill>
    </dxf>
    <dxf>
      <fill>
        <patternFill patternType="solid">
          <fgColor rgb="FFFF7C80"/>
          <bgColor rgb="FFFF7C80"/>
        </patternFill>
      </fill>
    </dxf>
    <dxf>
      <fill>
        <patternFill patternType="solid">
          <fgColor theme="9" tint="0.59996337778862885"/>
          <bgColor theme="9" tint="0.59996337778862885"/>
        </patternFill>
      </fill>
    </dxf>
    <dxf>
      <fill>
        <patternFill patternType="solid">
          <fgColor rgb="FFFF7C80"/>
          <bgColor rgb="FFFF7C80"/>
        </patternFill>
      </fill>
    </dxf>
    <dxf>
      <fill>
        <patternFill patternType="solid">
          <fgColor theme="9" tint="0.59996337778862885"/>
          <bgColor theme="9" tint="0.59996337778862885"/>
        </patternFill>
      </fill>
    </dxf>
    <dxf>
      <fill>
        <patternFill patternType="solid">
          <fgColor rgb="FFFF7C80"/>
          <bgColor rgb="FFFF7C80"/>
        </patternFill>
      </fill>
    </dxf>
    <dxf>
      <fill>
        <patternFill patternType="solid">
          <fgColor theme="9" tint="0.59996337778862885"/>
          <bgColor theme="9" tint="0.59996337778862885"/>
        </patternFill>
      </fill>
    </dxf>
    <dxf>
      <fill>
        <patternFill patternType="solid">
          <fgColor rgb="FFFF7C80"/>
          <bgColor rgb="FFFF7C80"/>
        </patternFill>
      </fill>
    </dxf>
    <dxf>
      <fill>
        <patternFill patternType="solid">
          <fgColor theme="9" tint="0.59996337778862885"/>
          <bgColor theme="9" tint="0.59996337778862885"/>
        </patternFill>
      </fill>
    </dxf>
    <dxf>
      <fill>
        <patternFill patternType="solid">
          <fgColor rgb="FFFF7C80"/>
          <bgColor rgb="FFFF7C80"/>
        </patternFill>
      </fill>
    </dxf>
    <dxf>
      <fill>
        <patternFill patternType="solid">
          <fgColor theme="9" tint="0.59996337778862885"/>
          <bgColor theme="9" tint="0.59996337778862885"/>
        </patternFill>
      </fill>
    </dxf>
    <dxf>
      <fill>
        <patternFill patternType="solid">
          <fgColor rgb="FFFF7C80"/>
          <bgColor rgb="FFFF7C80"/>
        </patternFill>
      </fill>
    </dxf>
    <dxf>
      <fill>
        <patternFill patternType="solid">
          <fgColor theme="9" tint="0.59996337778862885"/>
          <bgColor theme="9" tint="0.59996337778862885"/>
        </patternFill>
      </fill>
    </dxf>
    <dxf>
      <fill>
        <patternFill patternType="solid">
          <fgColor rgb="FFFF7C80"/>
          <bgColor rgb="FFFF7C80"/>
        </patternFill>
      </fill>
    </dxf>
    <dxf>
      <fill>
        <patternFill patternType="solid">
          <fgColor theme="9" tint="0.59996337778862885"/>
          <bgColor theme="9" tint="0.59996337778862885"/>
        </patternFill>
      </fill>
    </dxf>
    <dxf>
      <fill>
        <patternFill patternType="solid">
          <fgColor rgb="FFFF7C80"/>
          <bgColor rgb="FFFF7C80"/>
        </patternFill>
      </fill>
    </dxf>
    <dxf>
      <fill>
        <patternFill patternType="solid">
          <fgColor theme="9" tint="0.59996337778862885"/>
          <bgColor theme="9" tint="0.59996337778862885"/>
        </patternFill>
      </fill>
    </dxf>
    <dxf>
      <fill>
        <patternFill patternType="solid">
          <fgColor rgb="FFFF7C80"/>
          <bgColor rgb="FFFF7C80"/>
        </patternFill>
      </fill>
    </dxf>
    <dxf>
      <fill>
        <patternFill patternType="solid">
          <fgColor theme="9" tint="0.59996337778862885"/>
          <bgColor theme="9" tint="0.59996337778862885"/>
        </patternFill>
      </fill>
    </dxf>
    <dxf>
      <fill>
        <patternFill patternType="solid">
          <fgColor rgb="FFFF7C80"/>
          <bgColor rgb="FFFF7C80"/>
        </patternFill>
      </fill>
    </dxf>
    <dxf>
      <fill>
        <patternFill patternType="solid">
          <fgColor theme="9" tint="0.59996337778862885"/>
          <bgColor theme="9" tint="0.59996337778862885"/>
        </patternFill>
      </fill>
    </dxf>
    <dxf>
      <fill>
        <patternFill patternType="solid">
          <fgColor rgb="FFFF7C80"/>
          <bgColor rgb="FFFF7C80"/>
        </patternFill>
      </fill>
    </dxf>
    <dxf>
      <fill>
        <patternFill patternType="solid">
          <fgColor theme="9" tint="0.59996337778862885"/>
          <bgColor theme="9" tint="0.59996337778862885"/>
        </patternFill>
      </fill>
    </dxf>
    <dxf>
      <fill>
        <patternFill patternType="solid">
          <fgColor rgb="FFFF7C80"/>
          <bgColor rgb="FFFF7C80"/>
        </patternFill>
      </fill>
    </dxf>
    <dxf>
      <fill>
        <patternFill patternType="solid">
          <fgColor theme="9" tint="0.59996337778862885"/>
          <bgColor theme="9" tint="0.59996337778862885"/>
        </patternFill>
      </fill>
    </dxf>
    <dxf>
      <fill>
        <patternFill patternType="solid">
          <fgColor rgb="FFFF7C80"/>
          <bgColor rgb="FFFF7C80"/>
        </patternFill>
      </fill>
    </dxf>
    <dxf>
      <fill>
        <patternFill patternType="solid">
          <fgColor theme="9" tint="0.59996337778862885"/>
          <bgColor theme="9" tint="0.59996337778862885"/>
        </patternFill>
      </fill>
    </dxf>
    <dxf>
      <fill>
        <patternFill patternType="solid">
          <fgColor rgb="FFFF7C80"/>
          <bgColor rgb="FFFF7C80"/>
        </patternFill>
      </fill>
    </dxf>
    <dxf>
      <fill>
        <patternFill patternType="solid">
          <fgColor theme="9" tint="0.59996337778862885"/>
          <bgColor theme="9" tint="0.59996337778862885"/>
        </patternFill>
      </fill>
    </dxf>
    <dxf>
      <fill>
        <patternFill patternType="solid">
          <fgColor rgb="FFFF7C80"/>
          <bgColor rgb="FFFF7C80"/>
        </patternFill>
      </fill>
    </dxf>
    <dxf>
      <fill>
        <patternFill patternType="solid">
          <fgColor theme="9" tint="0.59996337778862885"/>
          <bgColor theme="9" tint="0.59996337778862885"/>
        </patternFill>
      </fill>
    </dxf>
    <dxf>
      <fill>
        <patternFill patternType="solid">
          <fgColor rgb="FFFF7C80"/>
          <bgColor rgb="FFFF7C80"/>
        </patternFill>
      </fill>
    </dxf>
    <dxf>
      <fill>
        <patternFill patternType="solid">
          <fgColor theme="9" tint="0.59996337778862885"/>
          <bgColor theme="9" tint="0.59996337778862885"/>
        </patternFill>
      </fill>
    </dxf>
    <dxf>
      <fill>
        <patternFill patternType="solid">
          <fgColor rgb="FFFF7C80"/>
          <bgColor rgb="FFFF7C80"/>
        </patternFill>
      </fill>
    </dxf>
    <dxf>
      <fill>
        <patternFill patternType="solid">
          <fgColor theme="9" tint="0.59996337778862885"/>
          <bgColor theme="9" tint="0.59996337778862885"/>
        </patternFill>
      </fill>
    </dxf>
    <dxf>
      <fill>
        <patternFill patternType="solid">
          <fgColor rgb="FFFF7C80"/>
          <bgColor rgb="FFFF7C80"/>
        </patternFill>
      </fill>
    </dxf>
    <dxf>
      <fill>
        <patternFill patternType="solid">
          <fgColor theme="9" tint="0.59996337778862885"/>
          <bgColor theme="9" tint="0.59996337778862885"/>
        </patternFill>
      </fill>
    </dxf>
    <dxf>
      <fill>
        <patternFill patternType="solid">
          <fgColor rgb="FFFF7C80"/>
          <bgColor rgb="FFFF7C80"/>
        </patternFill>
      </fill>
    </dxf>
    <dxf>
      <fill>
        <patternFill patternType="solid">
          <fgColor theme="9" tint="0.59996337778862885"/>
          <bgColor theme="9" tint="0.59996337778862885"/>
        </patternFill>
      </fill>
    </dxf>
    <dxf>
      <fill>
        <patternFill patternType="solid">
          <fgColor rgb="FFFF7C80"/>
          <bgColor rgb="FFFF7C80"/>
        </patternFill>
      </fill>
    </dxf>
    <dxf>
      <fill>
        <patternFill patternType="solid">
          <fgColor theme="9" tint="0.59996337778862885"/>
          <bgColor theme="9" tint="0.59996337778862885"/>
        </patternFill>
      </fill>
    </dxf>
    <dxf>
      <fill>
        <patternFill patternType="solid">
          <fgColor rgb="FFFF7C80"/>
          <bgColor rgb="FFFF7C80"/>
        </patternFill>
      </fill>
    </dxf>
    <dxf>
      <fill>
        <patternFill patternType="solid">
          <fgColor theme="9" tint="0.59996337778862885"/>
          <bgColor theme="9" tint="0.59996337778862885"/>
        </patternFill>
      </fill>
    </dxf>
    <dxf>
      <fill>
        <patternFill patternType="solid">
          <fgColor rgb="FFFF7C80"/>
          <bgColor rgb="FFFF7C80"/>
        </patternFill>
      </fill>
    </dxf>
    <dxf>
      <fill>
        <patternFill patternType="solid">
          <fgColor theme="9" tint="0.59996337778862885"/>
          <bgColor theme="9" tint="0.59996337778862885"/>
        </patternFill>
      </fill>
    </dxf>
    <dxf>
      <fill>
        <patternFill patternType="solid">
          <fgColor rgb="FFFF7C80"/>
          <bgColor rgb="FFFF7C80"/>
        </patternFill>
      </fill>
    </dxf>
    <dxf>
      <fill>
        <patternFill patternType="solid">
          <fgColor theme="9" tint="0.59996337778862885"/>
          <bgColor theme="9" tint="0.59996337778862885"/>
        </patternFill>
      </fill>
    </dxf>
    <dxf>
      <fill>
        <patternFill patternType="solid">
          <fgColor rgb="FFFF7C80"/>
          <bgColor rgb="FFFF7C80"/>
        </patternFill>
      </fill>
    </dxf>
    <dxf>
      <fill>
        <patternFill patternType="solid">
          <fgColor theme="9" tint="0.59996337778862885"/>
          <bgColor theme="9" tint="0.59996337778862885"/>
        </patternFill>
      </fill>
    </dxf>
    <dxf>
      <fill>
        <patternFill patternType="solid">
          <fgColor rgb="FFFF7C80"/>
          <bgColor rgb="FFFF7C80"/>
        </patternFill>
      </fill>
    </dxf>
    <dxf>
      <fill>
        <patternFill patternType="solid">
          <fgColor rgb="FFFF7C80"/>
          <bgColor rgb="FFFF7C80"/>
        </patternFill>
      </fill>
    </dxf>
    <dxf>
      <fill>
        <patternFill patternType="solid">
          <fgColor theme="9" tint="0.59996337778862885"/>
          <bgColor theme="9" tint="0.59996337778862885"/>
        </patternFill>
      </fill>
    </dxf>
    <dxf>
      <fill>
        <patternFill patternType="solid">
          <fgColor rgb="FFFF7C80"/>
          <bgColor rgb="FFFF7C80"/>
        </patternFill>
      </fill>
    </dxf>
    <dxf>
      <fill>
        <patternFill patternType="solid">
          <fgColor theme="9" tint="0.59996337778862885"/>
          <bgColor theme="9" tint="0.59996337778862885"/>
        </patternFill>
      </fill>
    </dxf>
    <dxf>
      <fill>
        <patternFill patternType="solid">
          <fgColor rgb="FFFF7C80"/>
          <bgColor rgb="FFFF7C80"/>
        </patternFill>
      </fill>
    </dxf>
    <dxf>
      <fill>
        <patternFill patternType="solid">
          <fgColor theme="9" tint="0.59996337778862885"/>
          <bgColor theme="9" tint="0.59996337778862885"/>
        </patternFill>
      </fill>
    </dxf>
    <dxf>
      <fill>
        <patternFill patternType="solid">
          <fgColor rgb="FFFF7C80"/>
          <bgColor rgb="FFFF7C80"/>
        </patternFill>
      </fill>
    </dxf>
    <dxf>
      <fill>
        <patternFill patternType="solid">
          <fgColor theme="9" tint="0.59996337778862885"/>
          <bgColor theme="9" tint="0.59996337778862885"/>
        </patternFill>
      </fill>
    </dxf>
    <dxf>
      <fill>
        <patternFill patternType="solid">
          <fgColor rgb="FFFF7C80"/>
          <bgColor rgb="FFFF7C80"/>
        </patternFill>
      </fill>
    </dxf>
    <dxf>
      <fill>
        <patternFill patternType="solid">
          <fgColor theme="9" tint="0.59996337778862885"/>
          <bgColor theme="9" tint="0.59996337778862885"/>
        </patternFill>
      </fill>
    </dxf>
    <dxf>
      <fill>
        <patternFill patternType="solid">
          <fgColor rgb="FFFF7C80"/>
          <bgColor rgb="FFFF7C80"/>
        </patternFill>
      </fill>
    </dxf>
    <dxf>
      <fill>
        <patternFill patternType="solid">
          <fgColor theme="9" tint="0.59996337778862885"/>
          <bgColor theme="9" tint="0.59996337778862885"/>
        </patternFill>
      </fill>
    </dxf>
    <dxf>
      <fill>
        <patternFill patternType="solid">
          <fgColor theme="9" tint="0.59996337778862885"/>
          <bgColor theme="9" tint="0.59996337778862885"/>
        </patternFill>
      </fill>
    </dxf>
    <dxf>
      <fill>
        <patternFill patternType="solid">
          <fgColor rgb="FFFF7C80"/>
          <bgColor rgb="FFFF7C80"/>
        </patternFill>
      </fill>
    </dxf>
    <dxf>
      <fill>
        <patternFill patternType="solid">
          <fgColor theme="9" tint="0.59996337778862885"/>
          <bgColor theme="9" tint="0.59996337778862885"/>
        </patternFill>
      </fill>
    </dxf>
    <dxf>
      <fill>
        <patternFill patternType="solid">
          <fgColor rgb="FFFF7C80"/>
          <bgColor rgb="FFFF7C80"/>
        </patternFill>
      </fill>
    </dxf>
    <dxf>
      <fill>
        <patternFill patternType="solid">
          <fgColor theme="9" tint="0.59996337778862885"/>
          <bgColor theme="9" tint="0.59996337778862885"/>
        </patternFill>
      </fill>
    </dxf>
    <dxf>
      <fill>
        <patternFill patternType="solid">
          <fgColor rgb="FFFF7C80"/>
          <bgColor rgb="FFFF7C80"/>
        </patternFill>
      </fill>
    </dxf>
    <dxf>
      <fill>
        <patternFill patternType="solid">
          <fgColor theme="9" tint="0.59996337778862885"/>
          <bgColor theme="9" tint="0.59996337778862885"/>
        </patternFill>
      </fill>
    </dxf>
    <dxf>
      <fill>
        <patternFill patternType="solid">
          <fgColor rgb="FFFF7C80"/>
          <bgColor rgb="FFFF7C80"/>
        </patternFill>
      </fill>
    </dxf>
    <dxf>
      <fill>
        <patternFill patternType="solid">
          <fgColor theme="9" tint="0.59996337778862885"/>
          <bgColor theme="9" tint="0.59996337778862885"/>
        </patternFill>
      </fill>
    </dxf>
    <dxf>
      <fill>
        <patternFill patternType="solid">
          <fgColor rgb="FFFF7C80"/>
          <bgColor rgb="FFFF7C80"/>
        </patternFill>
      </fill>
    </dxf>
    <dxf>
      <fill>
        <patternFill patternType="solid">
          <fgColor theme="9" tint="0.59996337778862885"/>
          <bgColor theme="9" tint="0.59996337778862885"/>
        </patternFill>
      </fill>
    </dxf>
    <dxf>
      <fill>
        <patternFill patternType="solid">
          <fgColor rgb="FFFF7C80"/>
          <bgColor rgb="FFFF7C80"/>
        </patternFill>
      </fill>
    </dxf>
    <dxf>
      <fill>
        <patternFill patternType="solid">
          <fgColor theme="9" tint="0.59996337778862885"/>
          <bgColor theme="9" tint="0.59996337778862885"/>
        </patternFill>
      </fill>
    </dxf>
    <dxf>
      <fill>
        <patternFill patternType="solid">
          <fgColor rgb="FFFF7C80"/>
          <bgColor rgb="FFFF7C80"/>
        </patternFill>
      </fill>
    </dxf>
    <dxf>
      <fill>
        <patternFill patternType="solid">
          <fgColor theme="9" tint="0.59996337778862885"/>
          <bgColor theme="9" tint="0.59996337778862885"/>
        </patternFill>
      </fill>
    </dxf>
    <dxf>
      <fill>
        <patternFill patternType="solid">
          <fgColor rgb="FFFF7C80"/>
          <bgColor rgb="FFFF7C80"/>
        </patternFill>
      </fill>
    </dxf>
    <dxf>
      <fill>
        <patternFill patternType="solid">
          <fgColor theme="9" tint="0.59996337778862885"/>
          <bgColor theme="9" tint="0.59996337778862885"/>
        </patternFill>
      </fill>
    </dxf>
    <dxf>
      <fill>
        <patternFill patternType="solid">
          <fgColor rgb="FFFF7C80"/>
          <bgColor rgb="FFFF7C80"/>
        </patternFill>
      </fill>
    </dxf>
    <dxf>
      <fill>
        <patternFill patternType="solid">
          <fgColor theme="9" tint="0.59996337778862885"/>
          <bgColor theme="9" tint="0.59996337778862885"/>
        </patternFill>
      </fill>
    </dxf>
    <dxf>
      <fill>
        <patternFill patternType="solid">
          <fgColor rgb="FFFF7C80"/>
          <bgColor rgb="FFFF7C80"/>
        </patternFill>
      </fill>
    </dxf>
    <dxf>
      <fill>
        <patternFill patternType="solid">
          <fgColor theme="9" tint="0.59996337778862885"/>
          <bgColor theme="9" tint="0.59996337778862885"/>
        </patternFill>
      </fill>
    </dxf>
    <dxf>
      <fill>
        <patternFill patternType="solid">
          <fgColor rgb="FFFF7C80"/>
          <bgColor rgb="FFFF7C80"/>
        </patternFill>
      </fill>
    </dxf>
    <dxf>
      <fill>
        <patternFill patternType="solid">
          <fgColor theme="9" tint="0.59996337778862885"/>
          <bgColor theme="9" tint="0.59996337778862885"/>
        </patternFill>
      </fill>
    </dxf>
    <dxf>
      <fill>
        <patternFill patternType="solid">
          <fgColor rgb="FFFF7C80"/>
          <bgColor rgb="FFFF7C80"/>
        </patternFill>
      </fill>
    </dxf>
    <dxf>
      <fill>
        <patternFill patternType="solid">
          <fgColor theme="9" tint="0.59996337778862885"/>
          <bgColor theme="9" tint="0.59996337778862885"/>
        </patternFill>
      </fill>
    </dxf>
    <dxf>
      <fill>
        <patternFill patternType="solid">
          <fgColor rgb="FFFF7C80"/>
          <bgColor rgb="FFFF7C80"/>
        </patternFill>
      </fill>
    </dxf>
    <dxf>
      <font>
        <b val="0"/>
        <i/>
        <strike/>
        <color theme="4" tint="0.59996337778862885"/>
      </font>
    </dxf>
    <dxf>
      <font>
        <strike/>
        <color theme="4" tint="0.59996337778862885"/>
      </font>
    </dxf>
    <dxf>
      <font>
        <b val="0"/>
        <i/>
        <strike/>
        <color theme="4" tint="0.59996337778862885"/>
      </font>
    </dxf>
    <dxf>
      <font>
        <b val="0"/>
        <i/>
        <strike/>
        <color theme="4" tint="0.59996337778862885"/>
      </font>
    </dxf>
    <dxf>
      <font>
        <b val="0"/>
        <i/>
        <strike/>
        <color theme="4" tint="0.59996337778862885"/>
      </font>
    </dxf>
    <dxf>
      <font>
        <b val="0"/>
        <i/>
        <strike/>
        <color theme="4" tint="0.59996337778862885"/>
      </font>
    </dxf>
    <dxf>
      <font>
        <b val="0"/>
        <i/>
        <strike/>
        <color theme="4" tint="0.59996337778862885"/>
      </font>
    </dxf>
    <dxf>
      <font>
        <b val="0"/>
        <i/>
        <strike/>
        <color theme="4" tint="0.59996337778862885"/>
      </font>
    </dxf>
    <dxf>
      <font>
        <b val="0"/>
        <i/>
        <strike/>
        <color theme="4" tint="0.59996337778862885"/>
      </font>
    </dxf>
    <dxf>
      <font>
        <b val="0"/>
        <i/>
        <strike/>
        <color theme="4" tint="0.59996337778862885"/>
      </font>
    </dxf>
    <dxf>
      <font>
        <strike/>
        <color theme="4" tint="0.59996337778862885"/>
      </font>
    </dxf>
    <dxf>
      <font>
        <b val="0"/>
        <i/>
        <strike/>
        <color theme="4" tint="0.59996337778862885"/>
      </font>
    </dxf>
    <dxf>
      <font>
        <b val="0"/>
        <i/>
        <strike/>
        <color theme="4" tint="0.59996337778862885"/>
      </font>
    </dxf>
    <dxf>
      <font>
        <b val="0"/>
        <i/>
        <strike/>
        <color theme="4" tint="0.59996337778862885"/>
      </font>
    </dxf>
    <dxf>
      <font>
        <strike/>
        <color theme="4" tint="0.59996337778862885"/>
      </font>
    </dxf>
    <dxf>
      <font>
        <b val="0"/>
        <i/>
        <strike/>
        <color theme="4" tint="0.59996337778862885"/>
      </font>
    </dxf>
    <dxf>
      <font>
        <b val="0"/>
        <i/>
        <strike/>
        <color theme="4" tint="0.59996337778862885"/>
      </font>
    </dxf>
    <dxf>
      <font>
        <b val="0"/>
        <i/>
        <strike/>
        <color theme="4" tint="0.59996337778862885"/>
      </font>
    </dxf>
    <dxf>
      <font>
        <b val="0"/>
        <i/>
        <strike/>
        <color theme="4" tint="0.59996337778862885"/>
      </font>
    </dxf>
    <dxf>
      <font>
        <b val="0"/>
        <i/>
        <strike/>
        <color theme="4" tint="0.59996337778862885"/>
      </font>
    </dxf>
    <dxf>
      <font>
        <b val="0"/>
        <i/>
        <strike/>
        <color theme="4" tint="0.59996337778862885"/>
      </font>
    </dxf>
    <dxf>
      <font>
        <b val="0"/>
        <i/>
        <strike/>
        <color theme="4" tint="0.59996337778862885"/>
      </font>
    </dxf>
    <dxf>
      <font>
        <b val="0"/>
        <i/>
        <strike/>
        <color theme="4" tint="0.59996337778862885"/>
      </font>
    </dxf>
    <dxf>
      <font>
        <b val="0"/>
        <i/>
        <strike/>
        <color theme="4" tint="0.59996337778862885"/>
      </font>
    </dxf>
    <dxf>
      <font>
        <b val="0"/>
        <i/>
        <strike/>
        <color theme="4" tint="0.59996337778862885"/>
      </font>
    </dxf>
    <dxf>
      <font>
        <b val="0"/>
        <i/>
        <strike/>
        <color theme="4" tint="0.59996337778862885"/>
      </font>
    </dxf>
    <dxf>
      <font>
        <b val="0"/>
        <i/>
        <strike/>
        <color theme="4" tint="0.59996337778862885"/>
      </font>
    </dxf>
    <dxf>
      <font>
        <b val="0"/>
        <i/>
        <strike/>
        <color theme="4" tint="0.59996337778862885"/>
      </font>
    </dxf>
    <dxf>
      <font>
        <b val="0"/>
        <i/>
        <strike/>
        <color theme="4" tint="0.59996337778862885"/>
      </font>
    </dxf>
    <dxf>
      <font>
        <b val="0"/>
        <i/>
        <strike/>
        <color theme="4" tint="0.59996337778862885"/>
      </font>
    </dxf>
    <dxf>
      <font>
        <b val="0"/>
        <i/>
        <strike/>
        <color theme="4" tint="0.59996337778862885"/>
      </font>
    </dxf>
    <dxf>
      <font>
        <b val="0"/>
        <i/>
        <strike/>
        <color theme="4" tint="0.59996337778862885"/>
      </font>
    </dxf>
    <dxf>
      <font>
        <b val="0"/>
        <i/>
        <strike/>
        <color theme="4" tint="0.59996337778862885"/>
      </font>
    </dxf>
    <dxf>
      <font>
        <b val="0"/>
        <i/>
        <strike/>
        <color theme="4" tint="0.59996337778862885"/>
      </font>
    </dxf>
    <dxf>
      <font>
        <b val="0"/>
        <i/>
        <strike/>
        <color theme="4" tint="0.59996337778862885"/>
      </font>
    </dxf>
    <dxf>
      <font>
        <b val="0"/>
        <i/>
        <strike/>
        <color theme="4" tint="0.59996337778862885"/>
      </font>
    </dxf>
    <dxf>
      <font>
        <b val="0"/>
        <i/>
        <strike/>
        <color theme="4" tint="0.59996337778862885"/>
      </font>
    </dxf>
    <dxf>
      <font>
        <b val="0"/>
        <i/>
        <strike/>
        <color theme="4" tint="0.59996337778862885"/>
      </font>
    </dxf>
    <dxf>
      <font>
        <b val="0"/>
        <i/>
        <strike/>
        <color theme="4" tint="0.59996337778862885"/>
      </font>
    </dxf>
    <dxf>
      <fill>
        <patternFill patternType="solid">
          <fgColor theme="9" tint="0.59996337778862885"/>
          <bgColor theme="9" tint="0.59996337778862885"/>
        </patternFill>
      </fill>
    </dxf>
    <dxf>
      <fill>
        <patternFill patternType="solid">
          <fgColor rgb="FFFF7C80"/>
          <bgColor rgb="FFFF7C80"/>
        </patternFill>
      </fill>
    </dxf>
    <dxf>
      <font>
        <b val="0"/>
        <i/>
        <strike/>
        <color theme="4" tint="0.59996337778862885"/>
      </font>
    </dxf>
    <dxf>
      <fill>
        <patternFill patternType="solid">
          <fgColor theme="9" tint="0.59996337778862885"/>
          <bgColor theme="9" tint="0.59996337778862885"/>
        </patternFill>
      </fill>
    </dxf>
    <dxf>
      <fill>
        <patternFill patternType="solid">
          <fgColor rgb="FFFF7C80"/>
          <bgColor rgb="FFFF7C80"/>
        </patternFill>
      </fill>
    </dxf>
    <dxf>
      <font>
        <b val="0"/>
        <i/>
        <strike/>
        <color theme="4" tint="0.59996337778862885"/>
      </font>
    </dxf>
    <dxf>
      <fill>
        <patternFill patternType="solid">
          <fgColor theme="9" tint="0.59996337778862885"/>
          <bgColor theme="9" tint="0.59996337778862885"/>
        </patternFill>
      </fill>
    </dxf>
    <dxf>
      <fill>
        <patternFill patternType="solid">
          <fgColor rgb="FFFF7C80"/>
          <bgColor rgb="FFFF7C80"/>
        </patternFill>
      </fill>
    </dxf>
    <dxf>
      <font>
        <b val="0"/>
        <i/>
        <strike/>
        <color theme="4" tint="0.59996337778862885"/>
      </font>
    </dxf>
    <dxf>
      <font>
        <b val="0"/>
        <i/>
        <strike/>
        <color theme="4" tint="0.59996337778862885"/>
      </font>
    </dxf>
    <dxf>
      <font>
        <b val="0"/>
        <i/>
        <strike/>
        <color theme="4" tint="0.59996337778862885"/>
      </font>
    </dxf>
    <dxf>
      <font>
        <b val="0"/>
        <i/>
        <strike/>
        <color theme="4" tint="0.59996337778862885"/>
      </font>
    </dxf>
    <dxf>
      <font>
        <b val="0"/>
        <i/>
        <strike/>
        <color theme="4" tint="0.59996337778862885"/>
      </font>
    </dxf>
    <dxf>
      <font>
        <b val="0"/>
        <i/>
        <strike/>
        <color theme="4" tint="0.59996337778862885"/>
      </font>
    </dxf>
    <dxf>
      <font>
        <b val="0"/>
        <i/>
        <strike/>
        <color theme="4" tint="0.59996337778862885"/>
      </font>
    </dxf>
    <dxf>
      <font>
        <b val="0"/>
        <i/>
        <strike/>
        <color theme="4" tint="0.59996337778862885"/>
      </font>
    </dxf>
    <dxf>
      <font>
        <b val="0"/>
        <i/>
        <strike/>
        <color theme="4" tint="0.59996337778862885"/>
      </font>
    </dxf>
    <dxf>
      <font>
        <b val="0"/>
        <i/>
        <strike/>
        <color theme="4" tint="0.59996337778862885"/>
      </font>
    </dxf>
    <dxf>
      <font>
        <b val="0"/>
        <i/>
        <strike/>
        <color theme="4" tint="0.59996337778862885"/>
      </font>
    </dxf>
    <dxf>
      <font>
        <b val="0"/>
        <i/>
        <strike/>
        <color theme="4" tint="0.59996337778862885"/>
      </font>
    </dxf>
    <dxf>
      <font>
        <b val="0"/>
        <i/>
        <strike/>
        <color theme="4" tint="0.59996337778862885"/>
      </font>
    </dxf>
    <dxf>
      <font>
        <b val="0"/>
        <i/>
        <strike/>
        <color theme="4" tint="0.59996337778862885"/>
      </font>
    </dxf>
    <dxf>
      <font>
        <b val="0"/>
        <i/>
        <strike/>
        <color theme="4" tint="0.59996337778862885"/>
      </font>
    </dxf>
    <dxf>
      <font>
        <b val="0"/>
        <i/>
        <strike/>
        <color theme="4" tint="0.59996337778862885"/>
      </font>
    </dxf>
    <dxf>
      <font>
        <b val="0"/>
        <i/>
        <strike/>
        <color theme="4" tint="0.59996337778862885"/>
      </font>
    </dxf>
    <dxf>
      <font>
        <b val="0"/>
        <i/>
        <strike/>
        <color theme="4" tint="0.59996337778862885"/>
      </font>
    </dxf>
    <dxf>
      <font>
        <b val="0"/>
        <i/>
        <strike/>
        <color theme="4" tint="0.59996337778862885"/>
      </font>
    </dxf>
    <dxf>
      <font>
        <b val="0"/>
        <i/>
        <strike/>
        <color theme="4" tint="0.59996337778862885"/>
      </font>
    </dxf>
    <dxf>
      <font>
        <b val="0"/>
        <i/>
        <strike/>
        <color theme="4" tint="0.59996337778862885"/>
      </font>
    </dxf>
    <dxf>
      <fill>
        <patternFill patternType="solid">
          <fgColor theme="9" tint="0.59996337778862885"/>
          <bgColor theme="9" tint="0.59996337778862885"/>
        </patternFill>
      </fill>
    </dxf>
    <dxf>
      <fill>
        <patternFill patternType="solid">
          <fgColor rgb="FFFF7C80"/>
          <bgColor rgb="FFFF7C80"/>
        </patternFill>
      </fill>
    </dxf>
    <dxf>
      <font>
        <b val="0"/>
        <i/>
        <strike/>
        <color theme="4" tint="0.59996337778862885"/>
      </font>
    </dxf>
    <dxf>
      <fill>
        <patternFill patternType="solid">
          <fgColor theme="9" tint="0.59996337778862885"/>
          <bgColor theme="9" tint="0.59996337778862885"/>
        </patternFill>
      </fill>
    </dxf>
    <dxf>
      <fill>
        <patternFill patternType="solid">
          <fgColor rgb="FFFF7C80"/>
          <bgColor rgb="FFFF7C80"/>
        </patternFill>
      </fill>
    </dxf>
    <dxf>
      <font>
        <b val="0"/>
        <i/>
        <strike/>
        <color theme="4" tint="0.59996337778862885"/>
      </font>
    </dxf>
    <dxf>
      <fill>
        <patternFill patternType="solid">
          <fgColor theme="9" tint="0.59996337778862885"/>
          <bgColor theme="9" tint="0.59996337778862885"/>
        </patternFill>
      </fill>
    </dxf>
    <dxf>
      <fill>
        <patternFill patternType="solid">
          <fgColor rgb="FFFF7C80"/>
          <bgColor rgb="FFFF7C80"/>
        </patternFill>
      </fill>
    </dxf>
    <dxf>
      <font>
        <b val="0"/>
        <i/>
        <strike/>
        <color theme="4" tint="0.59996337778862885"/>
      </font>
    </dxf>
    <dxf>
      <font>
        <b val="0"/>
        <i/>
        <strike/>
        <color theme="4" tint="0.59996337778862885"/>
      </font>
    </dxf>
    <dxf>
      <fill>
        <patternFill patternType="solid">
          <fgColor theme="9" tint="0.59996337778862885"/>
          <bgColor theme="9" tint="0.59996337778862885"/>
        </patternFill>
      </fill>
    </dxf>
    <dxf>
      <fill>
        <patternFill patternType="solid">
          <fgColor rgb="FFFF7C80"/>
          <bgColor rgb="FFFF7C80"/>
        </patternFill>
      </fill>
    </dxf>
    <dxf>
      <fill>
        <patternFill patternType="solid">
          <fgColor theme="9" tint="0.59996337778862885"/>
          <bgColor theme="9" tint="0.59996337778862885"/>
        </patternFill>
      </fill>
    </dxf>
    <dxf>
      <fill>
        <patternFill patternType="solid">
          <fgColor rgb="FFFF7C80"/>
          <bgColor rgb="FFFF7C80"/>
        </patternFill>
      </fill>
    </dxf>
    <dxf>
      <fill>
        <patternFill patternType="solid">
          <fgColor theme="9" tint="0.59996337778862885"/>
          <bgColor theme="9" tint="0.59996337778862885"/>
        </patternFill>
      </fill>
    </dxf>
    <dxf>
      <fill>
        <patternFill patternType="solid">
          <fgColor rgb="FFFF7C80"/>
          <bgColor rgb="FFFF7C80"/>
        </patternFill>
      </fill>
    </dxf>
    <dxf>
      <fill>
        <patternFill patternType="solid">
          <fgColor theme="9" tint="0.59996337778862885"/>
          <bgColor theme="9" tint="0.59996337778862885"/>
        </patternFill>
      </fill>
    </dxf>
    <dxf>
      <fill>
        <patternFill patternType="solid">
          <fgColor rgb="FFFF7C80"/>
          <bgColor rgb="FFFF7C80"/>
        </patternFill>
      </fill>
    </dxf>
    <dxf>
      <font>
        <b val="0"/>
        <i/>
        <strike/>
        <color theme="4" tint="0.59996337778862885"/>
      </font>
    </dxf>
    <dxf>
      <font>
        <b val="0"/>
        <i/>
        <strike/>
        <color theme="4" tint="0.59996337778862885"/>
      </font>
    </dxf>
    <dxf>
      <fill>
        <patternFill patternType="solid">
          <fgColor theme="9" tint="0.59996337778862885"/>
          <bgColor theme="9" tint="0.59996337778862885"/>
        </patternFill>
      </fill>
    </dxf>
    <dxf>
      <fill>
        <patternFill patternType="solid">
          <fgColor rgb="FFFF7C80"/>
          <bgColor rgb="FFFF7C80"/>
        </patternFill>
      </fill>
    </dxf>
    <dxf>
      <fill>
        <patternFill patternType="solid">
          <fgColor theme="9" tint="0.59996337778862885"/>
          <bgColor theme="9" tint="0.59996337778862885"/>
        </patternFill>
      </fill>
    </dxf>
    <dxf>
      <font>
        <b val="0"/>
        <i/>
        <strike/>
        <color theme="4" tint="0.59996337778862885"/>
      </font>
    </dxf>
    <dxf>
      <font>
        <b val="0"/>
        <i/>
        <strike/>
        <color theme="4" tint="0.59996337778862885"/>
      </font>
    </dxf>
    <dxf>
      <font>
        <b val="0"/>
        <i/>
        <strike/>
        <color theme="4" tint="0.59996337778862885"/>
      </font>
    </dxf>
    <dxf>
      <font>
        <b val="0"/>
        <i/>
        <strike/>
        <color theme="4" tint="0.59996337778862885"/>
      </font>
    </dxf>
    <dxf>
      <font>
        <b val="0"/>
        <i/>
        <strike/>
        <color theme="4" tint="0.59996337778862885"/>
      </font>
    </dxf>
    <dxf>
      <font>
        <b val="0"/>
        <i/>
        <strike/>
        <color theme="4" tint="0.59996337778862885"/>
      </font>
    </dxf>
    <dxf>
      <font>
        <b val="0"/>
        <i/>
        <strike/>
        <color theme="4" tint="0.59996337778862885"/>
      </font>
    </dxf>
    <dxf>
      <font>
        <b val="0"/>
        <i/>
        <strike/>
        <color theme="4" tint="0.59996337778862885"/>
      </font>
    </dxf>
    <dxf>
      <font>
        <strike/>
        <color theme="4" tint="0.59996337778862885"/>
      </font>
    </dxf>
    <dxf>
      <font>
        <b val="0"/>
        <i/>
        <strike/>
        <color theme="4" tint="0.59996337778862885"/>
      </font>
    </dxf>
    <dxf>
      <font>
        <b val="0"/>
        <i/>
        <strike/>
        <color theme="4" tint="0.59996337778862885"/>
      </font>
    </dxf>
    <dxf>
      <font>
        <b val="0"/>
        <i/>
        <strike/>
        <color theme="4" tint="0.59996337778862885"/>
      </font>
    </dxf>
    <dxf>
      <font>
        <b val="0"/>
        <i/>
        <strike/>
        <color theme="4" tint="0.59996337778862885"/>
      </font>
    </dxf>
    <dxf>
      <font>
        <b val="0"/>
        <i/>
        <strike/>
        <color theme="4" tint="0.59996337778862885"/>
      </font>
    </dxf>
    <dxf>
      <font>
        <b val="0"/>
        <i/>
        <strike/>
        <color theme="4" tint="0.59996337778862885"/>
      </font>
    </dxf>
    <dxf>
      <font>
        <b val="0"/>
        <i/>
        <strike/>
        <color theme="4" tint="0.59996337778862885"/>
      </font>
    </dxf>
    <dxf>
      <font>
        <b val="0"/>
        <i/>
        <strike/>
        <color theme="4" tint="0.59996337778862885"/>
      </font>
    </dxf>
    <dxf>
      <font>
        <b val="0"/>
        <i/>
        <strike/>
        <color theme="4" tint="0.59996337778862885"/>
      </font>
    </dxf>
    <dxf>
      <font>
        <b val="0"/>
        <i/>
        <strike/>
        <color theme="4" tint="0.59996337778862885"/>
      </font>
    </dxf>
    <dxf>
      <font>
        <b val="0"/>
        <i/>
        <strike/>
        <color theme="4" tint="0.59996337778862885"/>
      </font>
    </dxf>
    <dxf>
      <font>
        <b val="0"/>
        <i/>
        <strike/>
        <color theme="4" tint="0.59996337778862885"/>
      </font>
    </dxf>
    <dxf>
      <font>
        <b val="0"/>
        <i/>
        <strike/>
        <color theme="4" tint="0.59996337778862885"/>
      </font>
    </dxf>
    <dxf>
      <font>
        <b val="0"/>
        <i/>
        <strike/>
        <color theme="4" tint="0.59996337778862885"/>
      </font>
    </dxf>
    <dxf>
      <font>
        <b val="0"/>
        <i/>
        <strike/>
        <color theme="4" tint="0.59996337778862885"/>
      </font>
    </dxf>
    <dxf>
      <font>
        <b val="0"/>
        <i/>
        <strike/>
        <color theme="4" tint="0.59996337778862885"/>
      </font>
    </dxf>
    <dxf>
      <font>
        <b val="0"/>
        <i/>
        <strike/>
        <color theme="4" tint="0.59996337778862885"/>
      </font>
    </dxf>
    <dxf>
      <font>
        <b val="0"/>
        <i/>
        <strike/>
        <color theme="4" tint="0.59996337778862885"/>
      </font>
    </dxf>
    <dxf>
      <font>
        <b val="0"/>
        <i/>
        <strike/>
        <color theme="4" tint="0.59996337778862885"/>
      </font>
    </dxf>
    <dxf>
      <font>
        <b val="0"/>
        <i/>
        <strike/>
        <color theme="4" tint="0.59996337778862885"/>
      </font>
    </dxf>
    <dxf>
      <font>
        <b val="0"/>
        <i/>
        <strike/>
        <color theme="4" tint="0.59996337778862885"/>
      </font>
    </dxf>
    <dxf>
      <font>
        <b val="0"/>
        <i/>
        <strike/>
        <color theme="4" tint="0.59996337778862885"/>
      </font>
    </dxf>
    <dxf>
      <font>
        <b val="0"/>
        <i/>
        <strike/>
        <color theme="4" tint="0.59996337778862885"/>
      </font>
    </dxf>
    <dxf>
      <font>
        <b val="0"/>
        <i/>
        <strike/>
        <color theme="4" tint="0.59996337778862885"/>
      </font>
    </dxf>
    <dxf>
      <font>
        <b val="0"/>
        <i/>
        <strike/>
        <color theme="4" tint="0.59996337778862885"/>
      </font>
    </dxf>
    <dxf>
      <font>
        <b val="0"/>
        <i/>
        <strike/>
        <color theme="4" tint="0.59996337778862885"/>
      </font>
    </dxf>
    <dxf>
      <font>
        <b val="0"/>
        <i/>
        <strike/>
        <color theme="4" tint="0.59996337778862885"/>
      </font>
    </dxf>
    <dxf>
      <font>
        <b val="0"/>
        <i/>
        <strike/>
        <color theme="4" tint="0.59996337778862885"/>
      </font>
    </dxf>
    <dxf>
      <font>
        <b val="0"/>
        <i/>
        <strike/>
        <color theme="4" tint="0.59996337778862885"/>
      </font>
    </dxf>
    <dxf>
      <font>
        <b val="0"/>
        <i/>
        <strike/>
        <color theme="4" tint="0.59996337778862885"/>
      </font>
    </dxf>
    <dxf>
      <font>
        <b val="0"/>
        <i/>
        <strike/>
        <color theme="4" tint="0.59996337778862885"/>
      </font>
    </dxf>
    <dxf>
      <font>
        <b val="0"/>
        <i/>
        <strike/>
        <color theme="4" tint="0.59996337778862885"/>
      </font>
    </dxf>
    <dxf>
      <font>
        <b val="0"/>
        <i/>
        <strike/>
        <color theme="4" tint="0.59996337778862885"/>
      </font>
    </dxf>
    <dxf>
      <font>
        <b val="0"/>
        <i/>
        <strike/>
        <color theme="4" tint="0.59996337778862885"/>
      </font>
    </dxf>
    <dxf>
      <font>
        <b val="0"/>
        <i/>
        <strike/>
        <color theme="4" tint="0.59996337778862885"/>
      </font>
    </dxf>
    <dxf>
      <font>
        <b val="0"/>
        <i/>
        <strike/>
        <color theme="4" tint="0.59996337778862885"/>
      </font>
    </dxf>
    <dxf>
      <font>
        <b val="0"/>
        <i/>
        <strike/>
        <color theme="4" tint="0.59996337778862885"/>
      </font>
    </dxf>
    <dxf>
      <font>
        <b val="0"/>
        <i/>
        <strike/>
        <color theme="4" tint="0.59996337778862885"/>
      </font>
    </dxf>
    <dxf>
      <font>
        <b val="0"/>
        <i/>
        <strike/>
        <color theme="4" tint="0.59996337778862885"/>
      </font>
    </dxf>
    <dxf>
      <font>
        <b val="0"/>
        <i/>
        <strike/>
        <color theme="4" tint="0.59996337778862885"/>
      </font>
    </dxf>
    <dxf>
      <font>
        <b val="0"/>
        <i/>
        <strike/>
        <color theme="4" tint="0.59996337778862885"/>
      </font>
    </dxf>
    <dxf>
      <font>
        <b val="0"/>
        <i/>
        <strike/>
        <color theme="4" tint="0.59996337778862885"/>
      </font>
    </dxf>
    <dxf>
      <font>
        <b val="0"/>
        <i/>
        <strike/>
        <color theme="4" tint="0.59996337778862885"/>
      </font>
    </dxf>
    <dxf>
      <font>
        <b val="0"/>
        <i/>
        <strike/>
        <color theme="4" tint="0.59996337778862885"/>
      </font>
    </dxf>
    <dxf>
      <font>
        <b val="0"/>
        <i/>
        <strike/>
        <color theme="4" tint="0.59996337778862885"/>
      </font>
    </dxf>
    <dxf>
      <font>
        <b val="0"/>
        <i/>
        <strike/>
        <color theme="4" tint="0.59996337778862885"/>
      </font>
    </dxf>
    <dxf>
      <font>
        <b val="0"/>
        <i/>
        <strike/>
        <color theme="4" tint="0.59996337778862885"/>
      </font>
    </dxf>
    <dxf>
      <font>
        <b val="0"/>
        <i/>
        <strike/>
        <color theme="4" tint="0.59996337778862885"/>
      </font>
    </dxf>
    <dxf>
      <font>
        <strike/>
        <color theme="4" tint="0.59996337778862885"/>
      </font>
    </dxf>
    <dxf>
      <font>
        <strike/>
        <color theme="4" tint="0.59996337778862885"/>
      </font>
    </dxf>
    <dxf>
      <fill>
        <patternFill patternType="solid">
          <fgColor rgb="FFC5DFB2"/>
          <bgColor rgb="FFC5DFB2"/>
        </patternFill>
      </fill>
    </dxf>
    <dxf>
      <fill>
        <patternFill patternType="solid">
          <fgColor rgb="FFFF7C80"/>
          <bgColor rgb="FFFF7C80"/>
        </patternFill>
      </fill>
    </dxf>
    <dxf>
      <font>
        <strike/>
        <color theme="4" tint="0.59996337778862885"/>
      </font>
    </dxf>
    <dxf>
      <font>
        <strike/>
        <color theme="4" tint="0.59996337778862885"/>
      </font>
    </dxf>
    <dxf>
      <font>
        <strike/>
        <color theme="4" tint="0.59996337778862885"/>
      </font>
    </dxf>
    <dxf>
      <font>
        <strike/>
        <color theme="4" tint="0.59996337778862885"/>
      </font>
    </dxf>
    <dxf>
      <font>
        <strike/>
        <color theme="4" tint="0.59996337778862885"/>
      </font>
    </dxf>
    <dxf>
      <font>
        <strike/>
        <color theme="4" tint="0.59996337778862885"/>
      </font>
    </dxf>
    <dxf>
      <font>
        <strike/>
        <color theme="4" tint="0.59996337778862885"/>
      </font>
    </dxf>
    <dxf>
      <font>
        <strike/>
        <color theme="4" tint="0.59996337778862885"/>
      </font>
    </dxf>
    <dxf>
      <font>
        <strike/>
        <color theme="4" tint="0.59996337778862885"/>
      </font>
    </dxf>
    <dxf>
      <font>
        <strike/>
        <color theme="4" tint="0.59996337778862885"/>
      </font>
    </dxf>
    <dxf>
      <font>
        <strike/>
        <color theme="4" tint="0.59996337778862885"/>
      </font>
    </dxf>
    <dxf>
      <font>
        <strike/>
        <color theme="4" tint="0.59996337778862885"/>
      </font>
    </dxf>
    <dxf>
      <fill>
        <patternFill patternType="solid">
          <fgColor rgb="FFC5DFB2"/>
          <bgColor rgb="FFC5DFB2"/>
        </patternFill>
      </fill>
    </dxf>
    <dxf>
      <fill>
        <patternFill patternType="solid">
          <fgColor rgb="FFFF7C80"/>
          <bgColor rgb="FFFF7C80"/>
        </patternFill>
      </fill>
    </dxf>
    <dxf>
      <fill>
        <patternFill patternType="solid">
          <fgColor rgb="FFC5DFB2"/>
          <bgColor rgb="FFC5DFB2"/>
        </patternFill>
      </fill>
    </dxf>
    <dxf>
      <fill>
        <patternFill patternType="solid">
          <fgColor rgb="FFFF7C80"/>
          <bgColor rgb="FFFF7C80"/>
        </patternFill>
      </fill>
    </dxf>
    <dxf>
      <font>
        <strike/>
        <color theme="4" tint="0.59996337778862885"/>
      </font>
    </dxf>
    <dxf>
      <fill>
        <patternFill patternType="solid">
          <fgColor rgb="FFC5DFB2"/>
          <bgColor rgb="FFC5DFB2"/>
        </patternFill>
      </fill>
    </dxf>
    <dxf>
      <fill>
        <patternFill patternType="solid">
          <fgColor rgb="FFFF7C80"/>
          <bgColor rgb="FFFF7C80"/>
        </patternFill>
      </fill>
    </dxf>
    <dxf>
      <fill>
        <patternFill patternType="solid">
          <fgColor rgb="FFC5DFB2"/>
          <bgColor rgb="FFC5DFB2"/>
        </patternFill>
      </fill>
    </dxf>
    <dxf>
      <fill>
        <patternFill patternType="solid">
          <fgColor rgb="FFFF7C80"/>
          <bgColor rgb="FFFF7C80"/>
        </patternFill>
      </fill>
    </dxf>
    <dxf>
      <font>
        <strike/>
        <color theme="4" tint="0.59996337778862885"/>
      </font>
    </dxf>
    <dxf>
      <fill>
        <patternFill patternType="solid">
          <fgColor rgb="FFC5DFB2"/>
          <bgColor rgb="FFC5DFB2"/>
        </patternFill>
      </fill>
    </dxf>
    <dxf>
      <fill>
        <patternFill patternType="solid">
          <fgColor rgb="FFFF7C80"/>
          <bgColor rgb="FFFF7C80"/>
        </patternFill>
      </fill>
    </dxf>
    <dxf>
      <fill>
        <patternFill patternType="solid">
          <fgColor rgb="FFC5DFB2"/>
          <bgColor rgb="FFC5DFB2"/>
        </patternFill>
      </fill>
    </dxf>
    <dxf>
      <fill>
        <patternFill patternType="solid">
          <fgColor rgb="FFFF7C80"/>
          <bgColor rgb="FFFF7C80"/>
        </patternFill>
      </fill>
    </dxf>
    <dxf>
      <font>
        <strike/>
        <color theme="4" tint="0.59996337778862885"/>
      </font>
    </dxf>
    <dxf>
      <fill>
        <patternFill patternType="solid">
          <fgColor rgb="FFC5DFB2"/>
          <bgColor rgb="FFC5DFB2"/>
        </patternFill>
      </fill>
    </dxf>
    <dxf>
      <fill>
        <patternFill patternType="solid">
          <fgColor rgb="FFFF7C80"/>
          <bgColor rgb="FFFF7C80"/>
        </patternFill>
      </fill>
    </dxf>
    <dxf>
      <fill>
        <patternFill patternType="solid">
          <fgColor rgb="FFC5DFB2"/>
          <bgColor rgb="FFC5DFB2"/>
        </patternFill>
      </fill>
    </dxf>
    <dxf>
      <fill>
        <patternFill patternType="solid">
          <fgColor rgb="FFFF7C80"/>
          <bgColor rgb="FFFF7C80"/>
        </patternFill>
      </fill>
    </dxf>
    <dxf>
      <fill>
        <patternFill patternType="solid">
          <fgColor theme="9" tint="0.59996337778862885"/>
          <bgColor theme="9" tint="0.59996337778862885"/>
        </patternFill>
      </fill>
    </dxf>
    <dxf>
      <fill>
        <patternFill patternType="solid">
          <fgColor rgb="FFFF7C80"/>
          <bgColor rgb="FFFF7C80"/>
        </patternFill>
      </fill>
    </dxf>
    <dxf>
      <fill>
        <patternFill patternType="solid">
          <fgColor theme="9" tint="0.59996337778862885"/>
          <bgColor theme="9" tint="0.59996337778862885"/>
        </patternFill>
      </fill>
    </dxf>
    <dxf>
      <fill>
        <patternFill patternType="solid">
          <fgColor rgb="FFFF7C80"/>
          <bgColor rgb="FFFF7C80"/>
        </patternFill>
      </fill>
    </dxf>
    <dxf>
      <fill>
        <patternFill patternType="solid">
          <fgColor theme="9" tint="0.59996337778862885"/>
          <bgColor theme="9" tint="0.59996337778862885"/>
        </patternFill>
      </fill>
    </dxf>
    <dxf>
      <fill>
        <patternFill patternType="solid">
          <fgColor rgb="FFFF7C80"/>
          <bgColor rgb="FFFF7C80"/>
        </patternFill>
      </fill>
    </dxf>
    <dxf>
      <fill>
        <patternFill patternType="solid">
          <fgColor theme="9" tint="0.59996337778862885"/>
          <bgColor theme="9" tint="0.59996337778862885"/>
        </patternFill>
      </fill>
    </dxf>
    <dxf>
      <fill>
        <patternFill patternType="solid">
          <fgColor rgb="FFFF7C80"/>
          <bgColor rgb="FFFF7C80"/>
        </patternFill>
      </fill>
    </dxf>
    <dxf>
      <fill>
        <patternFill patternType="solid">
          <fgColor theme="9" tint="0.59996337778862885"/>
          <bgColor theme="9" tint="0.59996337778862885"/>
        </patternFill>
      </fill>
    </dxf>
    <dxf>
      <fill>
        <patternFill patternType="solid">
          <fgColor rgb="FFFF7C80"/>
          <bgColor rgb="FFFF7C80"/>
        </patternFill>
      </fill>
    </dxf>
    <dxf>
      <fill>
        <patternFill patternType="solid">
          <fgColor theme="9" tint="0.59996337778862885"/>
          <bgColor theme="9" tint="0.59996337778862885"/>
        </patternFill>
      </fill>
    </dxf>
    <dxf>
      <fill>
        <patternFill patternType="solid">
          <fgColor rgb="FFFF7C80"/>
          <bgColor rgb="FFFF7C80"/>
        </patternFill>
      </fill>
    </dxf>
    <dxf>
      <fill>
        <patternFill patternType="solid">
          <fgColor theme="9" tint="0.59996337778862885"/>
          <bgColor theme="9" tint="0.59996337778862885"/>
        </patternFill>
      </fill>
    </dxf>
    <dxf>
      <fill>
        <patternFill patternType="solid">
          <fgColor rgb="FFFF7C80"/>
          <bgColor rgb="FFFF7C80"/>
        </patternFill>
      </fill>
    </dxf>
    <dxf>
      <fill>
        <patternFill patternType="solid">
          <fgColor theme="9" tint="0.59996337778862885"/>
          <bgColor theme="9" tint="0.59996337778862885"/>
        </patternFill>
      </fill>
    </dxf>
    <dxf>
      <fill>
        <patternFill patternType="solid">
          <fgColor rgb="FFFF7C80"/>
          <bgColor rgb="FFFF7C80"/>
        </patternFill>
      </fill>
    </dxf>
    <dxf>
      <fill>
        <patternFill patternType="solid">
          <fgColor theme="9" tint="0.59996337778862885"/>
          <bgColor theme="9" tint="0.59996337778862885"/>
        </patternFill>
      </fill>
    </dxf>
    <dxf>
      <fill>
        <patternFill patternType="solid">
          <fgColor rgb="FFFF7C80"/>
          <bgColor rgb="FFFF7C80"/>
        </patternFill>
      </fill>
    </dxf>
    <dxf>
      <fill>
        <patternFill patternType="solid">
          <fgColor theme="9" tint="0.59996337778862885"/>
          <bgColor theme="9" tint="0.59996337778862885"/>
        </patternFill>
      </fill>
    </dxf>
    <dxf>
      <fill>
        <patternFill patternType="solid">
          <fgColor rgb="FFFF7C80"/>
          <bgColor rgb="FFFF7C80"/>
        </patternFill>
      </fill>
    </dxf>
    <dxf>
      <fill>
        <patternFill patternType="solid">
          <fgColor theme="9" tint="0.59996337778862885"/>
          <bgColor theme="9" tint="0.59996337778862885"/>
        </patternFill>
      </fill>
    </dxf>
    <dxf>
      <fill>
        <patternFill patternType="solid">
          <fgColor rgb="FFFF7C80"/>
          <bgColor rgb="FFFF7C80"/>
        </patternFill>
      </fill>
    </dxf>
    <dxf>
      <fill>
        <patternFill patternType="solid">
          <fgColor theme="9" tint="0.59996337778862885"/>
          <bgColor theme="9" tint="0.59996337778862885"/>
        </patternFill>
      </fill>
    </dxf>
    <dxf>
      <fill>
        <patternFill patternType="solid">
          <fgColor rgb="FFFF7C80"/>
          <bgColor rgb="FFFF7C80"/>
        </patternFill>
      </fill>
    </dxf>
    <dxf>
      <fill>
        <patternFill patternType="solid">
          <fgColor theme="9" tint="0.59996337778862885"/>
          <bgColor theme="9" tint="0.59996337778862885"/>
        </patternFill>
      </fill>
    </dxf>
    <dxf>
      <fill>
        <patternFill patternType="solid">
          <fgColor rgb="FFFF7C80"/>
          <bgColor rgb="FFFF7C80"/>
        </patternFill>
      </fill>
    </dxf>
    <dxf>
      <fill>
        <patternFill patternType="solid">
          <fgColor theme="9" tint="0.59996337778862885"/>
          <bgColor theme="9" tint="0.59996337778862885"/>
        </patternFill>
      </fill>
    </dxf>
    <dxf>
      <fill>
        <patternFill patternType="solid">
          <fgColor rgb="FFFF7C80"/>
          <bgColor rgb="FFFF7C80"/>
        </patternFill>
      </fill>
    </dxf>
    <dxf>
      <fill>
        <patternFill patternType="solid">
          <fgColor theme="9" tint="0.59996337778862885"/>
          <bgColor theme="9" tint="0.59996337778862885"/>
        </patternFill>
      </fill>
    </dxf>
    <dxf>
      <fill>
        <patternFill patternType="solid">
          <fgColor rgb="FFFF7C80"/>
          <bgColor rgb="FFFF7C80"/>
        </patternFill>
      </fill>
    </dxf>
    <dxf>
      <fill>
        <patternFill patternType="solid">
          <fgColor theme="9" tint="0.59996337778862885"/>
          <bgColor theme="9" tint="0.59996337778862885"/>
        </patternFill>
      </fill>
    </dxf>
    <dxf>
      <fill>
        <patternFill patternType="solid">
          <fgColor rgb="FFFF7C80"/>
          <bgColor rgb="FFFF7C80"/>
        </patternFill>
      </fill>
    </dxf>
    <dxf>
      <fill>
        <patternFill patternType="solid">
          <fgColor theme="9" tint="0.59996337778862885"/>
          <bgColor theme="9" tint="0.59996337778862885"/>
        </patternFill>
      </fill>
    </dxf>
    <dxf>
      <fill>
        <patternFill patternType="solid">
          <fgColor rgb="FFFF7C80"/>
          <bgColor rgb="FFFF7C80"/>
        </patternFill>
      </fill>
    </dxf>
    <dxf>
      <fill>
        <patternFill patternType="solid">
          <fgColor theme="9" tint="0.59996337778862885"/>
          <bgColor theme="9" tint="0.59996337778862885"/>
        </patternFill>
      </fill>
    </dxf>
    <dxf>
      <fill>
        <patternFill patternType="solid">
          <fgColor rgb="FFFF7C80"/>
          <bgColor rgb="FFFF7C80"/>
        </patternFill>
      </fill>
    </dxf>
    <dxf>
      <fill>
        <patternFill patternType="solid">
          <fgColor theme="9" tint="0.59996337778862885"/>
          <bgColor theme="9" tint="0.59996337778862885"/>
        </patternFill>
      </fill>
    </dxf>
    <dxf>
      <fill>
        <patternFill patternType="solid">
          <fgColor rgb="FFFF7C80"/>
          <bgColor rgb="FFFF7C80"/>
        </patternFill>
      </fill>
    </dxf>
    <dxf>
      <fill>
        <patternFill patternType="solid">
          <fgColor theme="9" tint="0.59996337778862885"/>
          <bgColor theme="9" tint="0.59996337778862885"/>
        </patternFill>
      </fill>
    </dxf>
    <dxf>
      <fill>
        <patternFill patternType="solid">
          <fgColor rgb="FFFF7C80"/>
          <bgColor rgb="FFFF7C80"/>
        </patternFill>
      </fill>
    </dxf>
    <dxf>
      <fill>
        <patternFill patternType="solid">
          <fgColor theme="9" tint="0.59996337778862885"/>
          <bgColor theme="9" tint="0.59996337778862885"/>
        </patternFill>
      </fill>
    </dxf>
    <dxf>
      <fill>
        <patternFill patternType="solid">
          <fgColor rgb="FFFF7C80"/>
          <bgColor rgb="FFFF7C80"/>
        </patternFill>
      </fill>
    </dxf>
    <dxf>
      <fill>
        <patternFill patternType="solid">
          <fgColor theme="9" tint="0.59996337778862885"/>
          <bgColor theme="9" tint="0.59996337778862885"/>
        </patternFill>
      </fill>
    </dxf>
    <dxf>
      <fill>
        <patternFill patternType="solid">
          <fgColor rgb="FFFF7C80"/>
          <bgColor rgb="FFFF7C80"/>
        </patternFill>
      </fill>
    </dxf>
    <dxf>
      <fill>
        <patternFill patternType="solid">
          <fgColor theme="9" tint="0.59996337778862885"/>
          <bgColor theme="9" tint="0.59996337778862885"/>
        </patternFill>
      </fill>
    </dxf>
    <dxf>
      <fill>
        <patternFill patternType="solid">
          <fgColor rgb="FFFF7C80"/>
          <bgColor rgb="FFFF7C80"/>
        </patternFill>
      </fill>
    </dxf>
    <dxf>
      <fill>
        <patternFill patternType="solid">
          <fgColor theme="9" tint="0.59996337778862885"/>
          <bgColor theme="9" tint="0.59996337778862885"/>
        </patternFill>
      </fill>
    </dxf>
    <dxf>
      <fill>
        <patternFill patternType="solid">
          <fgColor rgb="FFFF7C80"/>
          <bgColor rgb="FFFF7C80"/>
        </patternFill>
      </fill>
    </dxf>
    <dxf>
      <fill>
        <patternFill patternType="solid">
          <fgColor theme="9" tint="0.59996337778862885"/>
          <bgColor theme="9" tint="0.59996337778862885"/>
        </patternFill>
      </fill>
    </dxf>
    <dxf>
      <fill>
        <patternFill patternType="solid">
          <fgColor rgb="FFFF7C80"/>
          <bgColor rgb="FFFF7C80"/>
        </patternFill>
      </fill>
    </dxf>
    <dxf>
      <fill>
        <patternFill patternType="solid">
          <fgColor theme="9" tint="0.59996337778862885"/>
          <bgColor theme="9" tint="0.59996337778862885"/>
        </patternFill>
      </fill>
    </dxf>
    <dxf>
      <fill>
        <patternFill patternType="solid">
          <fgColor rgb="FFFF7C80"/>
          <bgColor rgb="FFFF7C80"/>
        </patternFill>
      </fill>
    </dxf>
    <dxf>
      <fill>
        <patternFill patternType="solid">
          <fgColor theme="9" tint="0.59996337778862885"/>
          <bgColor theme="9" tint="0.59996337778862885"/>
        </patternFill>
      </fill>
    </dxf>
    <dxf>
      <fill>
        <patternFill patternType="solid">
          <fgColor rgb="FFFF7C80"/>
          <bgColor rgb="FFFF7C80"/>
        </patternFill>
      </fill>
    </dxf>
    <dxf>
      <fill>
        <patternFill patternType="solid">
          <fgColor theme="9" tint="0.59996337778862885"/>
          <bgColor theme="9" tint="0.59996337778862885"/>
        </patternFill>
      </fill>
    </dxf>
    <dxf>
      <fill>
        <patternFill patternType="solid">
          <fgColor rgb="FFFF7C80"/>
          <bgColor rgb="FFFF7C80"/>
        </patternFill>
      </fill>
    </dxf>
    <dxf>
      <fill>
        <patternFill patternType="solid">
          <fgColor theme="9" tint="0.59996337778862885"/>
          <bgColor theme="9" tint="0.59996337778862885"/>
        </patternFill>
      </fill>
    </dxf>
    <dxf>
      <fill>
        <patternFill patternType="solid">
          <fgColor rgb="FFFF7C80"/>
          <bgColor rgb="FFFF7C80"/>
        </patternFill>
      </fill>
    </dxf>
    <dxf>
      <fill>
        <patternFill patternType="solid">
          <fgColor theme="9" tint="0.59996337778862885"/>
          <bgColor theme="9" tint="0.59996337778862885"/>
        </patternFill>
      </fill>
    </dxf>
    <dxf>
      <fill>
        <patternFill patternType="solid">
          <fgColor rgb="FFFF7C80"/>
          <bgColor rgb="FFFF7C80"/>
        </patternFill>
      </fill>
    </dxf>
    <dxf>
      <fill>
        <patternFill patternType="solid">
          <fgColor theme="9" tint="0.59996337778862885"/>
          <bgColor theme="9" tint="0.59996337778862885"/>
        </patternFill>
      </fill>
    </dxf>
    <dxf>
      <fill>
        <patternFill patternType="solid">
          <fgColor rgb="FFFF7C80"/>
          <bgColor rgb="FFFF7C80"/>
        </patternFill>
      </fill>
    </dxf>
    <dxf>
      <fill>
        <patternFill patternType="solid">
          <fgColor theme="9" tint="0.59996337778862885"/>
          <bgColor theme="9" tint="0.59996337778862885"/>
        </patternFill>
      </fill>
    </dxf>
    <dxf>
      <fill>
        <patternFill patternType="solid">
          <fgColor rgb="FFFF7C80"/>
          <bgColor rgb="FFFF7C80"/>
        </patternFill>
      </fill>
    </dxf>
    <dxf>
      <fill>
        <patternFill patternType="solid">
          <fgColor theme="9" tint="0.59996337778862885"/>
          <bgColor theme="9" tint="0.59996337778862885"/>
        </patternFill>
      </fill>
    </dxf>
    <dxf>
      <fill>
        <patternFill patternType="solid">
          <fgColor rgb="FFFF7C80"/>
          <bgColor rgb="FFFF7C80"/>
        </patternFill>
      </fill>
    </dxf>
    <dxf>
      <font>
        <strike/>
        <color theme="4" tint="0.59996337778862885"/>
      </font>
    </dxf>
    <dxf>
      <fill>
        <patternFill patternType="solid">
          <fgColor rgb="FFC5DFB2"/>
          <bgColor rgb="FFC5DFB2"/>
        </patternFill>
      </fill>
    </dxf>
    <dxf>
      <fill>
        <patternFill patternType="solid">
          <fgColor rgb="FFFF7C80"/>
          <bgColor rgb="FFFF7C80"/>
        </patternFill>
      </fill>
    </dxf>
    <dxf>
      <fill>
        <patternFill patternType="solid">
          <fgColor rgb="FFC5DFB2"/>
          <bgColor rgb="FFC5DFB2"/>
        </patternFill>
      </fill>
    </dxf>
    <dxf>
      <fill>
        <patternFill patternType="solid">
          <fgColor rgb="FFFF7C80"/>
          <bgColor rgb="FFFF7C80"/>
        </patternFill>
      </fill>
    </dxf>
    <dxf>
      <fill>
        <patternFill patternType="solid">
          <fgColor rgb="FFC5DFB2"/>
          <bgColor rgb="FFC5DFB2"/>
        </patternFill>
      </fill>
    </dxf>
    <dxf>
      <fill>
        <patternFill patternType="solid">
          <fgColor rgb="FFFF7C80"/>
          <bgColor rgb="FFFF7C80"/>
        </patternFill>
      </fill>
    </dxf>
    <dxf>
      <fill>
        <patternFill patternType="solid">
          <fgColor rgb="FFC5DFB2"/>
          <bgColor rgb="FFC5DFB2"/>
        </patternFill>
      </fill>
    </dxf>
    <dxf>
      <fill>
        <patternFill patternType="solid">
          <fgColor rgb="FFFF7C80"/>
          <bgColor rgb="FFFF7C80"/>
        </patternFill>
      </fill>
    </dxf>
    <dxf>
      <fill>
        <patternFill patternType="solid">
          <fgColor rgb="FFC5DFB2"/>
          <bgColor rgb="FFC5DFB2"/>
        </patternFill>
      </fill>
    </dxf>
    <dxf>
      <fill>
        <patternFill patternType="solid">
          <fgColor rgb="FFFF7C80"/>
          <bgColor rgb="FFFF7C80"/>
        </patternFill>
      </fill>
    </dxf>
    <dxf>
      <fill>
        <patternFill patternType="solid">
          <fgColor rgb="FFC5DFB2"/>
          <bgColor rgb="FFC5DFB2"/>
        </patternFill>
      </fill>
    </dxf>
    <dxf>
      <fill>
        <patternFill patternType="solid">
          <fgColor rgb="FFFF7C80"/>
          <bgColor rgb="FFFF7C80"/>
        </patternFill>
      </fill>
    </dxf>
  </dxfs>
  <tableStyles count="0" defaultTableStyle="TableStyleMedium2" defaultPivotStyle="PivotStyleLight16"/>
  <colors>
    <mruColors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>
    <pageSetUpPr fitToPage="1"/>
  </sheetPr>
  <dimension ref="B2:K31"/>
  <sheetViews>
    <sheetView topLeftCell="A4" workbookViewId="0">
      <selection activeCell="B3" sqref="B3"/>
    </sheetView>
  </sheetViews>
  <sheetFormatPr defaultRowHeight="15" x14ac:dyDescent="0.25"/>
  <cols>
    <col min="1" max="1" width="1.85546875" customWidth="1"/>
    <col min="6" max="6" width="10.28515625" bestFit="1" customWidth="1"/>
    <col min="12" max="12" width="1.85546875" customWidth="1"/>
  </cols>
  <sheetData>
    <row r="2" spans="2:11" ht="18.75" x14ac:dyDescent="0.3">
      <c r="B2" s="621" t="s">
        <v>1588</v>
      </c>
      <c r="C2" s="621"/>
      <c r="D2" s="621"/>
      <c r="E2" s="621"/>
      <c r="F2" s="621"/>
      <c r="G2" s="621"/>
      <c r="H2" s="621"/>
      <c r="I2" s="621"/>
      <c r="J2" s="621"/>
      <c r="K2" s="621"/>
    </row>
    <row r="10" spans="2:11" ht="20.25" customHeight="1" x14ac:dyDescent="0.3">
      <c r="B10" s="622" t="s">
        <v>0</v>
      </c>
      <c r="C10" s="622"/>
      <c r="D10" s="622"/>
      <c r="E10" s="622"/>
      <c r="F10" s="622"/>
      <c r="G10" s="622"/>
      <c r="H10" s="622"/>
      <c r="I10" s="622"/>
      <c r="J10" s="622"/>
      <c r="K10" s="622"/>
    </row>
    <row r="11" spans="2:11" ht="20.25" x14ac:dyDescent="0.3">
      <c r="B11" s="622" t="s">
        <v>1</v>
      </c>
      <c r="C11" s="622"/>
      <c r="D11" s="622"/>
      <c r="E11" s="622"/>
      <c r="F11" s="622"/>
      <c r="G11" s="622"/>
      <c r="H11" s="622"/>
      <c r="I11" s="622"/>
      <c r="J11" s="622"/>
      <c r="K11" s="622"/>
    </row>
    <row r="12" spans="2:11" ht="20.25" x14ac:dyDescent="0.3">
      <c r="B12" s="622" t="s">
        <v>2</v>
      </c>
      <c r="C12" s="622"/>
      <c r="D12" s="622"/>
      <c r="E12" s="622"/>
      <c r="F12" s="622"/>
      <c r="G12" s="622"/>
      <c r="H12" s="622"/>
      <c r="I12" s="622"/>
      <c r="J12" s="622"/>
      <c r="K12" s="622"/>
    </row>
    <row r="13" spans="2:11" ht="20.25" x14ac:dyDescent="0.3">
      <c r="B13" s="622" t="s">
        <v>3</v>
      </c>
      <c r="C13" s="622"/>
      <c r="D13" s="622"/>
      <c r="E13" s="622"/>
      <c r="F13" s="622"/>
      <c r="G13" s="622"/>
      <c r="H13" s="622"/>
      <c r="I13" s="622"/>
      <c r="J13" s="622"/>
      <c r="K13" s="622"/>
    </row>
    <row r="28" spans="4:7" x14ac:dyDescent="0.25">
      <c r="D28" s="619" t="s">
        <v>4</v>
      </c>
      <c r="E28" s="619"/>
      <c r="F28" s="1" t="e">
        <f>'Таблица размерности +'!J$205+'Таблица соответствия НСИ+'!J$302+'Таблица допустимости +'!J337+'ВДК +'!O581+'МДК +'!O451+#REF!</f>
        <v>#REF!</v>
      </c>
      <c r="G28" s="2" t="e">
        <f>F28/F31</f>
        <v>#REF!</v>
      </c>
    </row>
    <row r="29" spans="4:7" x14ac:dyDescent="0.25">
      <c r="D29" s="619" t="s">
        <v>5</v>
      </c>
      <c r="E29" s="619"/>
      <c r="F29" s="1" t="e">
        <f>'Таблица размерности +'!J$206+'Таблица соответствия НСИ+'!J$303+'Таблица допустимости +'!J338+'ВДК +'!O582+'МДК +'!O452+#REF!</f>
        <v>#REF!</v>
      </c>
      <c r="G29" s="2" t="e">
        <f>F29/F31</f>
        <v>#REF!</v>
      </c>
    </row>
    <row r="30" spans="4:7" x14ac:dyDescent="0.25">
      <c r="D30" s="619" t="s">
        <v>6</v>
      </c>
      <c r="E30" s="619"/>
      <c r="F30" s="1" t="e">
        <f>'Таблица размерности +'!J$207+'Таблица соответствия НСИ+'!J$304+'Таблица допустимости +'!J339+'ВДК +'!O583+'МДК +'!O453+#REF!</f>
        <v>#REF!</v>
      </c>
      <c r="G30" s="2" t="e">
        <f>F30/F31</f>
        <v>#REF!</v>
      </c>
    </row>
    <row r="31" spans="4:7" ht="15.75" x14ac:dyDescent="0.25">
      <c r="D31" s="620" t="s">
        <v>7</v>
      </c>
      <c r="E31" s="620"/>
      <c r="F31" s="3" t="e">
        <f>F28+F29+F30</f>
        <v>#REF!</v>
      </c>
      <c r="G31" s="4">
        <v>0.99999999999999989</v>
      </c>
    </row>
  </sheetData>
  <mergeCells count="9">
    <mergeCell ref="D28:E28"/>
    <mergeCell ref="D29:E29"/>
    <mergeCell ref="D30:E30"/>
    <mergeCell ref="D31:E31"/>
    <mergeCell ref="B2:K2"/>
    <mergeCell ref="B10:K10"/>
    <mergeCell ref="B11:K11"/>
    <mergeCell ref="B12:K12"/>
    <mergeCell ref="B13:K13"/>
  </mergeCells>
  <pageMargins left="0.39370078740157477" right="0.39370078740157477" top="0.39370078740157477" bottom="0.39370078740157477" header="0" footer="0"/>
  <pageSetup paperSize="9" scale="91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B1:C41"/>
  <sheetViews>
    <sheetView topLeftCell="A4" workbookViewId="0">
      <selection activeCell="C28" sqref="C28"/>
    </sheetView>
  </sheetViews>
  <sheetFormatPr defaultRowHeight="15" x14ac:dyDescent="0.25"/>
  <cols>
    <col min="1" max="1" width="0.85546875" customWidth="1"/>
    <col min="2" max="2" width="11.140625" customWidth="1"/>
    <col min="3" max="3" width="231" customWidth="1"/>
  </cols>
  <sheetData>
    <row r="1" spans="2:3" ht="6.75" customHeight="1" x14ac:dyDescent="0.25"/>
    <row r="2" spans="2:3" x14ac:dyDescent="0.25">
      <c r="B2" s="5" t="s">
        <v>8</v>
      </c>
      <c r="C2" s="5" t="s">
        <v>9</v>
      </c>
    </row>
    <row r="3" spans="2:3" x14ac:dyDescent="0.25">
      <c r="B3" s="5" t="s">
        <v>10</v>
      </c>
      <c r="C3" s="5" t="s">
        <v>11</v>
      </c>
    </row>
    <row r="4" spans="2:3" ht="14.25" customHeight="1" x14ac:dyDescent="0.25">
      <c r="B4" s="5" t="s">
        <v>12</v>
      </c>
      <c r="C4" s="5" t="s">
        <v>13</v>
      </c>
    </row>
    <row r="5" spans="2:3" x14ac:dyDescent="0.25">
      <c r="B5" s="5" t="s">
        <v>14</v>
      </c>
      <c r="C5" s="5" t="s">
        <v>15</v>
      </c>
    </row>
    <row r="6" spans="2:3" x14ac:dyDescent="0.25">
      <c r="B6" s="5" t="s">
        <v>16</v>
      </c>
      <c r="C6" s="5" t="s">
        <v>17</v>
      </c>
    </row>
    <row r="7" spans="2:3" x14ac:dyDescent="0.25">
      <c r="B7" s="5" t="s">
        <v>18</v>
      </c>
      <c r="C7" s="5" t="s">
        <v>19</v>
      </c>
    </row>
    <row r="8" spans="2:3" x14ac:dyDescent="0.25">
      <c r="B8" s="5" t="s">
        <v>20</v>
      </c>
      <c r="C8" s="5" t="s">
        <v>21</v>
      </c>
    </row>
    <row r="9" spans="2:3" x14ac:dyDescent="0.25">
      <c r="B9" s="5" t="s">
        <v>22</v>
      </c>
      <c r="C9" s="5" t="s">
        <v>23</v>
      </c>
    </row>
    <row r="10" spans="2:3" x14ac:dyDescent="0.25">
      <c r="B10" s="5" t="s">
        <v>24</v>
      </c>
      <c r="C10" s="5" t="s">
        <v>25</v>
      </c>
    </row>
    <row r="11" spans="2:3" x14ac:dyDescent="0.25">
      <c r="B11" s="5" t="s">
        <v>26</v>
      </c>
      <c r="C11" s="5" t="s">
        <v>27</v>
      </c>
    </row>
    <row r="12" spans="2:3" x14ac:dyDescent="0.25">
      <c r="B12" s="5" t="s">
        <v>28</v>
      </c>
      <c r="C12" s="5" t="s">
        <v>29</v>
      </c>
    </row>
    <row r="13" spans="2:3" x14ac:dyDescent="0.25">
      <c r="B13" s="5" t="s">
        <v>30</v>
      </c>
      <c r="C13" s="5" t="s">
        <v>31</v>
      </c>
    </row>
    <row r="14" spans="2:3" x14ac:dyDescent="0.25">
      <c r="B14" s="5" t="s">
        <v>32</v>
      </c>
      <c r="C14" s="5" t="s">
        <v>33</v>
      </c>
    </row>
    <row r="15" spans="2:3" x14ac:dyDescent="0.25">
      <c r="B15" s="5" t="s">
        <v>34</v>
      </c>
      <c r="C15" s="5" t="s">
        <v>35</v>
      </c>
    </row>
    <row r="16" spans="2:3" x14ac:dyDescent="0.25">
      <c r="B16" s="5" t="s">
        <v>36</v>
      </c>
      <c r="C16" s="5" t="s">
        <v>37</v>
      </c>
    </row>
    <row r="17" spans="2:3" x14ac:dyDescent="0.25">
      <c r="B17" s="5" t="s">
        <v>38</v>
      </c>
      <c r="C17" s="5" t="s">
        <v>39</v>
      </c>
    </row>
    <row r="18" spans="2:3" x14ac:dyDescent="0.25">
      <c r="B18" s="5" t="s">
        <v>40</v>
      </c>
      <c r="C18" s="5" t="s">
        <v>41</v>
      </c>
    </row>
    <row r="19" spans="2:3" x14ac:dyDescent="0.25">
      <c r="B19" s="5" t="s">
        <v>42</v>
      </c>
      <c r="C19" s="5" t="s">
        <v>43</v>
      </c>
    </row>
    <row r="20" spans="2:3" x14ac:dyDescent="0.25">
      <c r="B20" s="5" t="s">
        <v>44</v>
      </c>
      <c r="C20" s="5" t="s">
        <v>45</v>
      </c>
    </row>
    <row r="21" spans="2:3" x14ac:dyDescent="0.25">
      <c r="B21" s="5" t="s">
        <v>46</v>
      </c>
      <c r="C21" s="5" t="s">
        <v>47</v>
      </c>
    </row>
    <row r="22" spans="2:3" x14ac:dyDescent="0.25">
      <c r="B22" s="5" t="s">
        <v>48</v>
      </c>
      <c r="C22" s="5" t="s">
        <v>49</v>
      </c>
    </row>
    <row r="23" spans="2:3" x14ac:dyDescent="0.25">
      <c r="B23" s="5" t="s">
        <v>50</v>
      </c>
      <c r="C23" s="5" t="s">
        <v>51</v>
      </c>
    </row>
    <row r="24" spans="2:3" x14ac:dyDescent="0.25">
      <c r="B24" s="5" t="s">
        <v>52</v>
      </c>
      <c r="C24" s="5" t="s">
        <v>53</v>
      </c>
    </row>
    <row r="25" spans="2:3" x14ac:dyDescent="0.25">
      <c r="B25" s="5" t="s">
        <v>54</v>
      </c>
      <c r="C25" s="5" t="s">
        <v>55</v>
      </c>
    </row>
    <row r="26" spans="2:3" x14ac:dyDescent="0.25">
      <c r="B26" s="5" t="s">
        <v>56</v>
      </c>
      <c r="C26" s="5" t="s">
        <v>57</v>
      </c>
    </row>
    <row r="27" spans="2:3" x14ac:dyDescent="0.25">
      <c r="B27" s="5" t="s">
        <v>58</v>
      </c>
      <c r="C27" s="5" t="s">
        <v>59</v>
      </c>
    </row>
    <row r="28" spans="2:3" x14ac:dyDescent="0.25">
      <c r="B28" s="5" t="s">
        <v>60</v>
      </c>
      <c r="C28" s="5" t="s">
        <v>61</v>
      </c>
    </row>
    <row r="29" spans="2:3" x14ac:dyDescent="0.25">
      <c r="B29" s="5" t="s">
        <v>62</v>
      </c>
      <c r="C29" s="5" t="s">
        <v>63</v>
      </c>
    </row>
    <row r="30" spans="2:3" x14ac:dyDescent="0.25">
      <c r="B30" s="5" t="s">
        <v>64</v>
      </c>
      <c r="C30" s="5" t="s">
        <v>65</v>
      </c>
    </row>
    <row r="31" spans="2:3" x14ac:dyDescent="0.25">
      <c r="B31" s="5" t="s">
        <v>66</v>
      </c>
      <c r="C31" s="5" t="s">
        <v>67</v>
      </c>
    </row>
    <row r="32" spans="2:3" x14ac:dyDescent="0.25">
      <c r="B32" s="5" t="s">
        <v>68</v>
      </c>
      <c r="C32" s="5" t="s">
        <v>69</v>
      </c>
    </row>
    <row r="33" spans="2:3" x14ac:dyDescent="0.25">
      <c r="B33" s="5" t="s">
        <v>70</v>
      </c>
      <c r="C33" s="5" t="s">
        <v>71</v>
      </c>
    </row>
    <row r="34" spans="2:3" x14ac:dyDescent="0.25">
      <c r="B34" s="5" t="s">
        <v>72</v>
      </c>
      <c r="C34" s="5" t="s">
        <v>73</v>
      </c>
    </row>
    <row r="35" spans="2:3" x14ac:dyDescent="0.25">
      <c r="B35" s="5" t="s">
        <v>74</v>
      </c>
      <c r="C35" s="5" t="s">
        <v>75</v>
      </c>
    </row>
    <row r="36" spans="2:3" x14ac:dyDescent="0.25">
      <c r="B36" s="5" t="s">
        <v>76</v>
      </c>
      <c r="C36" s="5" t="s">
        <v>77</v>
      </c>
    </row>
    <row r="37" spans="2:3" x14ac:dyDescent="0.25">
      <c r="B37" s="5" t="s">
        <v>78</v>
      </c>
      <c r="C37" s="5" t="s">
        <v>79</v>
      </c>
    </row>
    <row r="38" spans="2:3" x14ac:dyDescent="0.25">
      <c r="B38" s="5" t="s">
        <v>80</v>
      </c>
      <c r="C38" s="5" t="s">
        <v>81</v>
      </c>
    </row>
    <row r="39" spans="2:3" x14ac:dyDescent="0.25">
      <c r="B39" s="5" t="s">
        <v>82</v>
      </c>
      <c r="C39" s="5" t="s">
        <v>83</v>
      </c>
    </row>
    <row r="40" spans="2:3" x14ac:dyDescent="0.25">
      <c r="B40" s="5" t="s">
        <v>84</v>
      </c>
      <c r="C40" s="5" t="s">
        <v>85</v>
      </c>
    </row>
    <row r="41" spans="2:3" x14ac:dyDescent="0.25">
      <c r="B41" s="5" t="s">
        <v>86</v>
      </c>
      <c r="C41" s="5" t="s">
        <v>87</v>
      </c>
    </row>
  </sheetData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7">
    <pageSetUpPr fitToPage="1"/>
  </sheetPr>
  <dimension ref="A2:AF657"/>
  <sheetViews>
    <sheetView zoomScale="70" workbookViewId="0">
      <pane ySplit="4" topLeftCell="A5" activePane="bottomLeft" state="frozen"/>
      <selection activeCell="AC127" sqref="AC127"/>
      <selection pane="bottomLeft" activeCell="B87" sqref="B87:Z87"/>
    </sheetView>
  </sheetViews>
  <sheetFormatPr defaultRowHeight="15" outlineLevelRow="1" x14ac:dyDescent="0.25"/>
  <cols>
    <col min="1" max="1" width="1.140625" style="6" customWidth="1"/>
    <col min="2" max="2" width="13.5703125" style="7" bestFit="1" customWidth="1"/>
    <col min="3" max="7" width="5.7109375" style="8" customWidth="1"/>
    <col min="8" max="8" width="13.28515625" style="8" customWidth="1"/>
    <col min="9" max="9" width="22.140625" style="8" customWidth="1"/>
    <col min="10" max="10" width="22.28515625" style="8" customWidth="1"/>
    <col min="11" max="11" width="13.7109375" style="8" customWidth="1"/>
    <col min="12" max="12" width="14.28515625" style="8" customWidth="1"/>
    <col min="13" max="13" width="15" style="8" customWidth="1"/>
    <col min="14" max="14" width="4.5703125" style="8" customWidth="1"/>
    <col min="15" max="15" width="18.85546875" style="8" customWidth="1"/>
    <col min="16" max="16" width="18.5703125" style="8" customWidth="1"/>
    <col min="17" max="17" width="13.85546875" style="8" customWidth="1"/>
    <col min="18" max="18" width="15.42578125" style="8" customWidth="1"/>
    <col min="19" max="19" width="15.5703125" style="8" customWidth="1"/>
    <col min="20" max="20" width="11.7109375" style="8" customWidth="1"/>
    <col min="21" max="21" width="23.42578125" style="8" customWidth="1"/>
    <col min="22" max="22" width="13.85546875" style="8" bestFit="1" customWidth="1"/>
    <col min="23" max="23" width="12.28515625" style="9" hidden="1" customWidth="1"/>
    <col min="24" max="25" width="15.28515625" style="8" customWidth="1"/>
    <col min="26" max="26" width="21.7109375" style="9" customWidth="1"/>
    <col min="27" max="27" width="14" style="10" customWidth="1"/>
    <col min="28" max="28" width="13.140625" style="11" customWidth="1"/>
    <col min="29" max="29" width="16" style="11" bestFit="1" customWidth="1"/>
    <col min="30" max="32" width="2.42578125" style="6" hidden="1" customWidth="1"/>
    <col min="33" max="33" width="8.5703125" style="6" customWidth="1"/>
    <col min="34" max="34" width="7.42578125" style="6" customWidth="1"/>
    <col min="35" max="16384" width="9.140625" style="6"/>
  </cols>
  <sheetData>
    <row r="2" spans="2:32" x14ac:dyDescent="0.25">
      <c r="B2" s="631" t="s">
        <v>88</v>
      </c>
      <c r="C2" s="631" t="s">
        <v>89</v>
      </c>
      <c r="D2" s="631"/>
      <c r="E2" s="631"/>
      <c r="F2" s="631"/>
      <c r="G2" s="631"/>
      <c r="H2" s="631" t="s">
        <v>90</v>
      </c>
      <c r="I2" s="632" t="s">
        <v>68</v>
      </c>
      <c r="J2" s="633"/>
      <c r="K2" s="631" t="s">
        <v>91</v>
      </c>
      <c r="L2" s="630" t="s">
        <v>92</v>
      </c>
      <c r="M2" s="630"/>
      <c r="N2" s="630" t="s">
        <v>93</v>
      </c>
      <c r="O2" s="630"/>
      <c r="P2" s="630"/>
      <c r="Q2" s="630"/>
      <c r="R2" s="630" t="s">
        <v>94</v>
      </c>
      <c r="S2" s="630" t="s">
        <v>95</v>
      </c>
      <c r="T2" s="628" t="s">
        <v>96</v>
      </c>
      <c r="U2" s="628" t="s">
        <v>97</v>
      </c>
      <c r="V2" s="628" t="s">
        <v>98</v>
      </c>
      <c r="W2" s="630" t="s">
        <v>99</v>
      </c>
      <c r="X2" s="630" t="s">
        <v>100</v>
      </c>
      <c r="Y2" s="630"/>
      <c r="Z2" s="631" t="s">
        <v>101</v>
      </c>
      <c r="AA2" s="625" t="s">
        <v>102</v>
      </c>
      <c r="AB2" s="626" t="s">
        <v>103</v>
      </c>
      <c r="AC2" s="627"/>
    </row>
    <row r="3" spans="2:32" s="14" customFormat="1" ht="28.5" x14ac:dyDescent="0.25">
      <c r="B3" s="631"/>
      <c r="C3" s="12" t="s">
        <v>104</v>
      </c>
      <c r="D3" s="12" t="s">
        <v>105</v>
      </c>
      <c r="E3" s="12" t="s">
        <v>106</v>
      </c>
      <c r="F3" s="12" t="s">
        <v>107</v>
      </c>
      <c r="G3" s="12" t="s">
        <v>108</v>
      </c>
      <c r="H3" s="631"/>
      <c r="I3" s="12" t="s">
        <v>109</v>
      </c>
      <c r="J3" s="12" t="s">
        <v>98</v>
      </c>
      <c r="K3" s="631"/>
      <c r="L3" s="13" t="s">
        <v>109</v>
      </c>
      <c r="M3" s="13" t="s">
        <v>98</v>
      </c>
      <c r="N3" s="13" t="s">
        <v>109</v>
      </c>
      <c r="O3" s="13" t="s">
        <v>110</v>
      </c>
      <c r="P3" s="13" t="s">
        <v>97</v>
      </c>
      <c r="Q3" s="13" t="s">
        <v>98</v>
      </c>
      <c r="R3" s="630"/>
      <c r="S3" s="630"/>
      <c r="T3" s="629"/>
      <c r="U3" s="629"/>
      <c r="V3" s="629"/>
      <c r="W3" s="630"/>
      <c r="X3" s="13" t="s">
        <v>111</v>
      </c>
      <c r="Y3" s="13" t="s">
        <v>112</v>
      </c>
      <c r="Z3" s="631"/>
      <c r="AA3" s="625"/>
      <c r="AB3" s="15" t="s">
        <v>113</v>
      </c>
      <c r="AC3" s="15" t="s">
        <v>114</v>
      </c>
    </row>
    <row r="4" spans="2:32" x14ac:dyDescent="0.25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6"/>
      <c r="AA4" s="18"/>
      <c r="AB4" s="19"/>
      <c r="AC4" s="19"/>
    </row>
    <row r="5" spans="2:32" ht="15" customHeight="1" x14ac:dyDescent="0.25">
      <c r="B5" s="623" t="s">
        <v>115</v>
      </c>
      <c r="C5" s="624"/>
      <c r="D5" s="624"/>
      <c r="E5" s="624"/>
      <c r="F5" s="624"/>
      <c r="G5" s="624"/>
      <c r="H5" s="624"/>
      <c r="I5" s="624"/>
      <c r="J5" s="624"/>
      <c r="K5" s="624"/>
      <c r="L5" s="624"/>
      <c r="M5" s="624"/>
      <c r="N5" s="624"/>
      <c r="O5" s="624"/>
      <c r="P5" s="624"/>
      <c r="Q5" s="624"/>
      <c r="R5" s="624"/>
      <c r="S5" s="624"/>
      <c r="T5" s="624"/>
      <c r="U5" s="624"/>
      <c r="V5" s="624"/>
      <c r="W5" s="624"/>
      <c r="X5" s="624"/>
      <c r="Y5" s="624"/>
      <c r="Z5" s="624"/>
      <c r="AA5" s="20"/>
      <c r="AB5" s="21"/>
      <c r="AC5" s="22"/>
    </row>
    <row r="6" spans="2:32" s="23" customFormat="1" hidden="1" outlineLevel="1" x14ac:dyDescent="0.25">
      <c r="B6" s="24" t="str">
        <f t="shared" ref="B6:B8" ca="1" si="0">"ФР"&amp;COUNTA(A$6:$C6)&amp;"_"&amp;MID(H6,5,5)</f>
        <v>ФР1_110</v>
      </c>
      <c r="C6" s="25" t="s">
        <v>116</v>
      </c>
      <c r="D6" s="25" t="s">
        <v>116</v>
      </c>
      <c r="E6" s="25" t="s">
        <v>116</v>
      </c>
      <c r="F6" s="25" t="s">
        <v>116</v>
      </c>
      <c r="G6" s="25" t="s">
        <v>117</v>
      </c>
      <c r="H6" s="25" t="s">
        <v>115</v>
      </c>
      <c r="I6" s="25" t="s">
        <v>118</v>
      </c>
      <c r="J6" s="25"/>
      <c r="K6" s="25" t="s">
        <v>119</v>
      </c>
      <c r="L6" s="25" t="s">
        <v>120</v>
      </c>
      <c r="M6" s="25"/>
      <c r="N6" s="25" t="s">
        <v>121</v>
      </c>
      <c r="O6" s="25" t="s">
        <v>28</v>
      </c>
      <c r="P6" s="25"/>
      <c r="Q6" s="25"/>
      <c r="R6" s="26" t="s">
        <v>122</v>
      </c>
      <c r="S6" s="25" t="s">
        <v>121</v>
      </c>
      <c r="T6" s="25"/>
      <c r="U6" s="175" t="str">
        <f t="shared" ref="U6:U8" si="1">"если гр."&amp;N6&amp;" is not null"</f>
        <v>если гр.1 is not null</v>
      </c>
      <c r="V6" s="173"/>
      <c r="W6" s="176"/>
      <c r="X6" s="177" t="s">
        <v>123</v>
      </c>
      <c r="Y6" s="177" t="s">
        <v>123</v>
      </c>
      <c r="Z6" s="29"/>
      <c r="AA6" s="30"/>
      <c r="AB6" s="31" t="s">
        <v>4</v>
      </c>
      <c r="AC6" s="32" t="s">
        <v>123</v>
      </c>
      <c r="AD6" s="6">
        <f t="shared" ref="AD6:AD22" si="2">IF(AB6="Включена",1,0)</f>
        <v>1</v>
      </c>
      <c r="AE6" s="6">
        <f t="shared" ref="AE6:AE22" si="3">IF(AB6="Черновик",1,0)</f>
        <v>0</v>
      </c>
      <c r="AF6" s="6">
        <f t="shared" ref="AF6:AF22" si="4">IF(AB6="Отсутствует",1,0)</f>
        <v>0</v>
      </c>
    </row>
    <row r="7" spans="2:32" s="23" customFormat="1" hidden="1" outlineLevel="1" x14ac:dyDescent="0.25">
      <c r="B7" s="24" t="str">
        <f t="shared" ca="1" si="0"/>
        <v>ФР2_110</v>
      </c>
      <c r="C7" s="25" t="s">
        <v>116</v>
      </c>
      <c r="D7" s="25" t="s">
        <v>116</v>
      </c>
      <c r="E7" s="25" t="s">
        <v>116</v>
      </c>
      <c r="F7" s="25" t="s">
        <v>116</v>
      </c>
      <c r="G7" s="25" t="s">
        <v>117</v>
      </c>
      <c r="H7" s="25" t="s">
        <v>115</v>
      </c>
      <c r="I7" s="25" t="s">
        <v>118</v>
      </c>
      <c r="J7" s="25"/>
      <c r="K7" s="25" t="s">
        <v>119</v>
      </c>
      <c r="L7" s="25" t="s">
        <v>120</v>
      </c>
      <c r="M7" s="25"/>
      <c r="N7" s="25" t="s">
        <v>121</v>
      </c>
      <c r="O7" s="25" t="s">
        <v>40</v>
      </c>
      <c r="P7" s="25"/>
      <c r="Q7" s="25"/>
      <c r="R7" s="26" t="s">
        <v>122</v>
      </c>
      <c r="S7" s="25" t="s">
        <v>124</v>
      </c>
      <c r="T7" s="25"/>
      <c r="U7" s="24" t="str">
        <f t="shared" si="1"/>
        <v>если гр.1 is not null</v>
      </c>
      <c r="V7" s="25"/>
      <c r="W7" s="27"/>
      <c r="X7" s="28" t="s">
        <v>123</v>
      </c>
      <c r="Y7" s="28" t="s">
        <v>123</v>
      </c>
      <c r="Z7" s="29"/>
      <c r="AA7" s="30"/>
      <c r="AB7" s="31" t="s">
        <v>4</v>
      </c>
      <c r="AC7" s="32" t="s">
        <v>123</v>
      </c>
      <c r="AD7" s="6">
        <f t="shared" si="2"/>
        <v>1</v>
      </c>
      <c r="AE7" s="6">
        <f t="shared" si="3"/>
        <v>0</v>
      </c>
      <c r="AF7" s="6">
        <f t="shared" si="4"/>
        <v>0</v>
      </c>
    </row>
    <row r="8" spans="2:32" s="23" customFormat="1" hidden="1" outlineLevel="1" x14ac:dyDescent="0.25">
      <c r="B8" s="24" t="str">
        <f t="shared" ca="1" si="0"/>
        <v>ФР3_110</v>
      </c>
      <c r="C8" s="25" t="s">
        <v>116</v>
      </c>
      <c r="D8" s="25" t="s">
        <v>116</v>
      </c>
      <c r="E8" s="25" t="s">
        <v>116</v>
      </c>
      <c r="F8" s="25" t="s">
        <v>116</v>
      </c>
      <c r="G8" s="25" t="s">
        <v>117</v>
      </c>
      <c r="H8" s="25" t="s">
        <v>115</v>
      </c>
      <c r="I8" s="25" t="s">
        <v>118</v>
      </c>
      <c r="J8" s="25"/>
      <c r="K8" s="25" t="s">
        <v>119</v>
      </c>
      <c r="L8" s="25" t="s">
        <v>120</v>
      </c>
      <c r="M8" s="25"/>
      <c r="N8" s="25" t="s">
        <v>121</v>
      </c>
      <c r="O8" s="25" t="s">
        <v>42</v>
      </c>
      <c r="P8" s="25"/>
      <c r="Q8" s="25"/>
      <c r="R8" s="26" t="s">
        <v>122</v>
      </c>
      <c r="S8" s="25" t="s">
        <v>125</v>
      </c>
      <c r="T8" s="25"/>
      <c r="U8" s="24" t="str">
        <f t="shared" si="1"/>
        <v>если гр.1 is not null</v>
      </c>
      <c r="V8" s="25"/>
      <c r="W8" s="27"/>
      <c r="X8" s="28" t="s">
        <v>123</v>
      </c>
      <c r="Y8" s="28" t="s">
        <v>123</v>
      </c>
      <c r="Z8" s="29"/>
      <c r="AA8" s="30"/>
      <c r="AB8" s="31" t="s">
        <v>4</v>
      </c>
      <c r="AC8" s="32" t="s">
        <v>123</v>
      </c>
      <c r="AD8" s="6">
        <f t="shared" si="2"/>
        <v>1</v>
      </c>
      <c r="AE8" s="6">
        <f t="shared" si="3"/>
        <v>0</v>
      </c>
      <c r="AF8" s="6">
        <f t="shared" si="4"/>
        <v>0</v>
      </c>
    </row>
    <row r="9" spans="2:32" ht="15" customHeight="1" collapsed="1" x14ac:dyDescent="0.25">
      <c r="B9" s="623" t="s">
        <v>126</v>
      </c>
      <c r="C9" s="624"/>
      <c r="D9" s="624"/>
      <c r="E9" s="624"/>
      <c r="F9" s="624"/>
      <c r="G9" s="624"/>
      <c r="H9" s="624"/>
      <c r="I9" s="624"/>
      <c r="J9" s="624"/>
      <c r="K9" s="624"/>
      <c r="L9" s="624"/>
      <c r="M9" s="624"/>
      <c r="N9" s="624"/>
      <c r="O9" s="624"/>
      <c r="P9" s="624"/>
      <c r="Q9" s="624"/>
      <c r="R9" s="624"/>
      <c r="S9" s="624"/>
      <c r="T9" s="624"/>
      <c r="U9" s="624"/>
      <c r="V9" s="624"/>
      <c r="W9" s="624"/>
      <c r="X9" s="624"/>
      <c r="Y9" s="624"/>
      <c r="Z9" s="624"/>
      <c r="AA9" s="20"/>
      <c r="AB9" s="21"/>
      <c r="AC9" s="22"/>
      <c r="AD9" s="6">
        <f t="shared" si="2"/>
        <v>0</v>
      </c>
      <c r="AE9" s="6">
        <f t="shared" si="3"/>
        <v>0</v>
      </c>
      <c r="AF9" s="6">
        <f t="shared" si="4"/>
        <v>0</v>
      </c>
    </row>
    <row r="10" spans="2:32" s="23" customFormat="1" hidden="1" outlineLevel="1" x14ac:dyDescent="0.25">
      <c r="B10" s="24" t="str">
        <f t="shared" ref="B10:B12" ca="1" si="5">"ФР"&amp;COUNTA(A$10:$C10)&amp;"_"&amp;MID(H10,5,5)</f>
        <v>ФР1_111</v>
      </c>
      <c r="C10" s="25" t="s">
        <v>116</v>
      </c>
      <c r="D10" s="25" t="s">
        <v>116</v>
      </c>
      <c r="E10" s="25" t="s">
        <v>116</v>
      </c>
      <c r="F10" s="25" t="s">
        <v>116</v>
      </c>
      <c r="G10" s="25" t="s">
        <v>117</v>
      </c>
      <c r="H10" s="25" t="s">
        <v>126</v>
      </c>
      <c r="I10" s="25" t="s">
        <v>127</v>
      </c>
      <c r="J10" s="25"/>
      <c r="K10" s="25" t="s">
        <v>119</v>
      </c>
      <c r="L10" s="25" t="s">
        <v>120</v>
      </c>
      <c r="M10" s="25"/>
      <c r="N10" s="25" t="s">
        <v>121</v>
      </c>
      <c r="O10" s="25" t="s">
        <v>28</v>
      </c>
      <c r="P10" s="25"/>
      <c r="Q10" s="25"/>
      <c r="R10" s="26" t="s">
        <v>122</v>
      </c>
      <c r="S10" s="25" t="s">
        <v>121</v>
      </c>
      <c r="T10" s="25"/>
      <c r="U10" s="24" t="str">
        <f t="shared" ref="U10:U82" si="6">"если гр."&amp;N10&amp;" is not null"</f>
        <v>если гр.1 is not null</v>
      </c>
      <c r="V10" s="25"/>
      <c r="W10" s="27"/>
      <c r="X10" s="28" t="s">
        <v>123</v>
      </c>
      <c r="Y10" s="28" t="s">
        <v>123</v>
      </c>
      <c r="Z10" s="29"/>
      <c r="AA10" s="30"/>
      <c r="AB10" s="31" t="s">
        <v>4</v>
      </c>
      <c r="AC10" s="32" t="s">
        <v>123</v>
      </c>
      <c r="AD10" s="6">
        <f t="shared" si="2"/>
        <v>1</v>
      </c>
      <c r="AE10" s="6">
        <f t="shared" si="3"/>
        <v>0</v>
      </c>
      <c r="AF10" s="6">
        <f t="shared" si="4"/>
        <v>0</v>
      </c>
    </row>
    <row r="11" spans="2:32" s="23" customFormat="1" hidden="1" outlineLevel="1" x14ac:dyDescent="0.25">
      <c r="B11" s="24" t="str">
        <f t="shared" ca="1" si="5"/>
        <v>ФР2_111</v>
      </c>
      <c r="C11" s="25" t="s">
        <v>116</v>
      </c>
      <c r="D11" s="25" t="s">
        <v>116</v>
      </c>
      <c r="E11" s="25" t="s">
        <v>116</v>
      </c>
      <c r="F11" s="25" t="s">
        <v>116</v>
      </c>
      <c r="G11" s="25" t="s">
        <v>117</v>
      </c>
      <c r="H11" s="25" t="s">
        <v>126</v>
      </c>
      <c r="I11" s="25" t="s">
        <v>127</v>
      </c>
      <c r="J11" s="25"/>
      <c r="K11" s="25" t="s">
        <v>119</v>
      </c>
      <c r="L11" s="25" t="s">
        <v>120</v>
      </c>
      <c r="M11" s="25"/>
      <c r="N11" s="25" t="s">
        <v>121</v>
      </c>
      <c r="O11" s="25" t="s">
        <v>40</v>
      </c>
      <c r="P11" s="25"/>
      <c r="Q11" s="25"/>
      <c r="R11" s="26" t="s">
        <v>122</v>
      </c>
      <c r="S11" s="25" t="s">
        <v>124</v>
      </c>
      <c r="T11" s="25"/>
      <c r="U11" s="24" t="str">
        <f t="shared" si="6"/>
        <v>если гр.1 is not null</v>
      </c>
      <c r="V11" s="25"/>
      <c r="W11" s="27"/>
      <c r="X11" s="28" t="s">
        <v>123</v>
      </c>
      <c r="Y11" s="28" t="s">
        <v>123</v>
      </c>
      <c r="Z11" s="29"/>
      <c r="AA11" s="30"/>
      <c r="AB11" s="31" t="s">
        <v>4</v>
      </c>
      <c r="AC11" s="32" t="s">
        <v>123</v>
      </c>
      <c r="AD11" s="6">
        <f t="shared" si="2"/>
        <v>1</v>
      </c>
      <c r="AE11" s="6">
        <f t="shared" si="3"/>
        <v>0</v>
      </c>
      <c r="AF11" s="6">
        <f t="shared" si="4"/>
        <v>0</v>
      </c>
    </row>
    <row r="12" spans="2:32" s="23" customFormat="1" hidden="1" outlineLevel="1" x14ac:dyDescent="0.25">
      <c r="B12" s="24" t="str">
        <f t="shared" ca="1" si="5"/>
        <v>ФР3_111</v>
      </c>
      <c r="C12" s="25" t="s">
        <v>116</v>
      </c>
      <c r="D12" s="25" t="s">
        <v>116</v>
      </c>
      <c r="E12" s="25" t="s">
        <v>116</v>
      </c>
      <c r="F12" s="25" t="s">
        <v>116</v>
      </c>
      <c r="G12" s="25" t="s">
        <v>117</v>
      </c>
      <c r="H12" s="25" t="s">
        <v>126</v>
      </c>
      <c r="I12" s="25" t="s">
        <v>127</v>
      </c>
      <c r="J12" s="25"/>
      <c r="K12" s="25" t="s">
        <v>119</v>
      </c>
      <c r="L12" s="25" t="s">
        <v>120</v>
      </c>
      <c r="M12" s="25"/>
      <c r="N12" s="25" t="s">
        <v>121</v>
      </c>
      <c r="O12" s="25" t="s">
        <v>42</v>
      </c>
      <c r="P12" s="25"/>
      <c r="Q12" s="25"/>
      <c r="R12" s="26" t="s">
        <v>122</v>
      </c>
      <c r="S12" s="25" t="s">
        <v>125</v>
      </c>
      <c r="T12" s="25"/>
      <c r="U12" s="24" t="str">
        <f t="shared" si="6"/>
        <v>если гр.1 is not null</v>
      </c>
      <c r="V12" s="25"/>
      <c r="W12" s="27"/>
      <c r="X12" s="28" t="s">
        <v>123</v>
      </c>
      <c r="Y12" s="28" t="s">
        <v>123</v>
      </c>
      <c r="Z12" s="29"/>
      <c r="AA12" s="30"/>
      <c r="AB12" s="31" t="s">
        <v>4</v>
      </c>
      <c r="AC12" s="32" t="s">
        <v>123</v>
      </c>
      <c r="AD12" s="6">
        <f t="shared" si="2"/>
        <v>1</v>
      </c>
      <c r="AE12" s="6">
        <f t="shared" si="3"/>
        <v>0</v>
      </c>
      <c r="AF12" s="6">
        <f t="shared" si="4"/>
        <v>0</v>
      </c>
    </row>
    <row r="13" spans="2:32" ht="15" customHeight="1" collapsed="1" x14ac:dyDescent="0.25">
      <c r="B13" s="623" t="s">
        <v>128</v>
      </c>
      <c r="C13" s="624"/>
      <c r="D13" s="624"/>
      <c r="E13" s="624"/>
      <c r="F13" s="624"/>
      <c r="G13" s="624"/>
      <c r="H13" s="624"/>
      <c r="I13" s="624"/>
      <c r="J13" s="624"/>
      <c r="K13" s="624"/>
      <c r="L13" s="624"/>
      <c r="M13" s="624"/>
      <c r="N13" s="624"/>
      <c r="O13" s="624"/>
      <c r="P13" s="624"/>
      <c r="Q13" s="624"/>
      <c r="R13" s="624"/>
      <c r="S13" s="624"/>
      <c r="T13" s="624"/>
      <c r="U13" s="624"/>
      <c r="V13" s="624"/>
      <c r="W13" s="624"/>
      <c r="X13" s="624"/>
      <c r="Y13" s="624"/>
      <c r="Z13" s="624"/>
      <c r="AA13" s="20"/>
      <c r="AB13" s="21"/>
      <c r="AC13" s="22"/>
      <c r="AD13" s="6">
        <f t="shared" si="2"/>
        <v>0</v>
      </c>
      <c r="AE13" s="6">
        <f t="shared" si="3"/>
        <v>0</v>
      </c>
      <c r="AF13" s="6">
        <f t="shared" si="4"/>
        <v>0</v>
      </c>
    </row>
    <row r="14" spans="2:32" s="23" customFormat="1" hidden="1" outlineLevel="1" x14ac:dyDescent="0.25">
      <c r="B14" s="24" t="str">
        <f t="shared" ref="B14:B20" ca="1" si="7">"ФР"&amp;COUNTA(A$14:$C14)&amp;"_"&amp;MID(H14,5,5)</f>
        <v>ФР1_124</v>
      </c>
      <c r="C14" s="25" t="s">
        <v>116</v>
      </c>
      <c r="D14" s="25" t="s">
        <v>116</v>
      </c>
      <c r="E14" s="25" t="s">
        <v>117</v>
      </c>
      <c r="F14" s="25" t="s">
        <v>116</v>
      </c>
      <c r="G14" s="25" t="s">
        <v>116</v>
      </c>
      <c r="H14" s="25" t="s">
        <v>128</v>
      </c>
      <c r="I14" s="25" t="s">
        <v>129</v>
      </c>
      <c r="J14" s="25"/>
      <c r="K14" s="25" t="s">
        <v>130</v>
      </c>
      <c r="L14" s="25" t="s">
        <v>120</v>
      </c>
      <c r="M14" s="25"/>
      <c r="N14" s="25" t="s">
        <v>131</v>
      </c>
      <c r="O14" s="25" t="s">
        <v>132</v>
      </c>
      <c r="P14" s="25"/>
      <c r="Q14" s="25"/>
      <c r="R14" s="26" t="s">
        <v>122</v>
      </c>
      <c r="S14" s="25" t="s">
        <v>125</v>
      </c>
      <c r="T14" s="25"/>
      <c r="U14" s="24" t="str">
        <f t="shared" si="6"/>
        <v>если гр.2 is not null</v>
      </c>
      <c r="V14" s="25"/>
      <c r="W14" s="27"/>
      <c r="X14" s="28" t="s">
        <v>123</v>
      </c>
      <c r="Y14" s="28" t="s">
        <v>123</v>
      </c>
      <c r="Z14" s="29"/>
      <c r="AA14" s="30"/>
      <c r="AB14" s="31" t="s">
        <v>4</v>
      </c>
      <c r="AC14" s="32" t="s">
        <v>123</v>
      </c>
      <c r="AD14" s="6">
        <f t="shared" si="2"/>
        <v>1</v>
      </c>
      <c r="AE14" s="6">
        <f t="shared" si="3"/>
        <v>0</v>
      </c>
      <c r="AF14" s="6">
        <f t="shared" si="4"/>
        <v>0</v>
      </c>
    </row>
    <row r="15" spans="2:32" s="23" customFormat="1" hidden="1" outlineLevel="1" x14ac:dyDescent="0.25">
      <c r="B15" s="24" t="str">
        <f t="shared" ca="1" si="7"/>
        <v>ФР2_124</v>
      </c>
      <c r="C15" s="25" t="s">
        <v>116</v>
      </c>
      <c r="D15" s="25" t="s">
        <v>116</v>
      </c>
      <c r="E15" s="25" t="s">
        <v>117</v>
      </c>
      <c r="F15" s="25" t="s">
        <v>116</v>
      </c>
      <c r="G15" s="25" t="s">
        <v>116</v>
      </c>
      <c r="H15" s="25" t="s">
        <v>128</v>
      </c>
      <c r="I15" s="25" t="s">
        <v>129</v>
      </c>
      <c r="J15" s="25"/>
      <c r="K15" s="25" t="s">
        <v>130</v>
      </c>
      <c r="L15" s="25" t="s">
        <v>120</v>
      </c>
      <c r="M15" s="25"/>
      <c r="N15" s="25" t="s">
        <v>125</v>
      </c>
      <c r="O15" s="25" t="s">
        <v>66</v>
      </c>
      <c r="P15" s="25"/>
      <c r="Q15" s="25"/>
      <c r="R15" s="26" t="s">
        <v>122</v>
      </c>
      <c r="S15" s="25" t="s">
        <v>125</v>
      </c>
      <c r="T15" s="25"/>
      <c r="U15" s="24" t="str">
        <f t="shared" si="6"/>
        <v>если гр.3 is not null</v>
      </c>
      <c r="V15" s="25"/>
      <c r="W15" s="27"/>
      <c r="X15" s="28" t="s">
        <v>123</v>
      </c>
      <c r="Y15" s="28" t="s">
        <v>123</v>
      </c>
      <c r="Z15" s="29"/>
      <c r="AA15" s="30"/>
      <c r="AB15" s="31" t="s">
        <v>4</v>
      </c>
      <c r="AC15" s="32" t="s">
        <v>123</v>
      </c>
      <c r="AD15" s="6">
        <f t="shared" si="2"/>
        <v>1</v>
      </c>
      <c r="AE15" s="6">
        <f t="shared" si="3"/>
        <v>0</v>
      </c>
      <c r="AF15" s="6">
        <f t="shared" si="4"/>
        <v>0</v>
      </c>
    </row>
    <row r="16" spans="2:32" s="23" customFormat="1" hidden="1" outlineLevel="1" x14ac:dyDescent="0.25">
      <c r="B16" s="24" t="str">
        <f t="shared" ca="1" si="7"/>
        <v>ФР3_124</v>
      </c>
      <c r="C16" s="25" t="s">
        <v>116</v>
      </c>
      <c r="D16" s="25" t="s">
        <v>116</v>
      </c>
      <c r="E16" s="25" t="s">
        <v>117</v>
      </c>
      <c r="F16" s="25" t="s">
        <v>116</v>
      </c>
      <c r="G16" s="25" t="s">
        <v>116</v>
      </c>
      <c r="H16" s="25" t="s">
        <v>128</v>
      </c>
      <c r="I16" s="25" t="s">
        <v>129</v>
      </c>
      <c r="J16" s="25"/>
      <c r="K16" s="25" t="s">
        <v>121</v>
      </c>
      <c r="L16" s="25" t="s">
        <v>120</v>
      </c>
      <c r="M16" s="25"/>
      <c r="N16" s="25" t="s">
        <v>125</v>
      </c>
      <c r="O16" s="25" t="s">
        <v>36</v>
      </c>
      <c r="P16" s="25"/>
      <c r="Q16" s="25"/>
      <c r="R16" s="26" t="s">
        <v>122</v>
      </c>
      <c r="S16" s="25" t="s">
        <v>133</v>
      </c>
      <c r="T16" s="25"/>
      <c r="U16" s="24" t="str">
        <f t="shared" si="6"/>
        <v>если гр.3 is not null</v>
      </c>
      <c r="V16" s="25"/>
      <c r="W16" s="27"/>
      <c r="X16" s="28" t="s">
        <v>123</v>
      </c>
      <c r="Y16" s="28" t="s">
        <v>123</v>
      </c>
      <c r="Z16" s="29"/>
      <c r="AA16" s="30"/>
      <c r="AB16" s="31" t="s">
        <v>4</v>
      </c>
      <c r="AC16" s="32" t="s">
        <v>123</v>
      </c>
      <c r="AD16" s="6">
        <f t="shared" si="2"/>
        <v>1</v>
      </c>
      <c r="AE16" s="6">
        <f t="shared" si="3"/>
        <v>0</v>
      </c>
      <c r="AF16" s="6">
        <f t="shared" si="4"/>
        <v>0</v>
      </c>
    </row>
    <row r="17" spans="2:32" s="23" customFormat="1" hidden="1" outlineLevel="1" x14ac:dyDescent="0.25">
      <c r="B17" s="24" t="str">
        <f t="shared" ca="1" si="7"/>
        <v>ФР4_124</v>
      </c>
      <c r="C17" s="25" t="s">
        <v>116</v>
      </c>
      <c r="D17" s="25" t="s">
        <v>116</v>
      </c>
      <c r="E17" s="25" t="s">
        <v>117</v>
      </c>
      <c r="F17" s="25" t="s">
        <v>116</v>
      </c>
      <c r="G17" s="25" t="s">
        <v>116</v>
      </c>
      <c r="H17" s="25" t="s">
        <v>128</v>
      </c>
      <c r="I17" s="25" t="s">
        <v>129</v>
      </c>
      <c r="J17" s="25"/>
      <c r="K17" s="25" t="s">
        <v>131</v>
      </c>
      <c r="L17" s="25" t="s">
        <v>120</v>
      </c>
      <c r="M17" s="25"/>
      <c r="N17" s="25" t="s">
        <v>125</v>
      </c>
      <c r="O17" s="25" t="s">
        <v>74</v>
      </c>
      <c r="P17" s="25"/>
      <c r="Q17" s="25"/>
      <c r="R17" s="26" t="s">
        <v>122</v>
      </c>
      <c r="S17" s="25" t="s">
        <v>134</v>
      </c>
      <c r="T17" s="25"/>
      <c r="U17" s="24" t="str">
        <f t="shared" si="6"/>
        <v>если гр.3 is not null</v>
      </c>
      <c r="V17" s="25"/>
      <c r="W17" s="27"/>
      <c r="X17" s="28" t="s">
        <v>123</v>
      </c>
      <c r="Y17" s="28" t="s">
        <v>123</v>
      </c>
      <c r="Z17" s="29"/>
      <c r="AA17" s="30"/>
      <c r="AB17" s="31" t="s">
        <v>4</v>
      </c>
      <c r="AC17" s="32" t="s">
        <v>123</v>
      </c>
      <c r="AD17" s="6">
        <f t="shared" si="2"/>
        <v>1</v>
      </c>
      <c r="AE17" s="6">
        <f t="shared" si="3"/>
        <v>0</v>
      </c>
      <c r="AF17" s="6">
        <f t="shared" si="4"/>
        <v>0</v>
      </c>
    </row>
    <row r="18" spans="2:32" s="23" customFormat="1" hidden="1" outlineLevel="1" x14ac:dyDescent="0.25">
      <c r="B18" s="24" t="str">
        <f t="shared" ca="1" si="7"/>
        <v>ФР5_124</v>
      </c>
      <c r="C18" s="25" t="s">
        <v>116</v>
      </c>
      <c r="D18" s="25" t="s">
        <v>116</v>
      </c>
      <c r="E18" s="25" t="s">
        <v>117</v>
      </c>
      <c r="F18" s="25" t="s">
        <v>116</v>
      </c>
      <c r="G18" s="25" t="s">
        <v>116</v>
      </c>
      <c r="H18" s="25" t="s">
        <v>128</v>
      </c>
      <c r="I18" s="25" t="s">
        <v>129</v>
      </c>
      <c r="J18" s="25"/>
      <c r="K18" s="25" t="s">
        <v>131</v>
      </c>
      <c r="L18" s="25" t="s">
        <v>120</v>
      </c>
      <c r="M18" s="25"/>
      <c r="N18" s="25" t="s">
        <v>125</v>
      </c>
      <c r="O18" s="25" t="s">
        <v>48</v>
      </c>
      <c r="P18" s="25"/>
      <c r="Q18" s="25"/>
      <c r="R18" s="26" t="s">
        <v>122</v>
      </c>
      <c r="S18" s="25" t="s">
        <v>135</v>
      </c>
      <c r="T18" s="25"/>
      <c r="U18" s="24" t="str">
        <f t="shared" si="6"/>
        <v>если гр.3 is not null</v>
      </c>
      <c r="V18" s="25"/>
      <c r="W18" s="27"/>
      <c r="X18" s="28" t="s">
        <v>123</v>
      </c>
      <c r="Y18" s="28" t="s">
        <v>123</v>
      </c>
      <c r="Z18" s="29"/>
      <c r="AA18" s="30"/>
      <c r="AB18" s="31" t="s">
        <v>4</v>
      </c>
      <c r="AC18" s="32" t="s">
        <v>123</v>
      </c>
      <c r="AD18" s="6">
        <f t="shared" si="2"/>
        <v>1</v>
      </c>
      <c r="AE18" s="6">
        <f t="shared" si="3"/>
        <v>0</v>
      </c>
      <c r="AF18" s="6">
        <f t="shared" si="4"/>
        <v>0</v>
      </c>
    </row>
    <row r="19" spans="2:32" s="23" customFormat="1" hidden="1" outlineLevel="1" x14ac:dyDescent="0.25">
      <c r="B19" s="24" t="str">
        <f t="shared" ca="1" si="7"/>
        <v>ФР6_124</v>
      </c>
      <c r="C19" s="25" t="s">
        <v>116</v>
      </c>
      <c r="D19" s="25" t="s">
        <v>116</v>
      </c>
      <c r="E19" s="25" t="s">
        <v>117</v>
      </c>
      <c r="F19" s="25" t="s">
        <v>116</v>
      </c>
      <c r="G19" s="25" t="s">
        <v>116</v>
      </c>
      <c r="H19" s="25" t="s">
        <v>128</v>
      </c>
      <c r="I19" s="25" t="s">
        <v>129</v>
      </c>
      <c r="J19" s="25"/>
      <c r="K19" s="25" t="s">
        <v>131</v>
      </c>
      <c r="L19" s="25" t="s">
        <v>120</v>
      </c>
      <c r="M19" s="25"/>
      <c r="N19" s="25" t="s">
        <v>125</v>
      </c>
      <c r="O19" s="25" t="s">
        <v>32</v>
      </c>
      <c r="P19" s="25"/>
      <c r="Q19" s="25"/>
      <c r="R19" s="26" t="s">
        <v>122</v>
      </c>
      <c r="S19" s="25" t="s">
        <v>125</v>
      </c>
      <c r="T19" s="25"/>
      <c r="U19" s="24" t="str">
        <f t="shared" si="6"/>
        <v>если гр.3 is not null</v>
      </c>
      <c r="V19" s="25"/>
      <c r="W19" s="27"/>
      <c r="X19" s="28" t="s">
        <v>123</v>
      </c>
      <c r="Y19" s="28" t="s">
        <v>123</v>
      </c>
      <c r="Z19" s="29"/>
      <c r="AA19" s="30"/>
      <c r="AB19" s="31" t="s">
        <v>4</v>
      </c>
      <c r="AC19" s="32" t="s">
        <v>123</v>
      </c>
      <c r="AD19" s="6">
        <f t="shared" si="2"/>
        <v>1</v>
      </c>
      <c r="AE19" s="6">
        <f t="shared" si="3"/>
        <v>0</v>
      </c>
      <c r="AF19" s="6">
        <f t="shared" si="4"/>
        <v>0</v>
      </c>
    </row>
    <row r="20" spans="2:32" s="23" customFormat="1" hidden="1" outlineLevel="1" x14ac:dyDescent="0.25">
      <c r="B20" s="24" t="str">
        <f t="shared" ca="1" si="7"/>
        <v>ФР7_124</v>
      </c>
      <c r="C20" s="25" t="s">
        <v>116</v>
      </c>
      <c r="D20" s="25" t="s">
        <v>116</v>
      </c>
      <c r="E20" s="25" t="s">
        <v>117</v>
      </c>
      <c r="F20" s="25" t="s">
        <v>116</v>
      </c>
      <c r="G20" s="25" t="s">
        <v>116</v>
      </c>
      <c r="H20" s="25" t="s">
        <v>128</v>
      </c>
      <c r="I20" s="25" t="s">
        <v>129</v>
      </c>
      <c r="J20" s="25"/>
      <c r="K20" s="25" t="s">
        <v>125</v>
      </c>
      <c r="L20" s="25" t="s">
        <v>120</v>
      </c>
      <c r="M20" s="25"/>
      <c r="N20" s="25" t="s">
        <v>125</v>
      </c>
      <c r="O20" s="25" t="s">
        <v>38</v>
      </c>
      <c r="P20" s="25"/>
      <c r="Q20" s="25"/>
      <c r="R20" s="26" t="s">
        <v>122</v>
      </c>
      <c r="S20" s="25" t="s">
        <v>133</v>
      </c>
      <c r="T20" s="25"/>
      <c r="U20" s="24" t="str">
        <f t="shared" si="6"/>
        <v>если гр.3 is not null</v>
      </c>
      <c r="V20" s="25"/>
      <c r="W20" s="27"/>
      <c r="X20" s="28" t="s">
        <v>123</v>
      </c>
      <c r="Y20" s="28" t="s">
        <v>123</v>
      </c>
      <c r="Z20" s="29"/>
      <c r="AA20" s="30"/>
      <c r="AB20" s="31" t="s">
        <v>4</v>
      </c>
      <c r="AC20" s="32" t="s">
        <v>123</v>
      </c>
      <c r="AD20" s="6">
        <f t="shared" si="2"/>
        <v>1</v>
      </c>
      <c r="AE20" s="6">
        <f t="shared" si="3"/>
        <v>0</v>
      </c>
      <c r="AF20" s="6">
        <f t="shared" si="4"/>
        <v>0</v>
      </c>
    </row>
    <row r="21" spans="2:32" ht="15" customHeight="1" collapsed="1" x14ac:dyDescent="0.25">
      <c r="B21" s="623" t="s">
        <v>136</v>
      </c>
      <c r="C21" s="624"/>
      <c r="D21" s="624"/>
      <c r="E21" s="624"/>
      <c r="F21" s="624"/>
      <c r="G21" s="624"/>
      <c r="H21" s="624"/>
      <c r="I21" s="624"/>
      <c r="J21" s="624"/>
      <c r="K21" s="624"/>
      <c r="L21" s="624"/>
      <c r="M21" s="624"/>
      <c r="N21" s="624"/>
      <c r="O21" s="624"/>
      <c r="P21" s="624"/>
      <c r="Q21" s="624"/>
      <c r="R21" s="624"/>
      <c r="S21" s="624"/>
      <c r="T21" s="624"/>
      <c r="U21" s="624"/>
      <c r="V21" s="624"/>
      <c r="W21" s="624"/>
      <c r="X21" s="624"/>
      <c r="Y21" s="624"/>
      <c r="Z21" s="624"/>
      <c r="AA21" s="20"/>
      <c r="AB21" s="21"/>
      <c r="AC21" s="22"/>
      <c r="AD21" s="6">
        <f t="shared" si="2"/>
        <v>0</v>
      </c>
      <c r="AE21" s="6">
        <f t="shared" si="3"/>
        <v>0</v>
      </c>
      <c r="AF21" s="6">
        <f t="shared" si="4"/>
        <v>0</v>
      </c>
    </row>
    <row r="22" spans="2:32" s="23" customFormat="1" ht="30" hidden="1" outlineLevel="1" x14ac:dyDescent="0.25">
      <c r="B22" s="24" t="str">
        <f t="shared" ref="B22:B40" ca="1" si="8">"ФР"&amp;COUNTA(A$22:$C22)&amp;"_6"&amp;MID(H22,6,5)</f>
        <v>ФР1_625</v>
      </c>
      <c r="C22" s="25" t="s">
        <v>116</v>
      </c>
      <c r="D22" s="25" t="s">
        <v>116</v>
      </c>
      <c r="E22" s="25" t="s">
        <v>117</v>
      </c>
      <c r="F22" s="25" t="s">
        <v>117</v>
      </c>
      <c r="G22" s="25" t="s">
        <v>117</v>
      </c>
      <c r="H22" s="25" t="s">
        <v>136</v>
      </c>
      <c r="I22" s="25" t="s">
        <v>137</v>
      </c>
      <c r="J22" s="25"/>
      <c r="K22" s="25" t="s">
        <v>119</v>
      </c>
      <c r="L22" s="25" t="s">
        <v>120</v>
      </c>
      <c r="M22" s="25"/>
      <c r="N22" s="25" t="s">
        <v>131</v>
      </c>
      <c r="O22" s="25" t="s">
        <v>78</v>
      </c>
      <c r="P22" s="25"/>
      <c r="Q22" s="25"/>
      <c r="R22" s="26" t="s">
        <v>122</v>
      </c>
      <c r="S22" s="25" t="s">
        <v>135</v>
      </c>
      <c r="T22" s="25"/>
      <c r="U22" s="24" t="str">
        <f t="shared" si="6"/>
        <v>если гр.2 is not null</v>
      </c>
      <c r="V22" s="25"/>
      <c r="W22" s="27"/>
      <c r="X22" s="28" t="s">
        <v>123</v>
      </c>
      <c r="Y22" s="28" t="s">
        <v>123</v>
      </c>
      <c r="Z22" s="29"/>
      <c r="AA22" s="30"/>
      <c r="AB22" s="31" t="s">
        <v>4</v>
      </c>
      <c r="AC22" s="32" t="s">
        <v>123</v>
      </c>
      <c r="AD22" s="6">
        <f t="shared" si="2"/>
        <v>1</v>
      </c>
      <c r="AE22" s="6">
        <f t="shared" si="3"/>
        <v>0</v>
      </c>
      <c r="AF22" s="6">
        <f t="shared" si="4"/>
        <v>0</v>
      </c>
    </row>
    <row r="23" spans="2:32" s="23" customFormat="1" ht="30" hidden="1" outlineLevel="1" x14ac:dyDescent="0.25">
      <c r="B23" s="24" t="str">
        <f t="shared" ca="1" si="8"/>
        <v>ФР2_625</v>
      </c>
      <c r="C23" s="25" t="s">
        <v>116</v>
      </c>
      <c r="D23" s="25" t="s">
        <v>116</v>
      </c>
      <c r="E23" s="25" t="s">
        <v>117</v>
      </c>
      <c r="F23" s="25" t="s">
        <v>117</v>
      </c>
      <c r="G23" s="25" t="s">
        <v>117</v>
      </c>
      <c r="H23" s="25" t="s">
        <v>136</v>
      </c>
      <c r="I23" s="25" t="s">
        <v>137</v>
      </c>
      <c r="J23" s="25"/>
      <c r="K23" s="25" t="s">
        <v>119</v>
      </c>
      <c r="L23" s="25" t="s">
        <v>120</v>
      </c>
      <c r="M23" s="25"/>
      <c r="N23" s="25" t="s">
        <v>125</v>
      </c>
      <c r="O23" s="25" t="s">
        <v>66</v>
      </c>
      <c r="P23" s="25"/>
      <c r="Q23" s="25"/>
      <c r="R23" s="26" t="s">
        <v>122</v>
      </c>
      <c r="S23" s="25" t="s">
        <v>125</v>
      </c>
      <c r="T23" s="25"/>
      <c r="U23" s="24" t="str">
        <f t="shared" si="6"/>
        <v>если гр.3 is not null</v>
      </c>
      <c r="V23" s="25"/>
      <c r="W23" s="27"/>
      <c r="X23" s="28" t="s">
        <v>123</v>
      </c>
      <c r="Y23" s="28" t="s">
        <v>123</v>
      </c>
      <c r="Z23" s="29"/>
      <c r="AA23" s="30"/>
      <c r="AB23" s="31" t="s">
        <v>4</v>
      </c>
      <c r="AC23" s="32" t="s">
        <v>123</v>
      </c>
      <c r="AD23" s="6">
        <f t="shared" ref="AD23:AD112" si="9">IF(AB23="Включена",1,0)</f>
        <v>1</v>
      </c>
      <c r="AE23" s="6">
        <f t="shared" ref="AE23:AE112" si="10">IF(AB23="Черновик",1,0)</f>
        <v>0</v>
      </c>
      <c r="AF23" s="6">
        <f t="shared" ref="AF23:AF112" si="11">IF(AB23="Отсутствует",1,0)</f>
        <v>0</v>
      </c>
    </row>
    <row r="24" spans="2:32" s="23" customFormat="1" ht="30" hidden="1" outlineLevel="1" x14ac:dyDescent="0.25">
      <c r="B24" s="24" t="str">
        <f t="shared" ca="1" si="8"/>
        <v>ФР3_625</v>
      </c>
      <c r="C24" s="25" t="s">
        <v>116</v>
      </c>
      <c r="D24" s="25" t="s">
        <v>116</v>
      </c>
      <c r="E24" s="25" t="s">
        <v>117</v>
      </c>
      <c r="F24" s="25" t="s">
        <v>117</v>
      </c>
      <c r="G24" s="25" t="s">
        <v>117</v>
      </c>
      <c r="H24" s="25" t="s">
        <v>136</v>
      </c>
      <c r="I24" s="420" t="s">
        <v>1601</v>
      </c>
      <c r="J24" s="25"/>
      <c r="K24" s="25" t="s">
        <v>119</v>
      </c>
      <c r="L24" s="25" t="s">
        <v>120</v>
      </c>
      <c r="M24" s="25"/>
      <c r="N24" s="25" t="s">
        <v>134</v>
      </c>
      <c r="O24" s="25" t="s">
        <v>56</v>
      </c>
      <c r="P24" s="25"/>
      <c r="Q24" s="25"/>
      <c r="R24" s="26" t="s">
        <v>122</v>
      </c>
      <c r="S24" s="25" t="s">
        <v>134</v>
      </c>
      <c r="T24" s="25"/>
      <c r="U24" s="24" t="str">
        <f t="shared" si="6"/>
        <v>если гр.4 is not null</v>
      </c>
      <c r="V24" s="25"/>
      <c r="W24" s="27"/>
      <c r="X24" s="28" t="s">
        <v>123</v>
      </c>
      <c r="Y24" s="28" t="s">
        <v>123</v>
      </c>
      <c r="Z24" s="29"/>
      <c r="AA24" s="30">
        <v>45530.414895833332</v>
      </c>
      <c r="AB24" s="31" t="s">
        <v>4</v>
      </c>
      <c r="AC24" s="32" t="s">
        <v>123</v>
      </c>
      <c r="AD24" s="6">
        <f t="shared" si="9"/>
        <v>1</v>
      </c>
      <c r="AE24" s="6">
        <f t="shared" si="10"/>
        <v>0</v>
      </c>
      <c r="AF24" s="6">
        <f t="shared" si="11"/>
        <v>0</v>
      </c>
    </row>
    <row r="25" spans="2:32" s="23" customFormat="1" ht="30" hidden="1" outlineLevel="1" x14ac:dyDescent="0.25">
      <c r="B25" s="24" t="str">
        <f t="shared" ca="1" si="8"/>
        <v>ФР4_625</v>
      </c>
      <c r="C25" s="25" t="s">
        <v>116</v>
      </c>
      <c r="D25" s="25" t="s">
        <v>116</v>
      </c>
      <c r="E25" s="25" t="s">
        <v>117</v>
      </c>
      <c r="F25" s="25" t="s">
        <v>117</v>
      </c>
      <c r="G25" s="25" t="s">
        <v>117</v>
      </c>
      <c r="H25" s="25" t="s">
        <v>136</v>
      </c>
      <c r="I25" s="25" t="s">
        <v>137</v>
      </c>
      <c r="J25" s="25"/>
      <c r="K25" s="25" t="s">
        <v>119</v>
      </c>
      <c r="L25" s="25" t="s">
        <v>120</v>
      </c>
      <c r="M25" s="25"/>
      <c r="N25" s="25" t="s">
        <v>124</v>
      </c>
      <c r="O25" s="25" t="s">
        <v>86</v>
      </c>
      <c r="P25" s="25"/>
      <c r="Q25" s="25"/>
      <c r="R25" s="26" t="s">
        <v>122</v>
      </c>
      <c r="S25" s="25" t="s">
        <v>131</v>
      </c>
      <c r="T25" s="25"/>
      <c r="U25" s="24" t="str">
        <f t="shared" si="6"/>
        <v>если гр.5 is not null</v>
      </c>
      <c r="V25" s="25"/>
      <c r="W25" s="27"/>
      <c r="X25" s="28" t="s">
        <v>123</v>
      </c>
      <c r="Y25" s="28" t="s">
        <v>123</v>
      </c>
      <c r="Z25" s="29"/>
      <c r="AA25" s="30"/>
      <c r="AB25" s="31" t="s">
        <v>4</v>
      </c>
      <c r="AC25" s="32" t="s">
        <v>123</v>
      </c>
      <c r="AD25" s="6">
        <f t="shared" si="9"/>
        <v>1</v>
      </c>
      <c r="AE25" s="6">
        <f t="shared" si="10"/>
        <v>0</v>
      </c>
      <c r="AF25" s="6">
        <f t="shared" si="11"/>
        <v>0</v>
      </c>
    </row>
    <row r="26" spans="2:32" s="23" customFormat="1" ht="30" hidden="1" outlineLevel="1" x14ac:dyDescent="0.25">
      <c r="B26" s="24" t="str">
        <f t="shared" ca="1" si="8"/>
        <v>ФР5_625</v>
      </c>
      <c r="C26" s="25" t="s">
        <v>116</v>
      </c>
      <c r="D26" s="25" t="s">
        <v>116</v>
      </c>
      <c r="E26" s="25" t="s">
        <v>117</v>
      </c>
      <c r="F26" s="25" t="s">
        <v>117</v>
      </c>
      <c r="G26" s="25" t="s">
        <v>117</v>
      </c>
      <c r="H26" s="25" t="s">
        <v>136</v>
      </c>
      <c r="I26" s="25" t="s">
        <v>137</v>
      </c>
      <c r="J26" s="25"/>
      <c r="K26" s="25" t="s">
        <v>119</v>
      </c>
      <c r="L26" s="25" t="s">
        <v>120</v>
      </c>
      <c r="M26" s="25"/>
      <c r="N26" s="25" t="s">
        <v>138</v>
      </c>
      <c r="O26" s="25" t="s">
        <v>66</v>
      </c>
      <c r="P26" s="25"/>
      <c r="Q26" s="25"/>
      <c r="R26" s="26" t="s">
        <v>122</v>
      </c>
      <c r="S26" s="25" t="s">
        <v>125</v>
      </c>
      <c r="T26" s="25"/>
      <c r="U26" s="24" t="str">
        <f t="shared" si="6"/>
        <v>если гр.6 is not null</v>
      </c>
      <c r="V26" s="25"/>
      <c r="W26" s="27"/>
      <c r="X26" s="28" t="s">
        <v>123</v>
      </c>
      <c r="Y26" s="28" t="s">
        <v>123</v>
      </c>
      <c r="Z26" s="29"/>
      <c r="AA26" s="30"/>
      <c r="AB26" s="31" t="s">
        <v>4</v>
      </c>
      <c r="AC26" s="32" t="s">
        <v>123</v>
      </c>
      <c r="AD26" s="6">
        <f t="shared" si="9"/>
        <v>1</v>
      </c>
      <c r="AE26" s="6">
        <f t="shared" si="10"/>
        <v>0</v>
      </c>
      <c r="AF26" s="6">
        <f t="shared" si="11"/>
        <v>0</v>
      </c>
    </row>
    <row r="27" spans="2:32" s="23" customFormat="1" ht="30" hidden="1" outlineLevel="1" x14ac:dyDescent="0.25">
      <c r="B27" s="24" t="str">
        <f t="shared" ca="1" si="8"/>
        <v>ФР6_625</v>
      </c>
      <c r="C27" s="25" t="s">
        <v>116</v>
      </c>
      <c r="D27" s="25" t="s">
        <v>116</v>
      </c>
      <c r="E27" s="25" t="s">
        <v>117</v>
      </c>
      <c r="F27" s="25" t="s">
        <v>117</v>
      </c>
      <c r="G27" s="25" t="s">
        <v>117</v>
      </c>
      <c r="H27" s="25" t="s">
        <v>136</v>
      </c>
      <c r="I27" s="25" t="s">
        <v>137</v>
      </c>
      <c r="J27" s="25"/>
      <c r="K27" s="25" t="s">
        <v>119</v>
      </c>
      <c r="L27" s="25" t="s">
        <v>120</v>
      </c>
      <c r="M27" s="25"/>
      <c r="N27" s="25" t="s">
        <v>138</v>
      </c>
      <c r="O27" s="25" t="s">
        <v>26</v>
      </c>
      <c r="P27" s="25"/>
      <c r="Q27" s="25"/>
      <c r="R27" s="26" t="s">
        <v>122</v>
      </c>
      <c r="S27" s="25" t="s">
        <v>139</v>
      </c>
      <c r="T27" s="25"/>
      <c r="U27" s="24" t="str">
        <f t="shared" si="6"/>
        <v>если гр.6 is not null</v>
      </c>
      <c r="V27" s="25"/>
      <c r="W27" s="27"/>
      <c r="X27" s="28" t="s">
        <v>123</v>
      </c>
      <c r="Y27" s="28" t="s">
        <v>123</v>
      </c>
      <c r="Z27" s="29"/>
      <c r="AA27" s="30"/>
      <c r="AB27" s="31" t="s">
        <v>4</v>
      </c>
      <c r="AC27" s="32" t="s">
        <v>123</v>
      </c>
      <c r="AD27" s="6">
        <f t="shared" si="9"/>
        <v>1</v>
      </c>
      <c r="AE27" s="6">
        <f t="shared" si="10"/>
        <v>0</v>
      </c>
      <c r="AF27" s="6">
        <f t="shared" si="11"/>
        <v>0</v>
      </c>
    </row>
    <row r="28" spans="2:32" s="23" customFormat="1" hidden="1" outlineLevel="1" x14ac:dyDescent="0.25">
      <c r="B28" s="421" t="s">
        <v>1635</v>
      </c>
      <c r="C28" s="420" t="s">
        <v>116</v>
      </c>
      <c r="D28" s="420" t="s">
        <v>116</v>
      </c>
      <c r="E28" s="420" t="s">
        <v>117</v>
      </c>
      <c r="F28" s="420" t="s">
        <v>117</v>
      </c>
      <c r="G28" s="420" t="s">
        <v>117</v>
      </c>
      <c r="H28" s="420" t="s">
        <v>136</v>
      </c>
      <c r="I28" s="420" t="s">
        <v>1602</v>
      </c>
      <c r="J28" s="420"/>
      <c r="K28" s="420" t="s">
        <v>119</v>
      </c>
      <c r="L28" s="420" t="s">
        <v>120</v>
      </c>
      <c r="M28" s="420"/>
      <c r="N28" s="420" t="s">
        <v>138</v>
      </c>
      <c r="O28" s="420" t="s">
        <v>40</v>
      </c>
      <c r="P28" s="420"/>
      <c r="Q28" s="420"/>
      <c r="R28" s="422" t="s">
        <v>122</v>
      </c>
      <c r="S28" s="420" t="s">
        <v>124</v>
      </c>
      <c r="T28" s="420"/>
      <c r="U28" s="421" t="str">
        <f t="shared" si="6"/>
        <v>если гр.6 is not null</v>
      </c>
      <c r="V28" s="420"/>
      <c r="W28" s="423"/>
      <c r="X28" s="424" t="s">
        <v>123</v>
      </c>
      <c r="Y28" s="424" t="s">
        <v>123</v>
      </c>
      <c r="Z28" s="425"/>
      <c r="AA28" s="426">
        <v>45537.518391203703</v>
      </c>
      <c r="AB28" s="427"/>
      <c r="AC28" s="428"/>
      <c r="AD28" s="6">
        <f t="shared" ref="AD28:AD35" si="12">IF(AB28="Включена",1,0)</f>
        <v>0</v>
      </c>
      <c r="AE28" s="6">
        <f t="shared" ref="AE28:AE35" si="13">IF(AB28="Черновик",1,0)</f>
        <v>0</v>
      </c>
      <c r="AF28" s="6">
        <f t="shared" ref="AF28:AF35" si="14">IF(AB28="Отсутствует",1,0)</f>
        <v>0</v>
      </c>
    </row>
    <row r="29" spans="2:32" s="23" customFormat="1" hidden="1" outlineLevel="1" x14ac:dyDescent="0.25">
      <c r="B29" s="421" t="s">
        <v>1636</v>
      </c>
      <c r="C29" s="420" t="s">
        <v>116</v>
      </c>
      <c r="D29" s="420" t="s">
        <v>116</v>
      </c>
      <c r="E29" s="420" t="s">
        <v>117</v>
      </c>
      <c r="F29" s="420" t="s">
        <v>117</v>
      </c>
      <c r="G29" s="420" t="s">
        <v>117</v>
      </c>
      <c r="H29" s="420" t="s">
        <v>136</v>
      </c>
      <c r="I29" s="420" t="s">
        <v>1602</v>
      </c>
      <c r="J29" s="420"/>
      <c r="K29" s="420" t="s">
        <v>119</v>
      </c>
      <c r="L29" s="420" t="s">
        <v>120</v>
      </c>
      <c r="M29" s="420"/>
      <c r="N29" s="420" t="s">
        <v>138</v>
      </c>
      <c r="O29" s="420" t="s">
        <v>56</v>
      </c>
      <c r="P29" s="420"/>
      <c r="Q29" s="420"/>
      <c r="R29" s="422" t="s">
        <v>122</v>
      </c>
      <c r="S29" s="420" t="s">
        <v>143</v>
      </c>
      <c r="T29" s="420"/>
      <c r="U29" s="421" t="str">
        <f t="shared" si="6"/>
        <v>если гр.6 is not null</v>
      </c>
      <c r="V29" s="420"/>
      <c r="W29" s="423"/>
      <c r="X29" s="424" t="s">
        <v>123</v>
      </c>
      <c r="Y29" s="424" t="s">
        <v>123</v>
      </c>
      <c r="Z29" s="425"/>
      <c r="AA29" s="426">
        <v>45537.518587962964</v>
      </c>
      <c r="AB29" s="427"/>
      <c r="AC29" s="428"/>
      <c r="AD29" s="6">
        <f t="shared" si="12"/>
        <v>0</v>
      </c>
      <c r="AE29" s="6">
        <f t="shared" si="13"/>
        <v>0</v>
      </c>
      <c r="AF29" s="6">
        <f t="shared" si="14"/>
        <v>0</v>
      </c>
    </row>
    <row r="30" spans="2:32" s="23" customFormat="1" hidden="1" outlineLevel="1" x14ac:dyDescent="0.25">
      <c r="B30" s="421" t="s">
        <v>1637</v>
      </c>
      <c r="C30" s="420" t="s">
        <v>116</v>
      </c>
      <c r="D30" s="420" t="s">
        <v>116</v>
      </c>
      <c r="E30" s="420" t="s">
        <v>117</v>
      </c>
      <c r="F30" s="420" t="s">
        <v>117</v>
      </c>
      <c r="G30" s="420" t="s">
        <v>117</v>
      </c>
      <c r="H30" s="420" t="s">
        <v>136</v>
      </c>
      <c r="I30" s="420" t="s">
        <v>1602</v>
      </c>
      <c r="J30" s="420"/>
      <c r="K30" s="420" t="s">
        <v>119</v>
      </c>
      <c r="L30" s="420" t="s">
        <v>120</v>
      </c>
      <c r="M30" s="420"/>
      <c r="N30" s="420" t="s">
        <v>138</v>
      </c>
      <c r="O30" s="420" t="s">
        <v>1603</v>
      </c>
      <c r="P30" s="420"/>
      <c r="Q30" s="420"/>
      <c r="R30" s="422" t="s">
        <v>122</v>
      </c>
      <c r="S30" s="420" t="s">
        <v>141</v>
      </c>
      <c r="T30" s="420"/>
      <c r="U30" s="421" t="str">
        <f t="shared" si="6"/>
        <v>если гр.6 is not null</v>
      </c>
      <c r="V30" s="420"/>
      <c r="W30" s="423"/>
      <c r="X30" s="424" t="s">
        <v>123</v>
      </c>
      <c r="Y30" s="424" t="s">
        <v>123</v>
      </c>
      <c r="Z30" s="425"/>
      <c r="AA30" s="426">
        <v>45537.51866898148</v>
      </c>
      <c r="AB30" s="427"/>
      <c r="AC30" s="428"/>
      <c r="AD30" s="6">
        <f t="shared" si="12"/>
        <v>0</v>
      </c>
      <c r="AE30" s="6">
        <f t="shared" si="13"/>
        <v>0</v>
      </c>
      <c r="AF30" s="6">
        <f t="shared" si="14"/>
        <v>0</v>
      </c>
    </row>
    <row r="31" spans="2:32" s="23" customFormat="1" ht="75" hidden="1" outlineLevel="1" x14ac:dyDescent="0.25">
      <c r="B31" s="421" t="s">
        <v>1638</v>
      </c>
      <c r="C31" s="420" t="s">
        <v>116</v>
      </c>
      <c r="D31" s="420" t="s">
        <v>116</v>
      </c>
      <c r="E31" s="420" t="s">
        <v>117</v>
      </c>
      <c r="F31" s="420" t="s">
        <v>117</v>
      </c>
      <c r="G31" s="420" t="s">
        <v>117</v>
      </c>
      <c r="H31" s="420" t="s">
        <v>136</v>
      </c>
      <c r="I31" s="420" t="s">
        <v>1602</v>
      </c>
      <c r="J31" s="420"/>
      <c r="K31" s="420" t="s">
        <v>119</v>
      </c>
      <c r="L31" s="420" t="s">
        <v>120</v>
      </c>
      <c r="M31" s="420"/>
      <c r="N31" s="420" t="s">
        <v>138</v>
      </c>
      <c r="O31" s="420" t="s">
        <v>1604</v>
      </c>
      <c r="P31" s="420"/>
      <c r="Q31" s="420"/>
      <c r="R31" s="422" t="s">
        <v>122</v>
      </c>
      <c r="S31" s="420" t="s">
        <v>131</v>
      </c>
      <c r="T31" s="420"/>
      <c r="U31" s="421" t="str">
        <f t="shared" si="6"/>
        <v>если гр.6 is not null</v>
      </c>
      <c r="V31" s="420"/>
      <c r="W31" s="423"/>
      <c r="X31" s="424" t="s">
        <v>123</v>
      </c>
      <c r="Y31" s="424" t="s">
        <v>123</v>
      </c>
      <c r="Z31" s="425"/>
      <c r="AA31" s="426">
        <v>45537.518726851849</v>
      </c>
      <c r="AB31" s="427"/>
      <c r="AC31" s="428"/>
      <c r="AD31" s="6">
        <f t="shared" si="12"/>
        <v>0</v>
      </c>
      <c r="AE31" s="6">
        <f t="shared" si="13"/>
        <v>0</v>
      </c>
      <c r="AF31" s="6">
        <f t="shared" si="14"/>
        <v>0</v>
      </c>
    </row>
    <row r="32" spans="2:32" s="23" customFormat="1" hidden="1" outlineLevel="1" x14ac:dyDescent="0.25">
      <c r="B32" s="421" t="s">
        <v>1639</v>
      </c>
      <c r="C32" s="420" t="s">
        <v>116</v>
      </c>
      <c r="D32" s="420" t="s">
        <v>116</v>
      </c>
      <c r="E32" s="420" t="s">
        <v>117</v>
      </c>
      <c r="F32" s="420" t="s">
        <v>117</v>
      </c>
      <c r="G32" s="420" t="s">
        <v>117</v>
      </c>
      <c r="H32" s="420" t="s">
        <v>136</v>
      </c>
      <c r="I32" s="420" t="s">
        <v>1602</v>
      </c>
      <c r="J32" s="420"/>
      <c r="K32" s="420" t="s">
        <v>119</v>
      </c>
      <c r="L32" s="420" t="s">
        <v>120</v>
      </c>
      <c r="M32" s="420"/>
      <c r="N32" s="420" t="s">
        <v>138</v>
      </c>
      <c r="O32" s="420" t="s">
        <v>26</v>
      </c>
      <c r="P32" s="420"/>
      <c r="Q32" s="420"/>
      <c r="R32" s="422" t="s">
        <v>122</v>
      </c>
      <c r="S32" s="420" t="s">
        <v>202</v>
      </c>
      <c r="T32" s="420"/>
      <c r="U32" s="421" t="str">
        <f t="shared" si="6"/>
        <v>если гр.6 is not null</v>
      </c>
      <c r="V32" s="420"/>
      <c r="W32" s="423"/>
      <c r="X32" s="424" t="s">
        <v>123</v>
      </c>
      <c r="Y32" s="424" t="s">
        <v>123</v>
      </c>
      <c r="Z32" s="425"/>
      <c r="AA32" s="426">
        <v>45537.518784722219</v>
      </c>
      <c r="AB32" s="427"/>
      <c r="AC32" s="428"/>
      <c r="AD32" s="6">
        <f t="shared" si="12"/>
        <v>0</v>
      </c>
      <c r="AE32" s="6">
        <f t="shared" si="13"/>
        <v>0</v>
      </c>
      <c r="AF32" s="6">
        <f t="shared" si="14"/>
        <v>0</v>
      </c>
    </row>
    <row r="33" spans="2:32" s="23" customFormat="1" hidden="1" outlineLevel="1" x14ac:dyDescent="0.25">
      <c r="B33" s="421" t="s">
        <v>1640</v>
      </c>
      <c r="C33" s="420" t="s">
        <v>116</v>
      </c>
      <c r="D33" s="420" t="s">
        <v>116</v>
      </c>
      <c r="E33" s="420" t="s">
        <v>117</v>
      </c>
      <c r="F33" s="420" t="s">
        <v>117</v>
      </c>
      <c r="G33" s="420" t="s">
        <v>117</v>
      </c>
      <c r="H33" s="420" t="s">
        <v>136</v>
      </c>
      <c r="I33" s="420" t="s">
        <v>1602</v>
      </c>
      <c r="J33" s="420"/>
      <c r="K33" s="420" t="s">
        <v>119</v>
      </c>
      <c r="L33" s="420" t="s">
        <v>120</v>
      </c>
      <c r="M33" s="420"/>
      <c r="N33" s="420" t="s">
        <v>138</v>
      </c>
      <c r="O33" s="420" t="s">
        <v>1605</v>
      </c>
      <c r="P33" s="420"/>
      <c r="Q33" s="420"/>
      <c r="R33" s="422" t="s">
        <v>122</v>
      </c>
      <c r="S33" s="420" t="s">
        <v>125</v>
      </c>
      <c r="T33" s="420"/>
      <c r="U33" s="421" t="str">
        <f t="shared" si="6"/>
        <v>если гр.6 is not null</v>
      </c>
      <c r="V33" s="420"/>
      <c r="W33" s="423"/>
      <c r="X33" s="424" t="s">
        <v>123</v>
      </c>
      <c r="Y33" s="424" t="s">
        <v>123</v>
      </c>
      <c r="Z33" s="425"/>
      <c r="AA33" s="426">
        <v>45537.518842592595</v>
      </c>
      <c r="AB33" s="427"/>
      <c r="AC33" s="428"/>
      <c r="AD33" s="6">
        <f t="shared" si="12"/>
        <v>0</v>
      </c>
      <c r="AE33" s="6">
        <f t="shared" si="13"/>
        <v>0</v>
      </c>
      <c r="AF33" s="6">
        <f t="shared" si="14"/>
        <v>0</v>
      </c>
    </row>
    <row r="34" spans="2:32" s="23" customFormat="1" hidden="1" outlineLevel="1" x14ac:dyDescent="0.25">
      <c r="B34" s="421" t="s">
        <v>1641</v>
      </c>
      <c r="C34" s="420" t="s">
        <v>116</v>
      </c>
      <c r="D34" s="420" t="s">
        <v>116</v>
      </c>
      <c r="E34" s="420" t="s">
        <v>117</v>
      </c>
      <c r="F34" s="420" t="s">
        <v>117</v>
      </c>
      <c r="G34" s="420" t="s">
        <v>117</v>
      </c>
      <c r="H34" s="420" t="s">
        <v>136</v>
      </c>
      <c r="I34" s="420" t="s">
        <v>1602</v>
      </c>
      <c r="J34" s="420"/>
      <c r="K34" s="420" t="s">
        <v>119</v>
      </c>
      <c r="L34" s="420" t="s">
        <v>120</v>
      </c>
      <c r="M34" s="420"/>
      <c r="N34" s="420" t="s">
        <v>138</v>
      </c>
      <c r="O34" s="420" t="s">
        <v>1606</v>
      </c>
      <c r="P34" s="420"/>
      <c r="Q34" s="420"/>
      <c r="R34" s="422" t="s">
        <v>122</v>
      </c>
      <c r="S34" s="420" t="s">
        <v>131</v>
      </c>
      <c r="T34" s="420"/>
      <c r="U34" s="421" t="str">
        <f t="shared" si="6"/>
        <v>если гр.6 is not null</v>
      </c>
      <c r="V34" s="420"/>
      <c r="W34" s="423"/>
      <c r="X34" s="424" t="s">
        <v>123</v>
      </c>
      <c r="Y34" s="424" t="s">
        <v>123</v>
      </c>
      <c r="Z34" s="425"/>
      <c r="AA34" s="426">
        <v>45537.518923611111</v>
      </c>
      <c r="AB34" s="427"/>
      <c r="AC34" s="428"/>
      <c r="AD34" s="6">
        <f t="shared" si="12"/>
        <v>0</v>
      </c>
      <c r="AE34" s="6">
        <f t="shared" si="13"/>
        <v>0</v>
      </c>
      <c r="AF34" s="6">
        <f t="shared" si="14"/>
        <v>0</v>
      </c>
    </row>
    <row r="35" spans="2:32" s="23" customFormat="1" ht="30" hidden="1" outlineLevel="1" x14ac:dyDescent="0.25">
      <c r="B35" s="421" t="s">
        <v>1642</v>
      </c>
      <c r="C35" s="420" t="s">
        <v>116</v>
      </c>
      <c r="D35" s="420" t="s">
        <v>116</v>
      </c>
      <c r="E35" s="420" t="s">
        <v>117</v>
      </c>
      <c r="F35" s="420" t="s">
        <v>117</v>
      </c>
      <c r="G35" s="420" t="s">
        <v>117</v>
      </c>
      <c r="H35" s="420" t="s">
        <v>136</v>
      </c>
      <c r="I35" s="420" t="s">
        <v>1602</v>
      </c>
      <c r="J35" s="420"/>
      <c r="K35" s="420" t="s">
        <v>119</v>
      </c>
      <c r="L35" s="420" t="s">
        <v>120</v>
      </c>
      <c r="M35" s="420"/>
      <c r="N35" s="420" t="s">
        <v>138</v>
      </c>
      <c r="O35" s="420" t="s">
        <v>1607</v>
      </c>
      <c r="P35" s="420"/>
      <c r="Q35" s="420"/>
      <c r="R35" s="422" t="s">
        <v>122</v>
      </c>
      <c r="S35" s="420" t="s">
        <v>131</v>
      </c>
      <c r="T35" s="420"/>
      <c r="U35" s="421" t="str">
        <f t="shared" si="6"/>
        <v>если гр.6 is not null</v>
      </c>
      <c r="V35" s="420"/>
      <c r="W35" s="423"/>
      <c r="X35" s="424" t="s">
        <v>123</v>
      </c>
      <c r="Y35" s="424" t="s">
        <v>123</v>
      </c>
      <c r="Z35" s="425"/>
      <c r="AA35" s="426">
        <v>45537.518993055557</v>
      </c>
      <c r="AB35" s="427"/>
      <c r="AC35" s="428"/>
      <c r="AD35" s="6">
        <f t="shared" si="12"/>
        <v>0</v>
      </c>
      <c r="AE35" s="6">
        <f t="shared" si="13"/>
        <v>0</v>
      </c>
      <c r="AF35" s="6">
        <f t="shared" si="14"/>
        <v>0</v>
      </c>
    </row>
    <row r="36" spans="2:32" s="23" customFormat="1" ht="30" hidden="1" outlineLevel="1" x14ac:dyDescent="0.25">
      <c r="B36" s="24" t="str">
        <f t="shared" ca="1" si="8"/>
        <v>ФР7_625</v>
      </c>
      <c r="C36" s="25" t="s">
        <v>116</v>
      </c>
      <c r="D36" s="25" t="s">
        <v>116</v>
      </c>
      <c r="E36" s="25" t="s">
        <v>117</v>
      </c>
      <c r="F36" s="25" t="s">
        <v>117</v>
      </c>
      <c r="G36" s="25" t="s">
        <v>117</v>
      </c>
      <c r="H36" s="25" t="s">
        <v>136</v>
      </c>
      <c r="I36" s="25" t="s">
        <v>137</v>
      </c>
      <c r="J36" s="25"/>
      <c r="K36" s="25" t="s">
        <v>119</v>
      </c>
      <c r="L36" s="25" t="s">
        <v>120</v>
      </c>
      <c r="M36" s="25"/>
      <c r="N36" s="25" t="s">
        <v>140</v>
      </c>
      <c r="O36" s="25" t="s">
        <v>40</v>
      </c>
      <c r="P36" s="25"/>
      <c r="Q36" s="25"/>
      <c r="R36" s="26" t="s">
        <v>122</v>
      </c>
      <c r="S36" s="25" t="s">
        <v>140</v>
      </c>
      <c r="T36" s="25"/>
      <c r="U36" s="24" t="str">
        <f t="shared" si="6"/>
        <v>если гр.9 is not null</v>
      </c>
      <c r="V36" s="25"/>
      <c r="W36" s="27"/>
      <c r="X36" s="28" t="s">
        <v>123</v>
      </c>
      <c r="Y36" s="28" t="s">
        <v>123</v>
      </c>
      <c r="Z36" s="29"/>
      <c r="AA36" s="30"/>
      <c r="AB36" s="31" t="s">
        <v>4</v>
      </c>
      <c r="AC36" s="32" t="s">
        <v>123</v>
      </c>
      <c r="AD36" s="6">
        <f t="shared" si="9"/>
        <v>1</v>
      </c>
      <c r="AE36" s="6">
        <f t="shared" si="10"/>
        <v>0</v>
      </c>
      <c r="AF36" s="6">
        <f t="shared" si="11"/>
        <v>0</v>
      </c>
    </row>
    <row r="37" spans="2:32" s="23" customFormat="1" hidden="1" outlineLevel="1" x14ac:dyDescent="0.25">
      <c r="B37" s="421" t="s">
        <v>1643</v>
      </c>
      <c r="C37" s="420" t="s">
        <v>116</v>
      </c>
      <c r="D37" s="420" t="s">
        <v>116</v>
      </c>
      <c r="E37" s="420" t="s">
        <v>117</v>
      </c>
      <c r="F37" s="420" t="s">
        <v>117</v>
      </c>
      <c r="G37" s="420" t="s">
        <v>117</v>
      </c>
      <c r="H37" s="420" t="s">
        <v>136</v>
      </c>
      <c r="I37" s="420" t="s">
        <v>1602</v>
      </c>
      <c r="J37" s="420"/>
      <c r="K37" s="420" t="s">
        <v>119</v>
      </c>
      <c r="L37" s="420" t="s">
        <v>120</v>
      </c>
      <c r="M37" s="420"/>
      <c r="N37" s="420" t="s">
        <v>140</v>
      </c>
      <c r="O37" s="420" t="s">
        <v>40</v>
      </c>
      <c r="P37" s="420"/>
      <c r="Q37" s="420"/>
      <c r="R37" s="422" t="s">
        <v>122</v>
      </c>
      <c r="S37" s="420" t="s">
        <v>124</v>
      </c>
      <c r="T37" s="420"/>
      <c r="U37" s="421" t="str">
        <f t="shared" si="6"/>
        <v>если гр.9 is not null</v>
      </c>
      <c r="V37" s="420"/>
      <c r="W37" s="423"/>
      <c r="X37" s="424" t="s">
        <v>123</v>
      </c>
      <c r="Y37" s="424" t="s">
        <v>123</v>
      </c>
      <c r="Z37" s="425"/>
      <c r="AA37" s="426">
        <v>45537.519085648149</v>
      </c>
      <c r="AB37" s="427"/>
      <c r="AC37" s="428"/>
      <c r="AD37" s="6"/>
      <c r="AE37" s="6"/>
      <c r="AF37" s="6"/>
    </row>
    <row r="38" spans="2:32" s="23" customFormat="1" ht="30" hidden="1" outlineLevel="1" x14ac:dyDescent="0.25">
      <c r="B38" s="24" t="str">
        <f t="shared" ca="1" si="8"/>
        <v>ФР8_625</v>
      </c>
      <c r="C38" s="25" t="s">
        <v>116</v>
      </c>
      <c r="D38" s="25" t="s">
        <v>116</v>
      </c>
      <c r="E38" s="25" t="s">
        <v>117</v>
      </c>
      <c r="F38" s="25" t="s">
        <v>117</v>
      </c>
      <c r="G38" s="25" t="s">
        <v>117</v>
      </c>
      <c r="H38" s="25" t="s">
        <v>136</v>
      </c>
      <c r="I38" s="25" t="s">
        <v>137</v>
      </c>
      <c r="J38" s="25"/>
      <c r="K38" s="25" t="s">
        <v>121</v>
      </c>
      <c r="L38" s="25" t="s">
        <v>120</v>
      </c>
      <c r="M38" s="25"/>
      <c r="N38" s="25" t="s">
        <v>135</v>
      </c>
      <c r="O38" s="25" t="s">
        <v>78</v>
      </c>
      <c r="P38" s="25"/>
      <c r="Q38" s="25"/>
      <c r="R38" s="26" t="s">
        <v>122</v>
      </c>
      <c r="S38" s="25" t="s">
        <v>135</v>
      </c>
      <c r="T38" s="25"/>
      <c r="U38" s="24" t="str">
        <f t="shared" si="6"/>
        <v>если гр.10 is not null</v>
      </c>
      <c r="V38" s="25"/>
      <c r="W38" s="27"/>
      <c r="X38" s="28" t="s">
        <v>123</v>
      </c>
      <c r="Y38" s="28" t="s">
        <v>123</v>
      </c>
      <c r="Z38" s="29"/>
      <c r="AA38" s="30"/>
      <c r="AB38" s="31" t="s">
        <v>4</v>
      </c>
      <c r="AC38" s="32" t="s">
        <v>123</v>
      </c>
      <c r="AD38" s="6">
        <f t="shared" si="9"/>
        <v>1</v>
      </c>
      <c r="AE38" s="6">
        <f t="shared" si="10"/>
        <v>0</v>
      </c>
      <c r="AF38" s="6">
        <f t="shared" si="11"/>
        <v>0</v>
      </c>
    </row>
    <row r="39" spans="2:32" s="23" customFormat="1" ht="30" hidden="1" outlineLevel="1" x14ac:dyDescent="0.25">
      <c r="B39" s="24" t="str">
        <f t="shared" ca="1" si="8"/>
        <v>ФР9_625</v>
      </c>
      <c r="C39" s="25" t="s">
        <v>116</v>
      </c>
      <c r="D39" s="25" t="s">
        <v>116</v>
      </c>
      <c r="E39" s="25" t="s">
        <v>117</v>
      </c>
      <c r="F39" s="25" t="s">
        <v>117</v>
      </c>
      <c r="G39" s="25" t="s">
        <v>117</v>
      </c>
      <c r="H39" s="25" t="s">
        <v>136</v>
      </c>
      <c r="I39" s="25" t="s">
        <v>137</v>
      </c>
      <c r="J39" s="25"/>
      <c r="K39" s="25" t="s">
        <v>121</v>
      </c>
      <c r="L39" s="25" t="s">
        <v>120</v>
      </c>
      <c r="M39" s="25"/>
      <c r="N39" s="25" t="s">
        <v>141</v>
      </c>
      <c r="O39" s="25" t="s">
        <v>66</v>
      </c>
      <c r="P39" s="25"/>
      <c r="Q39" s="25"/>
      <c r="R39" s="26" t="s">
        <v>122</v>
      </c>
      <c r="S39" s="25" t="s">
        <v>125</v>
      </c>
      <c r="T39" s="25"/>
      <c r="U39" s="24" t="str">
        <f t="shared" si="6"/>
        <v>если гр.11 is not null</v>
      </c>
      <c r="V39" s="25"/>
      <c r="W39" s="27"/>
      <c r="X39" s="28" t="s">
        <v>123</v>
      </c>
      <c r="Y39" s="28" t="s">
        <v>123</v>
      </c>
      <c r="Z39" s="29"/>
      <c r="AA39" s="30"/>
      <c r="AB39" s="31" t="s">
        <v>4</v>
      </c>
      <c r="AC39" s="32" t="s">
        <v>123</v>
      </c>
      <c r="AD39" s="6">
        <f t="shared" si="9"/>
        <v>1</v>
      </c>
      <c r="AE39" s="6">
        <f t="shared" si="10"/>
        <v>0</v>
      </c>
      <c r="AF39" s="6">
        <f t="shared" si="11"/>
        <v>0</v>
      </c>
    </row>
    <row r="40" spans="2:32" s="23" customFormat="1" ht="30" hidden="1" outlineLevel="1" x14ac:dyDescent="0.25">
      <c r="B40" s="24" t="str">
        <f t="shared" ca="1" si="8"/>
        <v>ФР10_625</v>
      </c>
      <c r="C40" s="25" t="s">
        <v>116</v>
      </c>
      <c r="D40" s="25" t="s">
        <v>116</v>
      </c>
      <c r="E40" s="25" t="s">
        <v>117</v>
      </c>
      <c r="F40" s="25" t="s">
        <v>117</v>
      </c>
      <c r="G40" s="25" t="s">
        <v>117</v>
      </c>
      <c r="H40" s="25" t="s">
        <v>136</v>
      </c>
      <c r="I40" s="25" t="s">
        <v>137</v>
      </c>
      <c r="J40" s="25"/>
      <c r="K40" s="25" t="s">
        <v>121</v>
      </c>
      <c r="L40" s="25" t="s">
        <v>120</v>
      </c>
      <c r="M40" s="25"/>
      <c r="N40" s="25" t="s">
        <v>142</v>
      </c>
      <c r="O40" s="25" t="s">
        <v>56</v>
      </c>
      <c r="P40" s="25"/>
      <c r="Q40" s="25"/>
      <c r="R40" s="26" t="s">
        <v>122</v>
      </c>
      <c r="S40" s="25" t="s">
        <v>143</v>
      </c>
      <c r="T40" s="25"/>
      <c r="U40" s="24" t="str">
        <f t="shared" si="6"/>
        <v>если гр.12 is not null</v>
      </c>
      <c r="V40" s="25"/>
      <c r="W40" s="27"/>
      <c r="X40" s="28" t="s">
        <v>123</v>
      </c>
      <c r="Y40" s="28" t="s">
        <v>123</v>
      </c>
      <c r="Z40" s="29"/>
      <c r="AA40" s="30"/>
      <c r="AB40" s="31" t="s">
        <v>4</v>
      </c>
      <c r="AC40" s="32" t="s">
        <v>123</v>
      </c>
      <c r="AD40" s="6">
        <f t="shared" si="9"/>
        <v>1</v>
      </c>
      <c r="AE40" s="6">
        <f t="shared" si="10"/>
        <v>0</v>
      </c>
      <c r="AF40" s="6">
        <f t="shared" si="11"/>
        <v>0</v>
      </c>
    </row>
    <row r="41" spans="2:32" ht="15" customHeight="1" collapsed="1" x14ac:dyDescent="0.25">
      <c r="B41" s="623" t="s">
        <v>144</v>
      </c>
      <c r="C41" s="624"/>
      <c r="D41" s="624"/>
      <c r="E41" s="624"/>
      <c r="F41" s="624"/>
      <c r="G41" s="624"/>
      <c r="H41" s="624"/>
      <c r="I41" s="624"/>
      <c r="J41" s="624"/>
      <c r="K41" s="624"/>
      <c r="L41" s="624"/>
      <c r="M41" s="624"/>
      <c r="N41" s="624"/>
      <c r="O41" s="624"/>
      <c r="P41" s="624"/>
      <c r="Q41" s="624"/>
      <c r="R41" s="624"/>
      <c r="S41" s="624"/>
      <c r="T41" s="624"/>
      <c r="U41" s="624"/>
      <c r="V41" s="624"/>
      <c r="W41" s="624"/>
      <c r="X41" s="624"/>
      <c r="Y41" s="624"/>
      <c r="Z41" s="624"/>
      <c r="AA41" s="20"/>
      <c r="AB41" s="21"/>
      <c r="AC41" s="22"/>
      <c r="AD41" s="6">
        <f t="shared" si="9"/>
        <v>0</v>
      </c>
      <c r="AE41" s="6">
        <f t="shared" si="10"/>
        <v>0</v>
      </c>
      <c r="AF41" s="6">
        <f t="shared" si="11"/>
        <v>0</v>
      </c>
    </row>
    <row r="42" spans="2:32" s="23" customFormat="1" hidden="1" outlineLevel="1" x14ac:dyDescent="0.25">
      <c r="B42" s="24" t="str">
        <f t="shared" ref="B42:B47" ca="1" si="15">"ФР"&amp;COUNTA(A$33:$C42)&amp;"_"&amp;MID(H42,5,5)</f>
        <v>ФР1_129</v>
      </c>
      <c r="C42" s="25" t="s">
        <v>116</v>
      </c>
      <c r="D42" s="25" t="s">
        <v>116</v>
      </c>
      <c r="E42" s="25" t="s">
        <v>117</v>
      </c>
      <c r="F42" s="25" t="s">
        <v>116</v>
      </c>
      <c r="G42" s="25" t="s">
        <v>116</v>
      </c>
      <c r="H42" s="25" t="s">
        <v>144</v>
      </c>
      <c r="I42" s="25" t="s">
        <v>145</v>
      </c>
      <c r="J42" s="25"/>
      <c r="K42" s="25" t="s">
        <v>146</v>
      </c>
      <c r="L42" s="25" t="s">
        <v>120</v>
      </c>
      <c r="M42" s="25"/>
      <c r="N42" s="25" t="s">
        <v>131</v>
      </c>
      <c r="O42" s="25" t="s">
        <v>132</v>
      </c>
      <c r="P42" s="25"/>
      <c r="Q42" s="25"/>
      <c r="R42" s="26" t="s">
        <v>122</v>
      </c>
      <c r="S42" s="25" t="s">
        <v>125</v>
      </c>
      <c r="T42" s="25"/>
      <c r="U42" s="24" t="str">
        <f t="shared" si="6"/>
        <v>если гр.2 is not null</v>
      </c>
      <c r="V42" s="25"/>
      <c r="W42" s="27"/>
      <c r="X42" s="28" t="s">
        <v>123</v>
      </c>
      <c r="Y42" s="28" t="s">
        <v>123</v>
      </c>
      <c r="Z42" s="29"/>
      <c r="AA42" s="30"/>
      <c r="AB42" s="31" t="s">
        <v>4</v>
      </c>
      <c r="AC42" s="32" t="s">
        <v>123</v>
      </c>
      <c r="AD42" s="6">
        <f t="shared" si="9"/>
        <v>1</v>
      </c>
      <c r="AE42" s="6">
        <f t="shared" si="10"/>
        <v>0</v>
      </c>
      <c r="AF42" s="6">
        <f t="shared" si="11"/>
        <v>0</v>
      </c>
    </row>
    <row r="43" spans="2:32" s="23" customFormat="1" hidden="1" outlineLevel="1" x14ac:dyDescent="0.25">
      <c r="B43" s="24" t="str">
        <f t="shared" ca="1" si="15"/>
        <v>ФР2_129</v>
      </c>
      <c r="C43" s="25" t="s">
        <v>116</v>
      </c>
      <c r="D43" s="25" t="s">
        <v>116</v>
      </c>
      <c r="E43" s="25" t="s">
        <v>117</v>
      </c>
      <c r="F43" s="25" t="s">
        <v>116</v>
      </c>
      <c r="G43" s="25" t="s">
        <v>116</v>
      </c>
      <c r="H43" s="25" t="s">
        <v>144</v>
      </c>
      <c r="I43" s="25" t="s">
        <v>145</v>
      </c>
      <c r="J43" s="25"/>
      <c r="K43" s="25" t="s">
        <v>146</v>
      </c>
      <c r="L43" s="25" t="s">
        <v>120</v>
      </c>
      <c r="M43" s="25"/>
      <c r="N43" s="25" t="s">
        <v>125</v>
      </c>
      <c r="O43" s="25" t="s">
        <v>66</v>
      </c>
      <c r="P43" s="25"/>
      <c r="Q43" s="25"/>
      <c r="R43" s="26" t="s">
        <v>122</v>
      </c>
      <c r="S43" s="25" t="s">
        <v>125</v>
      </c>
      <c r="T43" s="25"/>
      <c r="U43" s="24" t="str">
        <f t="shared" si="6"/>
        <v>если гр.3 is not null</v>
      </c>
      <c r="V43" s="25"/>
      <c r="W43" s="27"/>
      <c r="X43" s="28" t="s">
        <v>123</v>
      </c>
      <c r="Y43" s="28" t="s">
        <v>123</v>
      </c>
      <c r="Z43" s="29"/>
      <c r="AA43" s="30"/>
      <c r="AB43" s="31" t="s">
        <v>4</v>
      </c>
      <c r="AC43" s="32" t="s">
        <v>123</v>
      </c>
      <c r="AD43" s="6">
        <f t="shared" si="9"/>
        <v>1</v>
      </c>
      <c r="AE43" s="6">
        <f t="shared" si="10"/>
        <v>0</v>
      </c>
      <c r="AF43" s="6">
        <f t="shared" si="11"/>
        <v>0</v>
      </c>
    </row>
    <row r="44" spans="2:32" s="23" customFormat="1" ht="30" hidden="1" outlineLevel="1" x14ac:dyDescent="0.25">
      <c r="B44" s="24" t="str">
        <f t="shared" ca="1" si="15"/>
        <v>ФР3_129</v>
      </c>
      <c r="C44" s="25" t="s">
        <v>116</v>
      </c>
      <c r="D44" s="25" t="s">
        <v>116</v>
      </c>
      <c r="E44" s="25" t="s">
        <v>117</v>
      </c>
      <c r="F44" s="25" t="s">
        <v>116</v>
      </c>
      <c r="G44" s="25" t="s">
        <v>116</v>
      </c>
      <c r="H44" s="25" t="s">
        <v>144</v>
      </c>
      <c r="I44" s="25" t="s">
        <v>145</v>
      </c>
      <c r="J44" s="25"/>
      <c r="K44" s="25" t="s">
        <v>147</v>
      </c>
      <c r="L44" s="25" t="s">
        <v>148</v>
      </c>
      <c r="M44" s="25"/>
      <c r="N44" s="25" t="s">
        <v>125</v>
      </c>
      <c r="O44" s="25" t="s">
        <v>74</v>
      </c>
      <c r="P44" s="25"/>
      <c r="Q44" s="25"/>
      <c r="R44" s="26" t="s">
        <v>122</v>
      </c>
      <c r="S44" s="25" t="s">
        <v>134</v>
      </c>
      <c r="T44" s="25"/>
      <c r="U44" s="24" t="str">
        <f t="shared" si="6"/>
        <v>если гр.3 is not null</v>
      </c>
      <c r="V44" s="25"/>
      <c r="W44" s="27"/>
      <c r="X44" s="28" t="s">
        <v>123</v>
      </c>
      <c r="Y44" s="28" t="s">
        <v>123</v>
      </c>
      <c r="Z44" s="29"/>
      <c r="AA44" s="30"/>
      <c r="AB44" s="31" t="s">
        <v>4</v>
      </c>
      <c r="AC44" s="32" t="s">
        <v>123</v>
      </c>
      <c r="AD44" s="6">
        <f t="shared" si="9"/>
        <v>1</v>
      </c>
      <c r="AE44" s="6">
        <f t="shared" si="10"/>
        <v>0</v>
      </c>
      <c r="AF44" s="6">
        <f t="shared" si="11"/>
        <v>0</v>
      </c>
    </row>
    <row r="45" spans="2:32" s="23" customFormat="1" ht="30" hidden="1" outlineLevel="1" x14ac:dyDescent="0.25">
      <c r="B45" s="24" t="str">
        <f t="shared" ca="1" si="15"/>
        <v>ФР4_129</v>
      </c>
      <c r="C45" s="25" t="s">
        <v>116</v>
      </c>
      <c r="D45" s="25" t="s">
        <v>116</v>
      </c>
      <c r="E45" s="25" t="s">
        <v>117</v>
      </c>
      <c r="F45" s="25" t="s">
        <v>116</v>
      </c>
      <c r="G45" s="25" t="s">
        <v>116</v>
      </c>
      <c r="H45" s="25" t="s">
        <v>144</v>
      </c>
      <c r="I45" s="25" t="s">
        <v>145</v>
      </c>
      <c r="J45" s="25"/>
      <c r="K45" s="25" t="s">
        <v>147</v>
      </c>
      <c r="L45" s="25" t="s">
        <v>148</v>
      </c>
      <c r="M45" s="25"/>
      <c r="N45" s="25" t="s">
        <v>125</v>
      </c>
      <c r="O45" s="25" t="s">
        <v>48</v>
      </c>
      <c r="P45" s="25"/>
      <c r="Q45" s="25"/>
      <c r="R45" s="26" t="s">
        <v>122</v>
      </c>
      <c r="S45" s="25" t="s">
        <v>135</v>
      </c>
      <c r="T45" s="25"/>
      <c r="U45" s="24" t="str">
        <f t="shared" si="6"/>
        <v>если гр.3 is not null</v>
      </c>
      <c r="V45" s="25"/>
      <c r="W45" s="27"/>
      <c r="X45" s="28" t="s">
        <v>123</v>
      </c>
      <c r="Y45" s="28" t="s">
        <v>123</v>
      </c>
      <c r="Z45" s="29"/>
      <c r="AA45" s="30"/>
      <c r="AB45" s="31" t="s">
        <v>4</v>
      </c>
      <c r="AC45" s="32" t="s">
        <v>123</v>
      </c>
      <c r="AD45" s="6">
        <f t="shared" si="9"/>
        <v>1</v>
      </c>
      <c r="AE45" s="6">
        <f t="shared" si="10"/>
        <v>0</v>
      </c>
      <c r="AF45" s="6">
        <f t="shared" si="11"/>
        <v>0</v>
      </c>
    </row>
    <row r="46" spans="2:32" s="23" customFormat="1" ht="30" hidden="1" outlineLevel="1" x14ac:dyDescent="0.25">
      <c r="B46" s="24" t="str">
        <f t="shared" ca="1" si="15"/>
        <v>ФР5_129</v>
      </c>
      <c r="C46" s="25" t="s">
        <v>116</v>
      </c>
      <c r="D46" s="25" t="s">
        <v>116</v>
      </c>
      <c r="E46" s="25" t="s">
        <v>117</v>
      </c>
      <c r="F46" s="25" t="s">
        <v>116</v>
      </c>
      <c r="G46" s="25" t="s">
        <v>116</v>
      </c>
      <c r="H46" s="25" t="s">
        <v>144</v>
      </c>
      <c r="I46" s="25" t="s">
        <v>145</v>
      </c>
      <c r="J46" s="25"/>
      <c r="K46" s="25" t="s">
        <v>147</v>
      </c>
      <c r="L46" s="25" t="s">
        <v>148</v>
      </c>
      <c r="M46" s="25"/>
      <c r="N46" s="25" t="s">
        <v>125</v>
      </c>
      <c r="O46" s="25" t="s">
        <v>32</v>
      </c>
      <c r="P46" s="25"/>
      <c r="Q46" s="25"/>
      <c r="R46" s="26" t="s">
        <v>122</v>
      </c>
      <c r="S46" s="25" t="s">
        <v>125</v>
      </c>
      <c r="T46" s="25"/>
      <c r="U46" s="24" t="str">
        <f t="shared" si="6"/>
        <v>если гр.3 is not null</v>
      </c>
      <c r="V46" s="25"/>
      <c r="W46" s="27"/>
      <c r="X46" s="28" t="s">
        <v>123</v>
      </c>
      <c r="Y46" s="28" t="s">
        <v>123</v>
      </c>
      <c r="Z46" s="29"/>
      <c r="AA46" s="30"/>
      <c r="AB46" s="31" t="s">
        <v>4</v>
      </c>
      <c r="AC46" s="32" t="s">
        <v>123</v>
      </c>
      <c r="AD46" s="6">
        <f t="shared" si="9"/>
        <v>1</v>
      </c>
      <c r="AE46" s="6">
        <f t="shared" si="10"/>
        <v>0</v>
      </c>
      <c r="AF46" s="6">
        <f t="shared" si="11"/>
        <v>0</v>
      </c>
    </row>
    <row r="47" spans="2:32" s="23" customFormat="1" ht="30" hidden="1" outlineLevel="1" x14ac:dyDescent="0.25">
      <c r="B47" s="24" t="str">
        <f t="shared" ca="1" si="15"/>
        <v>ФР6_129</v>
      </c>
      <c r="C47" s="25" t="s">
        <v>116</v>
      </c>
      <c r="D47" s="25" t="s">
        <v>116</v>
      </c>
      <c r="E47" s="25" t="s">
        <v>117</v>
      </c>
      <c r="F47" s="25" t="s">
        <v>116</v>
      </c>
      <c r="G47" s="25" t="s">
        <v>116</v>
      </c>
      <c r="H47" s="25" t="s">
        <v>144</v>
      </c>
      <c r="I47" s="25" t="s">
        <v>145</v>
      </c>
      <c r="J47" s="25"/>
      <c r="K47" s="25" t="s">
        <v>149</v>
      </c>
      <c r="L47" s="25" t="s">
        <v>150</v>
      </c>
      <c r="M47" s="25"/>
      <c r="N47" s="25" t="s">
        <v>125</v>
      </c>
      <c r="O47" s="25" t="s">
        <v>38</v>
      </c>
      <c r="P47" s="25"/>
      <c r="Q47" s="25"/>
      <c r="R47" s="26" t="s">
        <v>122</v>
      </c>
      <c r="S47" s="25" t="s">
        <v>133</v>
      </c>
      <c r="T47" s="25"/>
      <c r="U47" s="24" t="str">
        <f t="shared" si="6"/>
        <v>если гр.3 is not null</v>
      </c>
      <c r="V47" s="25"/>
      <c r="W47" s="27"/>
      <c r="X47" s="28" t="s">
        <v>123</v>
      </c>
      <c r="Y47" s="28" t="s">
        <v>123</v>
      </c>
      <c r="Z47" s="29"/>
      <c r="AA47" s="30"/>
      <c r="AB47" s="31" t="s">
        <v>4</v>
      </c>
      <c r="AC47" s="32" t="s">
        <v>123</v>
      </c>
      <c r="AD47" s="6">
        <f t="shared" si="9"/>
        <v>1</v>
      </c>
      <c r="AE47" s="6">
        <f t="shared" si="10"/>
        <v>0</v>
      </c>
      <c r="AF47" s="6">
        <f t="shared" si="11"/>
        <v>0</v>
      </c>
    </row>
    <row r="48" spans="2:32" ht="15" customHeight="1" collapsed="1" x14ac:dyDescent="0.25">
      <c r="B48" s="623" t="s">
        <v>151</v>
      </c>
      <c r="C48" s="624"/>
      <c r="D48" s="624"/>
      <c r="E48" s="624"/>
      <c r="F48" s="624"/>
      <c r="G48" s="624"/>
      <c r="H48" s="624"/>
      <c r="I48" s="624"/>
      <c r="J48" s="624"/>
      <c r="K48" s="624"/>
      <c r="L48" s="624"/>
      <c r="M48" s="624"/>
      <c r="N48" s="624"/>
      <c r="O48" s="624"/>
      <c r="P48" s="624"/>
      <c r="Q48" s="624"/>
      <c r="R48" s="624"/>
      <c r="S48" s="624"/>
      <c r="T48" s="624"/>
      <c r="U48" s="624"/>
      <c r="V48" s="624"/>
      <c r="W48" s="624"/>
      <c r="X48" s="624"/>
      <c r="Y48" s="624"/>
      <c r="Z48" s="624"/>
      <c r="AA48" s="20"/>
      <c r="AB48" s="21"/>
      <c r="AC48" s="22"/>
      <c r="AD48" s="6">
        <f t="shared" si="9"/>
        <v>0</v>
      </c>
      <c r="AE48" s="6">
        <f t="shared" si="10"/>
        <v>0</v>
      </c>
      <c r="AF48" s="6">
        <f t="shared" si="11"/>
        <v>0</v>
      </c>
    </row>
    <row r="49" spans="2:32" s="23" customFormat="1" hidden="1" outlineLevel="1" x14ac:dyDescent="0.25">
      <c r="B49" s="24" t="str">
        <f t="shared" ref="B49:B50" ca="1" si="16">"ФР"&amp;COUNTA(A$40:$C49)&amp;"_"&amp;MID(H49,5,5)</f>
        <v>ФР1_140</v>
      </c>
      <c r="C49" s="25" t="s">
        <v>116</v>
      </c>
      <c r="D49" s="25" t="s">
        <v>116</v>
      </c>
      <c r="E49" s="25" t="s">
        <v>116</v>
      </c>
      <c r="F49" s="25" t="s">
        <v>116</v>
      </c>
      <c r="G49" s="25" t="s">
        <v>117</v>
      </c>
      <c r="H49" s="25" t="s">
        <v>151</v>
      </c>
      <c r="I49" s="25" t="s">
        <v>152</v>
      </c>
      <c r="J49" s="25"/>
      <c r="K49" s="25" t="s">
        <v>125</v>
      </c>
      <c r="L49" s="25" t="s">
        <v>120</v>
      </c>
      <c r="M49" s="25"/>
      <c r="N49" s="25" t="s">
        <v>121</v>
      </c>
      <c r="O49" s="25" t="s">
        <v>153</v>
      </c>
      <c r="P49" s="25"/>
      <c r="Q49" s="25"/>
      <c r="R49" s="26" t="s">
        <v>122</v>
      </c>
      <c r="S49" s="25" t="s">
        <v>131</v>
      </c>
      <c r="T49" s="25"/>
      <c r="U49" s="24" t="str">
        <f t="shared" si="6"/>
        <v>если гр.1 is not null</v>
      </c>
      <c r="V49" s="25"/>
      <c r="W49" s="27"/>
      <c r="X49" s="28" t="s">
        <v>123</v>
      </c>
      <c r="Y49" s="28" t="s">
        <v>123</v>
      </c>
      <c r="Z49" s="29"/>
      <c r="AA49" s="30"/>
      <c r="AB49" s="31" t="s">
        <v>4</v>
      </c>
      <c r="AC49" s="32" t="s">
        <v>123</v>
      </c>
      <c r="AD49" s="6">
        <f t="shared" si="9"/>
        <v>1</v>
      </c>
      <c r="AE49" s="6">
        <f t="shared" si="10"/>
        <v>0</v>
      </c>
      <c r="AF49" s="6">
        <f t="shared" si="11"/>
        <v>0</v>
      </c>
    </row>
    <row r="50" spans="2:32" s="23" customFormat="1" hidden="1" outlineLevel="1" x14ac:dyDescent="0.25">
      <c r="B50" s="24" t="str">
        <f t="shared" ca="1" si="16"/>
        <v>ФР2_140</v>
      </c>
      <c r="C50" s="25" t="s">
        <v>116</v>
      </c>
      <c r="D50" s="25" t="s">
        <v>116</v>
      </c>
      <c r="E50" s="25" t="s">
        <v>116</v>
      </c>
      <c r="F50" s="25" t="s">
        <v>116</v>
      </c>
      <c r="G50" s="25" t="s">
        <v>117</v>
      </c>
      <c r="H50" s="25" t="s">
        <v>151</v>
      </c>
      <c r="I50" s="25" t="s">
        <v>152</v>
      </c>
      <c r="J50" s="25"/>
      <c r="K50" s="25" t="s">
        <v>125</v>
      </c>
      <c r="L50" s="25" t="s">
        <v>120</v>
      </c>
      <c r="M50" s="25"/>
      <c r="N50" s="25" t="s">
        <v>125</v>
      </c>
      <c r="O50" s="25" t="s">
        <v>132</v>
      </c>
      <c r="P50" s="25"/>
      <c r="Q50" s="25"/>
      <c r="R50" s="26" t="s">
        <v>122</v>
      </c>
      <c r="S50" s="25" t="s">
        <v>125</v>
      </c>
      <c r="T50" s="25"/>
      <c r="U50" s="24" t="str">
        <f t="shared" si="6"/>
        <v>если гр.3 is not null</v>
      </c>
      <c r="V50" s="25"/>
      <c r="W50" s="27"/>
      <c r="X50" s="28" t="s">
        <v>123</v>
      </c>
      <c r="Y50" s="28" t="s">
        <v>123</v>
      </c>
      <c r="Z50" s="29"/>
      <c r="AA50" s="30"/>
      <c r="AB50" s="31" t="s">
        <v>4</v>
      </c>
      <c r="AC50" s="32" t="s">
        <v>123</v>
      </c>
      <c r="AD50" s="6">
        <f t="shared" si="9"/>
        <v>1</v>
      </c>
      <c r="AE50" s="6">
        <f t="shared" si="10"/>
        <v>0</v>
      </c>
      <c r="AF50" s="6">
        <f t="shared" si="11"/>
        <v>0</v>
      </c>
    </row>
    <row r="51" spans="2:32" ht="15" customHeight="1" collapsed="1" x14ac:dyDescent="0.25">
      <c r="B51" s="623" t="s">
        <v>154</v>
      </c>
      <c r="C51" s="624"/>
      <c r="D51" s="624"/>
      <c r="E51" s="624"/>
      <c r="F51" s="624"/>
      <c r="G51" s="624"/>
      <c r="H51" s="624"/>
      <c r="I51" s="624"/>
      <c r="J51" s="624"/>
      <c r="K51" s="624"/>
      <c r="L51" s="624"/>
      <c r="M51" s="624"/>
      <c r="N51" s="624"/>
      <c r="O51" s="624"/>
      <c r="P51" s="624"/>
      <c r="Q51" s="624"/>
      <c r="R51" s="624"/>
      <c r="S51" s="624"/>
      <c r="T51" s="624"/>
      <c r="U51" s="624"/>
      <c r="V51" s="624"/>
      <c r="W51" s="624"/>
      <c r="X51" s="624"/>
      <c r="Y51" s="624"/>
      <c r="Z51" s="624"/>
      <c r="AA51" s="20"/>
      <c r="AB51" s="21"/>
      <c r="AC51" s="22"/>
      <c r="AD51" s="6">
        <f t="shared" si="9"/>
        <v>0</v>
      </c>
      <c r="AE51" s="6">
        <f t="shared" si="10"/>
        <v>0</v>
      </c>
      <c r="AF51" s="6">
        <f t="shared" si="11"/>
        <v>0</v>
      </c>
    </row>
    <row r="52" spans="2:32" s="23" customFormat="1" hidden="1" outlineLevel="1" x14ac:dyDescent="0.25">
      <c r="B52" s="24" t="str">
        <f t="shared" ref="B52:B57" ca="1" si="17">"ФР"&amp;COUNTA(A$43:$C52)&amp;"_"&amp;MID(H52,5,5)</f>
        <v>ФР1_151</v>
      </c>
      <c r="C52" s="25" t="s">
        <v>116</v>
      </c>
      <c r="D52" s="25" t="s">
        <v>116</v>
      </c>
      <c r="E52" s="25" t="s">
        <v>117</v>
      </c>
      <c r="F52" s="25" t="s">
        <v>116</v>
      </c>
      <c r="G52" s="25" t="s">
        <v>116</v>
      </c>
      <c r="H52" s="25" t="s">
        <v>154</v>
      </c>
      <c r="I52" s="25" t="s">
        <v>155</v>
      </c>
      <c r="J52" s="25"/>
      <c r="K52" s="25" t="s">
        <v>130</v>
      </c>
      <c r="L52" s="25" t="s">
        <v>120</v>
      </c>
      <c r="M52" s="25"/>
      <c r="N52" s="25" t="s">
        <v>131</v>
      </c>
      <c r="O52" s="25" t="s">
        <v>132</v>
      </c>
      <c r="P52" s="25"/>
      <c r="Q52" s="25"/>
      <c r="R52" s="26" t="s">
        <v>122</v>
      </c>
      <c r="S52" s="25" t="s">
        <v>125</v>
      </c>
      <c r="T52" s="25"/>
      <c r="U52" s="24" t="str">
        <f t="shared" si="6"/>
        <v>если гр.2 is not null</v>
      </c>
      <c r="V52" s="25"/>
      <c r="W52" s="27"/>
      <c r="X52" s="28" t="s">
        <v>123</v>
      </c>
      <c r="Y52" s="28" t="s">
        <v>123</v>
      </c>
      <c r="Z52" s="29"/>
      <c r="AA52" s="30"/>
      <c r="AB52" s="31" t="s">
        <v>4</v>
      </c>
      <c r="AC52" s="32" t="s">
        <v>123</v>
      </c>
      <c r="AD52" s="6">
        <f t="shared" si="9"/>
        <v>1</v>
      </c>
      <c r="AE52" s="6">
        <f t="shared" si="10"/>
        <v>0</v>
      </c>
      <c r="AF52" s="6">
        <f t="shared" si="11"/>
        <v>0</v>
      </c>
    </row>
    <row r="53" spans="2:32" s="23" customFormat="1" hidden="1" outlineLevel="1" x14ac:dyDescent="0.25">
      <c r="B53" s="24" t="str">
        <f t="shared" ca="1" si="17"/>
        <v>ФР2_151</v>
      </c>
      <c r="C53" s="25" t="s">
        <v>116</v>
      </c>
      <c r="D53" s="25" t="s">
        <v>116</v>
      </c>
      <c r="E53" s="25" t="s">
        <v>117</v>
      </c>
      <c r="F53" s="25" t="s">
        <v>116</v>
      </c>
      <c r="G53" s="25" t="s">
        <v>116</v>
      </c>
      <c r="H53" s="25" t="s">
        <v>154</v>
      </c>
      <c r="I53" s="25" t="s">
        <v>155</v>
      </c>
      <c r="J53" s="25"/>
      <c r="K53" s="25" t="s">
        <v>130</v>
      </c>
      <c r="L53" s="25" t="s">
        <v>120</v>
      </c>
      <c r="M53" s="25"/>
      <c r="N53" s="25" t="s">
        <v>125</v>
      </c>
      <c r="O53" s="25" t="s">
        <v>66</v>
      </c>
      <c r="P53" s="25"/>
      <c r="Q53" s="25"/>
      <c r="R53" s="26" t="s">
        <v>122</v>
      </c>
      <c r="S53" s="25" t="s">
        <v>125</v>
      </c>
      <c r="T53" s="25"/>
      <c r="U53" s="24" t="str">
        <f t="shared" si="6"/>
        <v>если гр.3 is not null</v>
      </c>
      <c r="V53" s="25"/>
      <c r="W53" s="27"/>
      <c r="X53" s="28" t="s">
        <v>123</v>
      </c>
      <c r="Y53" s="28" t="s">
        <v>123</v>
      </c>
      <c r="Z53" s="29"/>
      <c r="AA53" s="30"/>
      <c r="AB53" s="31" t="s">
        <v>4</v>
      </c>
      <c r="AC53" s="32" t="s">
        <v>123</v>
      </c>
      <c r="AD53" s="6">
        <f t="shared" si="9"/>
        <v>1</v>
      </c>
      <c r="AE53" s="6">
        <f t="shared" si="10"/>
        <v>0</v>
      </c>
      <c r="AF53" s="6">
        <f t="shared" si="11"/>
        <v>0</v>
      </c>
    </row>
    <row r="54" spans="2:32" s="23" customFormat="1" hidden="1" outlineLevel="1" x14ac:dyDescent="0.25">
      <c r="B54" s="24" t="str">
        <f t="shared" ca="1" si="17"/>
        <v>ФР3_151</v>
      </c>
      <c r="C54" s="25" t="s">
        <v>116</v>
      </c>
      <c r="D54" s="25" t="s">
        <v>116</v>
      </c>
      <c r="E54" s="25" t="s">
        <v>117</v>
      </c>
      <c r="F54" s="25" t="s">
        <v>116</v>
      </c>
      <c r="G54" s="25" t="s">
        <v>116</v>
      </c>
      <c r="H54" s="25" t="s">
        <v>154</v>
      </c>
      <c r="I54" s="25" t="s">
        <v>155</v>
      </c>
      <c r="J54" s="25"/>
      <c r="K54" s="25" t="s">
        <v>156</v>
      </c>
      <c r="L54" s="25" t="s">
        <v>120</v>
      </c>
      <c r="M54" s="25"/>
      <c r="N54" s="25" t="s">
        <v>125</v>
      </c>
      <c r="O54" s="25" t="s">
        <v>26</v>
      </c>
      <c r="P54" s="25"/>
      <c r="Q54" s="25"/>
      <c r="R54" s="26" t="s">
        <v>122</v>
      </c>
      <c r="S54" s="25" t="s">
        <v>133</v>
      </c>
      <c r="T54" s="25"/>
      <c r="U54" s="24" t="str">
        <f t="shared" si="6"/>
        <v>если гр.3 is not null</v>
      </c>
      <c r="V54" s="25"/>
      <c r="W54" s="27"/>
      <c r="X54" s="28" t="s">
        <v>123</v>
      </c>
      <c r="Y54" s="28" t="s">
        <v>123</v>
      </c>
      <c r="Z54" s="29"/>
      <c r="AA54" s="30"/>
      <c r="AB54" s="31" t="s">
        <v>4</v>
      </c>
      <c r="AC54" s="32" t="s">
        <v>123</v>
      </c>
      <c r="AD54" s="6">
        <f t="shared" si="9"/>
        <v>1</v>
      </c>
      <c r="AE54" s="6">
        <f t="shared" si="10"/>
        <v>0</v>
      </c>
      <c r="AF54" s="6">
        <f t="shared" si="11"/>
        <v>0</v>
      </c>
    </row>
    <row r="55" spans="2:32" s="23" customFormat="1" hidden="1" outlineLevel="1" x14ac:dyDescent="0.25">
      <c r="B55" s="24" t="str">
        <f t="shared" ca="1" si="17"/>
        <v>ФР4_151</v>
      </c>
      <c r="C55" s="25" t="s">
        <v>116</v>
      </c>
      <c r="D55" s="25" t="s">
        <v>116</v>
      </c>
      <c r="E55" s="25" t="s">
        <v>117</v>
      </c>
      <c r="F55" s="25" t="s">
        <v>116</v>
      </c>
      <c r="G55" s="25" t="s">
        <v>116</v>
      </c>
      <c r="H55" s="25" t="s">
        <v>154</v>
      </c>
      <c r="I55" s="25" t="s">
        <v>155</v>
      </c>
      <c r="J55" s="25"/>
      <c r="K55" s="25" t="s">
        <v>131</v>
      </c>
      <c r="L55" s="25" t="s">
        <v>120</v>
      </c>
      <c r="M55" s="25"/>
      <c r="N55" s="25" t="s">
        <v>125</v>
      </c>
      <c r="O55" s="25" t="s">
        <v>74</v>
      </c>
      <c r="P55" s="25"/>
      <c r="Q55" s="25"/>
      <c r="R55" s="26" t="s">
        <v>122</v>
      </c>
      <c r="S55" s="25" t="s">
        <v>134</v>
      </c>
      <c r="T55" s="25"/>
      <c r="U55" s="24" t="str">
        <f t="shared" si="6"/>
        <v>если гр.3 is not null</v>
      </c>
      <c r="V55" s="25"/>
      <c r="W55" s="27"/>
      <c r="X55" s="28" t="s">
        <v>123</v>
      </c>
      <c r="Y55" s="28" t="s">
        <v>123</v>
      </c>
      <c r="Z55" s="29"/>
      <c r="AA55" s="30"/>
      <c r="AB55" s="31" t="s">
        <v>4</v>
      </c>
      <c r="AC55" s="32" t="s">
        <v>123</v>
      </c>
      <c r="AD55" s="6">
        <f t="shared" si="9"/>
        <v>1</v>
      </c>
      <c r="AE55" s="6">
        <f t="shared" si="10"/>
        <v>0</v>
      </c>
      <c r="AF55" s="6">
        <f t="shared" si="11"/>
        <v>0</v>
      </c>
    </row>
    <row r="56" spans="2:32" s="23" customFormat="1" hidden="1" outlineLevel="1" x14ac:dyDescent="0.25">
      <c r="B56" s="24" t="str">
        <f t="shared" ca="1" si="17"/>
        <v>ФР5_151</v>
      </c>
      <c r="C56" s="25" t="s">
        <v>116</v>
      </c>
      <c r="D56" s="25" t="s">
        <v>116</v>
      </c>
      <c r="E56" s="25" t="s">
        <v>117</v>
      </c>
      <c r="F56" s="25" t="s">
        <v>116</v>
      </c>
      <c r="G56" s="25" t="s">
        <v>116</v>
      </c>
      <c r="H56" s="25" t="s">
        <v>154</v>
      </c>
      <c r="I56" s="25" t="s">
        <v>155</v>
      </c>
      <c r="J56" s="25"/>
      <c r="K56" s="25" t="s">
        <v>131</v>
      </c>
      <c r="L56" s="25" t="s">
        <v>120</v>
      </c>
      <c r="M56" s="25"/>
      <c r="N56" s="25" t="s">
        <v>125</v>
      </c>
      <c r="O56" s="25" t="s">
        <v>157</v>
      </c>
      <c r="P56" s="25"/>
      <c r="Q56" s="25"/>
      <c r="R56" s="26" t="s">
        <v>122</v>
      </c>
      <c r="S56" s="25" t="s">
        <v>135</v>
      </c>
      <c r="T56" s="25"/>
      <c r="U56" s="24" t="str">
        <f t="shared" si="6"/>
        <v>если гр.3 is not null</v>
      </c>
      <c r="V56" s="25"/>
      <c r="W56" s="27"/>
      <c r="X56" s="28" t="s">
        <v>123</v>
      </c>
      <c r="Y56" s="28" t="s">
        <v>123</v>
      </c>
      <c r="Z56" s="29"/>
      <c r="AA56" s="30"/>
      <c r="AB56" s="31" t="s">
        <v>4</v>
      </c>
      <c r="AC56" s="32" t="s">
        <v>123</v>
      </c>
      <c r="AD56" s="6">
        <f t="shared" si="9"/>
        <v>1</v>
      </c>
      <c r="AE56" s="6">
        <f t="shared" si="10"/>
        <v>0</v>
      </c>
      <c r="AF56" s="6">
        <f t="shared" si="11"/>
        <v>0</v>
      </c>
    </row>
    <row r="57" spans="2:32" s="23" customFormat="1" hidden="1" outlineLevel="1" x14ac:dyDescent="0.25">
      <c r="B57" s="24" t="str">
        <f t="shared" ca="1" si="17"/>
        <v>ФР6_151</v>
      </c>
      <c r="C57" s="25" t="s">
        <v>116</v>
      </c>
      <c r="D57" s="25" t="s">
        <v>116</v>
      </c>
      <c r="E57" s="25" t="s">
        <v>117</v>
      </c>
      <c r="F57" s="25" t="s">
        <v>116</v>
      </c>
      <c r="G57" s="25" t="s">
        <v>116</v>
      </c>
      <c r="H57" s="25" t="s">
        <v>154</v>
      </c>
      <c r="I57" s="25" t="s">
        <v>155</v>
      </c>
      <c r="J57" s="25"/>
      <c r="K57" s="25" t="s">
        <v>131</v>
      </c>
      <c r="L57" s="25" t="s">
        <v>120</v>
      </c>
      <c r="M57" s="25"/>
      <c r="N57" s="25" t="s">
        <v>125</v>
      </c>
      <c r="O57" s="25" t="s">
        <v>32</v>
      </c>
      <c r="P57" s="25"/>
      <c r="Q57" s="25"/>
      <c r="R57" s="26" t="s">
        <v>122</v>
      </c>
      <c r="S57" s="25" t="s">
        <v>125</v>
      </c>
      <c r="T57" s="25"/>
      <c r="U57" s="24" t="str">
        <f t="shared" si="6"/>
        <v>если гр.3 is not null</v>
      </c>
      <c r="V57" s="25"/>
      <c r="W57" s="27"/>
      <c r="X57" s="28" t="s">
        <v>123</v>
      </c>
      <c r="Y57" s="28" t="s">
        <v>123</v>
      </c>
      <c r="Z57" s="29"/>
      <c r="AA57" s="30"/>
      <c r="AB57" s="31" t="s">
        <v>4</v>
      </c>
      <c r="AC57" s="32" t="s">
        <v>123</v>
      </c>
      <c r="AD57" s="6">
        <f t="shared" si="9"/>
        <v>1</v>
      </c>
      <c r="AE57" s="6">
        <f t="shared" si="10"/>
        <v>0</v>
      </c>
      <c r="AF57" s="6">
        <f t="shared" si="11"/>
        <v>0</v>
      </c>
    </row>
    <row r="58" spans="2:32" ht="15" customHeight="1" collapsed="1" x14ac:dyDescent="0.25">
      <c r="B58" s="623" t="s">
        <v>158</v>
      </c>
      <c r="C58" s="624"/>
      <c r="D58" s="624"/>
      <c r="E58" s="624"/>
      <c r="F58" s="624"/>
      <c r="G58" s="624"/>
      <c r="H58" s="624"/>
      <c r="I58" s="624"/>
      <c r="J58" s="624"/>
      <c r="K58" s="624"/>
      <c r="L58" s="624"/>
      <c r="M58" s="624"/>
      <c r="N58" s="624"/>
      <c r="O58" s="624"/>
      <c r="P58" s="624"/>
      <c r="Q58" s="624"/>
      <c r="R58" s="624"/>
      <c r="S58" s="624"/>
      <c r="T58" s="624"/>
      <c r="U58" s="624"/>
      <c r="V58" s="624"/>
      <c r="W58" s="624"/>
      <c r="X58" s="624"/>
      <c r="Y58" s="624"/>
      <c r="Z58" s="624"/>
      <c r="AA58" s="20"/>
      <c r="AB58" s="21"/>
      <c r="AC58" s="22"/>
      <c r="AD58" s="6">
        <f t="shared" si="9"/>
        <v>0</v>
      </c>
      <c r="AE58" s="6">
        <f t="shared" si="10"/>
        <v>0</v>
      </c>
      <c r="AF58" s="6">
        <f t="shared" si="11"/>
        <v>0</v>
      </c>
    </row>
    <row r="59" spans="2:32" s="23" customFormat="1" hidden="1" outlineLevel="1" x14ac:dyDescent="0.25">
      <c r="B59" s="24" t="str">
        <f t="shared" ref="B59:B70" ca="1" si="18">"ФР"&amp;COUNTA(A$50:$C59)&amp;"_"&amp;MID(H59,5,5)</f>
        <v>ФР1_152</v>
      </c>
      <c r="C59" s="25" t="s">
        <v>116</v>
      </c>
      <c r="D59" s="25" t="s">
        <v>117</v>
      </c>
      <c r="E59" s="25" t="s">
        <v>117</v>
      </c>
      <c r="F59" s="25" t="s">
        <v>116</v>
      </c>
      <c r="G59" s="25" t="s">
        <v>116</v>
      </c>
      <c r="H59" s="25" t="s">
        <v>158</v>
      </c>
      <c r="I59" s="25" t="s">
        <v>159</v>
      </c>
      <c r="J59" s="25"/>
      <c r="K59" s="25" t="s">
        <v>130</v>
      </c>
      <c r="L59" s="25" t="s">
        <v>120</v>
      </c>
      <c r="M59" s="25"/>
      <c r="N59" s="25" t="s">
        <v>131</v>
      </c>
      <c r="O59" s="25" t="s">
        <v>132</v>
      </c>
      <c r="P59" s="25"/>
      <c r="Q59" s="25"/>
      <c r="R59" s="26" t="s">
        <v>122</v>
      </c>
      <c r="S59" s="25" t="s">
        <v>125</v>
      </c>
      <c r="T59" s="25"/>
      <c r="U59" s="24" t="str">
        <f t="shared" si="6"/>
        <v>если гр.2 is not null</v>
      </c>
      <c r="V59" s="25"/>
      <c r="W59" s="27"/>
      <c r="X59" s="28" t="s">
        <v>123</v>
      </c>
      <c r="Y59" s="28" t="s">
        <v>123</v>
      </c>
      <c r="Z59" s="29"/>
      <c r="AA59" s="30"/>
      <c r="AB59" s="31" t="s">
        <v>4</v>
      </c>
      <c r="AC59" s="32" t="s">
        <v>123</v>
      </c>
      <c r="AD59" s="6">
        <f t="shared" si="9"/>
        <v>1</v>
      </c>
      <c r="AE59" s="6">
        <f t="shared" si="10"/>
        <v>0</v>
      </c>
      <c r="AF59" s="6">
        <f t="shared" si="11"/>
        <v>0</v>
      </c>
    </row>
    <row r="60" spans="2:32" s="23" customFormat="1" hidden="1" outlineLevel="1" x14ac:dyDescent="0.25">
      <c r="B60" s="24" t="str">
        <f t="shared" ca="1" si="18"/>
        <v>ФР2_152</v>
      </c>
      <c r="C60" s="25" t="s">
        <v>116</v>
      </c>
      <c r="D60" s="25" t="s">
        <v>117</v>
      </c>
      <c r="E60" s="25" t="s">
        <v>117</v>
      </c>
      <c r="F60" s="25" t="s">
        <v>116</v>
      </c>
      <c r="G60" s="25" t="s">
        <v>116</v>
      </c>
      <c r="H60" s="25" t="s">
        <v>158</v>
      </c>
      <c r="I60" s="25" t="s">
        <v>159</v>
      </c>
      <c r="J60" s="25"/>
      <c r="K60" s="25" t="s">
        <v>130</v>
      </c>
      <c r="L60" s="25" t="s">
        <v>120</v>
      </c>
      <c r="M60" s="25"/>
      <c r="N60" s="25" t="s">
        <v>125</v>
      </c>
      <c r="O60" s="25" t="s">
        <v>66</v>
      </c>
      <c r="P60" s="25"/>
      <c r="Q60" s="25"/>
      <c r="R60" s="26" t="s">
        <v>122</v>
      </c>
      <c r="S60" s="25" t="s">
        <v>125</v>
      </c>
      <c r="T60" s="25"/>
      <c r="U60" s="24" t="str">
        <f t="shared" si="6"/>
        <v>если гр.3 is not null</v>
      </c>
      <c r="V60" s="25"/>
      <c r="W60" s="27"/>
      <c r="X60" s="28" t="s">
        <v>123</v>
      </c>
      <c r="Y60" s="28" t="s">
        <v>123</v>
      </c>
      <c r="Z60" s="29"/>
      <c r="AA60" s="30"/>
      <c r="AB60" s="31" t="s">
        <v>4</v>
      </c>
      <c r="AC60" s="32" t="s">
        <v>123</v>
      </c>
      <c r="AD60" s="6">
        <f t="shared" si="9"/>
        <v>1</v>
      </c>
      <c r="AE60" s="6">
        <f t="shared" si="10"/>
        <v>0</v>
      </c>
      <c r="AF60" s="6">
        <f t="shared" si="11"/>
        <v>0</v>
      </c>
    </row>
    <row r="61" spans="2:32" s="23" customFormat="1" hidden="1" outlineLevel="1" x14ac:dyDescent="0.25">
      <c r="B61" s="24" t="str">
        <f t="shared" ca="1" si="18"/>
        <v>ФР3_152</v>
      </c>
      <c r="C61" s="25" t="s">
        <v>116</v>
      </c>
      <c r="D61" s="25" t="s">
        <v>117</v>
      </c>
      <c r="E61" s="25" t="s">
        <v>117</v>
      </c>
      <c r="F61" s="25" t="s">
        <v>116</v>
      </c>
      <c r="G61" s="25" t="s">
        <v>116</v>
      </c>
      <c r="H61" s="25" t="s">
        <v>158</v>
      </c>
      <c r="I61" s="25" t="s">
        <v>159</v>
      </c>
      <c r="J61" s="25"/>
      <c r="K61" s="25" t="s">
        <v>121</v>
      </c>
      <c r="L61" s="25" t="s">
        <v>120</v>
      </c>
      <c r="M61" s="25"/>
      <c r="N61" s="25" t="s">
        <v>125</v>
      </c>
      <c r="O61" s="25" t="s">
        <v>160</v>
      </c>
      <c r="P61" s="25"/>
      <c r="Q61" s="25"/>
      <c r="R61" s="26" t="s">
        <v>122</v>
      </c>
      <c r="S61" s="25" t="s">
        <v>135</v>
      </c>
      <c r="T61" s="25"/>
      <c r="U61" s="24" t="str">
        <f t="shared" si="6"/>
        <v>если гр.3 is not null</v>
      </c>
      <c r="V61" s="25"/>
      <c r="W61" s="27"/>
      <c r="X61" s="28" t="s">
        <v>123</v>
      </c>
      <c r="Y61" s="28" t="s">
        <v>123</v>
      </c>
      <c r="Z61" s="29"/>
      <c r="AA61" s="30"/>
      <c r="AB61" s="31" t="s">
        <v>4</v>
      </c>
      <c r="AC61" s="32" t="s">
        <v>123</v>
      </c>
      <c r="AD61" s="6">
        <f t="shared" si="9"/>
        <v>1</v>
      </c>
      <c r="AE61" s="6">
        <f t="shared" si="10"/>
        <v>0</v>
      </c>
      <c r="AF61" s="6">
        <f t="shared" si="11"/>
        <v>0</v>
      </c>
    </row>
    <row r="62" spans="2:32" s="23" customFormat="1" hidden="1" outlineLevel="1" x14ac:dyDescent="0.25">
      <c r="B62" s="24" t="str">
        <f t="shared" ca="1" si="18"/>
        <v>ФР4_152</v>
      </c>
      <c r="C62" s="25" t="s">
        <v>116</v>
      </c>
      <c r="D62" s="25" t="s">
        <v>117</v>
      </c>
      <c r="E62" s="25" t="s">
        <v>117</v>
      </c>
      <c r="F62" s="25" t="s">
        <v>116</v>
      </c>
      <c r="G62" s="25" t="s">
        <v>116</v>
      </c>
      <c r="H62" s="25" t="s">
        <v>158</v>
      </c>
      <c r="I62" s="25" t="s">
        <v>159</v>
      </c>
      <c r="J62" s="25"/>
      <c r="K62" s="25" t="s">
        <v>121</v>
      </c>
      <c r="L62" s="25" t="s">
        <v>120</v>
      </c>
      <c r="M62" s="25"/>
      <c r="N62" s="25" t="s">
        <v>125</v>
      </c>
      <c r="O62" s="25" t="s">
        <v>60</v>
      </c>
      <c r="P62" s="25"/>
      <c r="Q62" s="25"/>
      <c r="R62" s="26" t="s">
        <v>122</v>
      </c>
      <c r="S62" s="25" t="s">
        <v>134</v>
      </c>
      <c r="T62" s="25"/>
      <c r="U62" s="24" t="str">
        <f t="shared" si="6"/>
        <v>если гр.3 is not null</v>
      </c>
      <c r="V62" s="25"/>
      <c r="W62" s="27"/>
      <c r="X62" s="28" t="s">
        <v>123</v>
      </c>
      <c r="Y62" s="28" t="s">
        <v>123</v>
      </c>
      <c r="Z62" s="29"/>
      <c r="AA62" s="30"/>
      <c r="AB62" s="31" t="s">
        <v>4</v>
      </c>
      <c r="AC62" s="32" t="s">
        <v>123</v>
      </c>
      <c r="AD62" s="6">
        <f t="shared" si="9"/>
        <v>1</v>
      </c>
      <c r="AE62" s="6">
        <f t="shared" si="10"/>
        <v>0</v>
      </c>
      <c r="AF62" s="6">
        <f t="shared" si="11"/>
        <v>0</v>
      </c>
    </row>
    <row r="63" spans="2:32" s="23" customFormat="1" hidden="1" outlineLevel="1" x14ac:dyDescent="0.25">
      <c r="B63" s="24" t="str">
        <f t="shared" ca="1" si="18"/>
        <v>ФР5_152</v>
      </c>
      <c r="C63" s="25" t="s">
        <v>116</v>
      </c>
      <c r="D63" s="25" t="s">
        <v>117</v>
      </c>
      <c r="E63" s="25" t="s">
        <v>117</v>
      </c>
      <c r="F63" s="25" t="s">
        <v>116</v>
      </c>
      <c r="G63" s="25" t="s">
        <v>116</v>
      </c>
      <c r="H63" s="25" t="s">
        <v>158</v>
      </c>
      <c r="I63" s="25" t="s">
        <v>159</v>
      </c>
      <c r="J63" s="25"/>
      <c r="K63" s="25" t="s">
        <v>121</v>
      </c>
      <c r="L63" s="25" t="s">
        <v>120</v>
      </c>
      <c r="M63" s="25"/>
      <c r="N63" s="25" t="s">
        <v>125</v>
      </c>
      <c r="O63" s="25" t="s">
        <v>161</v>
      </c>
      <c r="P63" s="25"/>
      <c r="Q63" s="25"/>
      <c r="R63" s="26" t="s">
        <v>122</v>
      </c>
      <c r="S63" s="25" t="s">
        <v>125</v>
      </c>
      <c r="T63" s="25"/>
      <c r="U63" s="24" t="str">
        <f t="shared" si="6"/>
        <v>если гр.3 is not null</v>
      </c>
      <c r="V63" s="25"/>
      <c r="W63" s="27"/>
      <c r="X63" s="28" t="s">
        <v>123</v>
      </c>
      <c r="Y63" s="28" t="s">
        <v>123</v>
      </c>
      <c r="Z63" s="29"/>
      <c r="AA63" s="30"/>
      <c r="AB63" s="31" t="s">
        <v>4</v>
      </c>
      <c r="AC63" s="32" t="s">
        <v>123</v>
      </c>
      <c r="AD63" s="6">
        <f t="shared" si="9"/>
        <v>1</v>
      </c>
      <c r="AE63" s="6">
        <f t="shared" si="10"/>
        <v>0</v>
      </c>
      <c r="AF63" s="6">
        <f t="shared" si="11"/>
        <v>0</v>
      </c>
    </row>
    <row r="64" spans="2:32" s="23" customFormat="1" hidden="1" outlineLevel="1" x14ac:dyDescent="0.25">
      <c r="B64" s="24" t="str">
        <f t="shared" ca="1" si="18"/>
        <v>ФР6_152</v>
      </c>
      <c r="C64" s="25" t="s">
        <v>116</v>
      </c>
      <c r="D64" s="25" t="s">
        <v>117</v>
      </c>
      <c r="E64" s="25" t="s">
        <v>117</v>
      </c>
      <c r="F64" s="25" t="s">
        <v>116</v>
      </c>
      <c r="G64" s="25" t="s">
        <v>116</v>
      </c>
      <c r="H64" s="25" t="s">
        <v>158</v>
      </c>
      <c r="I64" s="25" t="s">
        <v>159</v>
      </c>
      <c r="J64" s="25"/>
      <c r="K64" s="25" t="s">
        <v>131</v>
      </c>
      <c r="L64" s="25" t="s">
        <v>120</v>
      </c>
      <c r="M64" s="25"/>
      <c r="N64" s="25" t="s">
        <v>125</v>
      </c>
      <c r="O64" s="25" t="s">
        <v>74</v>
      </c>
      <c r="P64" s="25"/>
      <c r="Q64" s="25"/>
      <c r="R64" s="26" t="s">
        <v>122</v>
      </c>
      <c r="S64" s="25" t="s">
        <v>134</v>
      </c>
      <c r="T64" s="25"/>
      <c r="U64" s="24" t="str">
        <f t="shared" si="6"/>
        <v>если гр.3 is not null</v>
      </c>
      <c r="V64" s="25"/>
      <c r="W64" s="27"/>
      <c r="X64" s="28" t="s">
        <v>123</v>
      </c>
      <c r="Y64" s="28" t="s">
        <v>123</v>
      </c>
      <c r="Z64" s="29"/>
      <c r="AA64" s="30"/>
      <c r="AB64" s="31" t="s">
        <v>4</v>
      </c>
      <c r="AC64" s="32" t="s">
        <v>123</v>
      </c>
      <c r="AD64" s="6">
        <f t="shared" si="9"/>
        <v>1</v>
      </c>
      <c r="AE64" s="6">
        <f t="shared" si="10"/>
        <v>0</v>
      </c>
      <c r="AF64" s="6">
        <f t="shared" si="11"/>
        <v>0</v>
      </c>
    </row>
    <row r="65" spans="2:32" s="23" customFormat="1" hidden="1" outlineLevel="1" x14ac:dyDescent="0.25">
      <c r="B65" s="24" t="str">
        <f t="shared" ca="1" si="18"/>
        <v>ФР7_152</v>
      </c>
      <c r="C65" s="25" t="s">
        <v>116</v>
      </c>
      <c r="D65" s="25" t="s">
        <v>117</v>
      </c>
      <c r="E65" s="25" t="s">
        <v>117</v>
      </c>
      <c r="F65" s="25" t="s">
        <v>116</v>
      </c>
      <c r="G65" s="25" t="s">
        <v>116</v>
      </c>
      <c r="H65" s="25" t="s">
        <v>158</v>
      </c>
      <c r="I65" s="25" t="s">
        <v>159</v>
      </c>
      <c r="J65" s="25"/>
      <c r="K65" s="25" t="s">
        <v>131</v>
      </c>
      <c r="L65" s="25" t="s">
        <v>120</v>
      </c>
      <c r="M65" s="25"/>
      <c r="N65" s="25" t="s">
        <v>125</v>
      </c>
      <c r="O65" s="25" t="s">
        <v>48</v>
      </c>
      <c r="P65" s="25"/>
      <c r="Q65" s="25"/>
      <c r="R65" s="26" t="s">
        <v>122</v>
      </c>
      <c r="S65" s="25" t="s">
        <v>135</v>
      </c>
      <c r="T65" s="25"/>
      <c r="U65" s="24" t="str">
        <f t="shared" si="6"/>
        <v>если гр.3 is not null</v>
      </c>
      <c r="V65" s="25"/>
      <c r="W65" s="27"/>
      <c r="X65" s="28" t="s">
        <v>123</v>
      </c>
      <c r="Y65" s="28" t="s">
        <v>123</v>
      </c>
      <c r="Z65" s="29"/>
      <c r="AA65" s="30"/>
      <c r="AB65" s="31" t="s">
        <v>4</v>
      </c>
      <c r="AC65" s="32" t="s">
        <v>123</v>
      </c>
      <c r="AD65" s="6">
        <f t="shared" si="9"/>
        <v>1</v>
      </c>
      <c r="AE65" s="6">
        <f t="shared" si="10"/>
        <v>0</v>
      </c>
      <c r="AF65" s="6">
        <f t="shared" si="11"/>
        <v>0</v>
      </c>
    </row>
    <row r="66" spans="2:32" s="23" customFormat="1" hidden="1" outlineLevel="1" x14ac:dyDescent="0.25">
      <c r="B66" s="24" t="str">
        <f t="shared" ca="1" si="18"/>
        <v>ФР8_152</v>
      </c>
      <c r="C66" s="25" t="s">
        <v>116</v>
      </c>
      <c r="D66" s="25" t="s">
        <v>117</v>
      </c>
      <c r="E66" s="25" t="s">
        <v>117</v>
      </c>
      <c r="F66" s="25" t="s">
        <v>116</v>
      </c>
      <c r="G66" s="25" t="s">
        <v>116</v>
      </c>
      <c r="H66" s="25" t="s">
        <v>158</v>
      </c>
      <c r="I66" s="25" t="s">
        <v>159</v>
      </c>
      <c r="J66" s="25"/>
      <c r="K66" s="25" t="s">
        <v>131</v>
      </c>
      <c r="L66" s="25" t="s">
        <v>120</v>
      </c>
      <c r="M66" s="25"/>
      <c r="N66" s="25" t="s">
        <v>125</v>
      </c>
      <c r="O66" s="25" t="s">
        <v>32</v>
      </c>
      <c r="P66" s="25"/>
      <c r="Q66" s="25"/>
      <c r="R66" s="26" t="s">
        <v>122</v>
      </c>
      <c r="S66" s="25" t="s">
        <v>125</v>
      </c>
      <c r="T66" s="25"/>
      <c r="U66" s="24" t="str">
        <f t="shared" si="6"/>
        <v>если гр.3 is not null</v>
      </c>
      <c r="V66" s="25"/>
      <c r="W66" s="27"/>
      <c r="X66" s="28" t="s">
        <v>123</v>
      </c>
      <c r="Y66" s="28" t="s">
        <v>123</v>
      </c>
      <c r="Z66" s="29"/>
      <c r="AA66" s="30"/>
      <c r="AB66" s="31" t="s">
        <v>4</v>
      </c>
      <c r="AC66" s="32" t="s">
        <v>123</v>
      </c>
      <c r="AD66" s="6">
        <f t="shared" si="9"/>
        <v>1</v>
      </c>
      <c r="AE66" s="6">
        <f t="shared" si="10"/>
        <v>0</v>
      </c>
      <c r="AF66" s="6">
        <f t="shared" si="11"/>
        <v>0</v>
      </c>
    </row>
    <row r="67" spans="2:32" s="23" customFormat="1" hidden="1" outlineLevel="1" x14ac:dyDescent="0.25">
      <c r="B67" s="24" t="str">
        <f t="shared" ca="1" si="18"/>
        <v>ФР9_152</v>
      </c>
      <c r="C67" s="25" t="s">
        <v>116</v>
      </c>
      <c r="D67" s="25" t="s">
        <v>117</v>
      </c>
      <c r="E67" s="25" t="s">
        <v>117</v>
      </c>
      <c r="F67" s="25" t="s">
        <v>116</v>
      </c>
      <c r="G67" s="25" t="s">
        <v>116</v>
      </c>
      <c r="H67" s="25" t="s">
        <v>158</v>
      </c>
      <c r="I67" s="25" t="s">
        <v>159</v>
      </c>
      <c r="J67" s="25"/>
      <c r="K67" s="25" t="s">
        <v>125</v>
      </c>
      <c r="L67" s="25" t="s">
        <v>120</v>
      </c>
      <c r="M67" s="25"/>
      <c r="N67" s="25" t="s">
        <v>125</v>
      </c>
      <c r="O67" s="25" t="s">
        <v>62</v>
      </c>
      <c r="P67" s="25"/>
      <c r="Q67" s="25"/>
      <c r="R67" s="26" t="s">
        <v>122</v>
      </c>
      <c r="S67" s="25" t="s">
        <v>134</v>
      </c>
      <c r="T67" s="25"/>
      <c r="U67" s="24" t="str">
        <f t="shared" si="6"/>
        <v>если гр.3 is not null</v>
      </c>
      <c r="V67" s="25"/>
      <c r="W67" s="27"/>
      <c r="X67" s="28" t="s">
        <v>123</v>
      </c>
      <c r="Y67" s="28" t="s">
        <v>123</v>
      </c>
      <c r="Z67" s="29"/>
      <c r="AA67" s="30"/>
      <c r="AB67" s="31" t="s">
        <v>4</v>
      </c>
      <c r="AC67" s="32" t="s">
        <v>123</v>
      </c>
      <c r="AD67" s="6">
        <f t="shared" si="9"/>
        <v>1</v>
      </c>
      <c r="AE67" s="6">
        <f t="shared" si="10"/>
        <v>0</v>
      </c>
      <c r="AF67" s="6">
        <f t="shared" si="11"/>
        <v>0</v>
      </c>
    </row>
    <row r="68" spans="2:32" s="23" customFormat="1" hidden="1" outlineLevel="1" x14ac:dyDescent="0.25">
      <c r="B68" s="24" t="str">
        <f t="shared" ca="1" si="18"/>
        <v>ФР10_152</v>
      </c>
      <c r="C68" s="25" t="s">
        <v>116</v>
      </c>
      <c r="D68" s="25" t="s">
        <v>117</v>
      </c>
      <c r="E68" s="25" t="s">
        <v>117</v>
      </c>
      <c r="F68" s="25" t="s">
        <v>116</v>
      </c>
      <c r="G68" s="25" t="s">
        <v>116</v>
      </c>
      <c r="H68" s="25" t="s">
        <v>158</v>
      </c>
      <c r="I68" s="25" t="s">
        <v>159</v>
      </c>
      <c r="J68" s="25"/>
      <c r="K68" s="25" t="s">
        <v>125</v>
      </c>
      <c r="L68" s="25" t="s">
        <v>120</v>
      </c>
      <c r="M68" s="25"/>
      <c r="N68" s="25" t="s">
        <v>125</v>
      </c>
      <c r="O68" s="25" t="s">
        <v>162</v>
      </c>
      <c r="P68" s="25"/>
      <c r="Q68" s="25"/>
      <c r="R68" s="26" t="s">
        <v>122</v>
      </c>
      <c r="S68" s="25" t="s">
        <v>138</v>
      </c>
      <c r="T68" s="25"/>
      <c r="U68" s="24" t="str">
        <f t="shared" si="6"/>
        <v>если гр.3 is not null</v>
      </c>
      <c r="V68" s="25"/>
      <c r="W68" s="27"/>
      <c r="X68" s="28" t="s">
        <v>123</v>
      </c>
      <c r="Y68" s="28" t="s">
        <v>123</v>
      </c>
      <c r="Z68" s="29"/>
      <c r="AA68" s="30"/>
      <c r="AB68" s="31" t="s">
        <v>4</v>
      </c>
      <c r="AC68" s="32" t="s">
        <v>123</v>
      </c>
      <c r="AD68" s="6">
        <f t="shared" si="9"/>
        <v>1</v>
      </c>
      <c r="AE68" s="6">
        <f t="shared" si="10"/>
        <v>0</v>
      </c>
      <c r="AF68" s="6">
        <f t="shared" si="11"/>
        <v>0</v>
      </c>
    </row>
    <row r="69" spans="2:32" s="23" customFormat="1" hidden="1" outlineLevel="1" x14ac:dyDescent="0.25">
      <c r="B69" s="24" t="str">
        <f t="shared" ca="1" si="18"/>
        <v>ФР11_152</v>
      </c>
      <c r="C69" s="25" t="s">
        <v>116</v>
      </c>
      <c r="D69" s="25" t="s">
        <v>117</v>
      </c>
      <c r="E69" s="25" t="s">
        <v>117</v>
      </c>
      <c r="F69" s="25" t="s">
        <v>116</v>
      </c>
      <c r="G69" s="25" t="s">
        <v>116</v>
      </c>
      <c r="H69" s="25" t="s">
        <v>158</v>
      </c>
      <c r="I69" s="25" t="s">
        <v>159</v>
      </c>
      <c r="J69" s="25"/>
      <c r="K69" s="25" t="s">
        <v>125</v>
      </c>
      <c r="L69" s="25" t="s">
        <v>120</v>
      </c>
      <c r="M69" s="25"/>
      <c r="N69" s="25" t="s">
        <v>125</v>
      </c>
      <c r="O69" s="25" t="s">
        <v>60</v>
      </c>
      <c r="P69" s="25"/>
      <c r="Q69" s="25"/>
      <c r="R69" s="26" t="s">
        <v>122</v>
      </c>
      <c r="S69" s="25" t="s">
        <v>134</v>
      </c>
      <c r="T69" s="25"/>
      <c r="U69" s="24" t="str">
        <f t="shared" si="6"/>
        <v>если гр.3 is not null</v>
      </c>
      <c r="V69" s="25"/>
      <c r="W69" s="27"/>
      <c r="X69" s="28" t="s">
        <v>123</v>
      </c>
      <c r="Y69" s="28" t="s">
        <v>123</v>
      </c>
      <c r="Z69" s="29"/>
      <c r="AA69" s="30"/>
      <c r="AB69" s="31" t="s">
        <v>4</v>
      </c>
      <c r="AC69" s="32" t="s">
        <v>123</v>
      </c>
      <c r="AD69" s="6">
        <f t="shared" si="9"/>
        <v>1</v>
      </c>
      <c r="AE69" s="6">
        <f t="shared" si="10"/>
        <v>0</v>
      </c>
      <c r="AF69" s="6">
        <f t="shared" si="11"/>
        <v>0</v>
      </c>
    </row>
    <row r="70" spans="2:32" s="23" customFormat="1" hidden="1" outlineLevel="1" x14ac:dyDescent="0.25">
      <c r="B70" s="24" t="str">
        <f t="shared" ca="1" si="18"/>
        <v>ФР12_152</v>
      </c>
      <c r="C70" s="25" t="s">
        <v>116</v>
      </c>
      <c r="D70" s="25" t="s">
        <v>117</v>
      </c>
      <c r="E70" s="25" t="s">
        <v>117</v>
      </c>
      <c r="F70" s="25" t="s">
        <v>116</v>
      </c>
      <c r="G70" s="25" t="s">
        <v>116</v>
      </c>
      <c r="H70" s="25" t="s">
        <v>158</v>
      </c>
      <c r="I70" s="25" t="s">
        <v>159</v>
      </c>
      <c r="J70" s="25"/>
      <c r="K70" s="25" t="s">
        <v>125</v>
      </c>
      <c r="L70" s="25" t="s">
        <v>120</v>
      </c>
      <c r="M70" s="25"/>
      <c r="N70" s="25" t="s">
        <v>125</v>
      </c>
      <c r="O70" s="25" t="s">
        <v>161</v>
      </c>
      <c r="P70" s="25"/>
      <c r="Q70" s="25"/>
      <c r="R70" s="26" t="s">
        <v>122</v>
      </c>
      <c r="S70" s="25" t="s">
        <v>125</v>
      </c>
      <c r="T70" s="25"/>
      <c r="U70" s="24" t="str">
        <f t="shared" si="6"/>
        <v>если гр.3 is not null</v>
      </c>
      <c r="V70" s="25"/>
      <c r="W70" s="27"/>
      <c r="X70" s="28" t="s">
        <v>123</v>
      </c>
      <c r="Y70" s="28" t="s">
        <v>123</v>
      </c>
      <c r="Z70" s="29"/>
      <c r="AA70" s="30"/>
      <c r="AB70" s="31" t="s">
        <v>4</v>
      </c>
      <c r="AC70" s="32" t="s">
        <v>123</v>
      </c>
      <c r="AD70" s="6">
        <f t="shared" si="9"/>
        <v>1</v>
      </c>
      <c r="AE70" s="6">
        <f t="shared" si="10"/>
        <v>0</v>
      </c>
      <c r="AF70" s="6">
        <f t="shared" si="11"/>
        <v>0</v>
      </c>
    </row>
    <row r="71" spans="2:32" ht="15" customHeight="1" collapsed="1" x14ac:dyDescent="0.25">
      <c r="B71" s="623" t="s">
        <v>163</v>
      </c>
      <c r="C71" s="624"/>
      <c r="D71" s="624"/>
      <c r="E71" s="624"/>
      <c r="F71" s="624"/>
      <c r="G71" s="624"/>
      <c r="H71" s="624"/>
      <c r="I71" s="624"/>
      <c r="J71" s="624"/>
      <c r="K71" s="624"/>
      <c r="L71" s="624"/>
      <c r="M71" s="624"/>
      <c r="N71" s="624"/>
      <c r="O71" s="624"/>
      <c r="P71" s="624"/>
      <c r="Q71" s="624"/>
      <c r="R71" s="624"/>
      <c r="S71" s="624"/>
      <c r="T71" s="624"/>
      <c r="U71" s="624"/>
      <c r="V71" s="624"/>
      <c r="W71" s="624"/>
      <c r="X71" s="624"/>
      <c r="Y71" s="624"/>
      <c r="Z71" s="624"/>
      <c r="AA71" s="20"/>
      <c r="AB71" s="21"/>
      <c r="AC71" s="22"/>
      <c r="AD71" s="6">
        <f t="shared" si="9"/>
        <v>0</v>
      </c>
      <c r="AE71" s="6">
        <f t="shared" si="10"/>
        <v>0</v>
      </c>
      <c r="AF71" s="6">
        <f t="shared" si="11"/>
        <v>0</v>
      </c>
    </row>
    <row r="72" spans="2:32" s="23" customFormat="1" hidden="1" outlineLevel="1" x14ac:dyDescent="0.25">
      <c r="B72" s="24" t="str">
        <f t="shared" ref="B72:B73" ca="1" si="19">"ФР"&amp;COUNTA(A$63:$C72)&amp;"_"&amp;MID(H72,5,5)</f>
        <v>ФР1_153</v>
      </c>
      <c r="C72" s="25" t="s">
        <v>116</v>
      </c>
      <c r="D72" s="25" t="s">
        <v>116</v>
      </c>
      <c r="E72" s="25" t="s">
        <v>117</v>
      </c>
      <c r="F72" s="25" t="s">
        <v>116</v>
      </c>
      <c r="G72" s="25" t="s">
        <v>116</v>
      </c>
      <c r="H72" s="25" t="s">
        <v>163</v>
      </c>
      <c r="I72" s="420" t="s">
        <v>120</v>
      </c>
      <c r="J72" s="25"/>
      <c r="K72" s="25" t="s">
        <v>119</v>
      </c>
      <c r="L72" s="25" t="s">
        <v>120</v>
      </c>
      <c r="M72" s="25"/>
      <c r="N72" s="25" t="s">
        <v>121</v>
      </c>
      <c r="O72" s="25" t="s">
        <v>66</v>
      </c>
      <c r="P72" s="25"/>
      <c r="Q72" s="25"/>
      <c r="R72" s="26" t="s">
        <v>122</v>
      </c>
      <c r="S72" s="25" t="s">
        <v>125</v>
      </c>
      <c r="T72" s="25"/>
      <c r="U72" s="24" t="str">
        <f t="shared" si="6"/>
        <v>если гр.1 is not null</v>
      </c>
      <c r="V72" s="25"/>
      <c r="W72" s="27"/>
      <c r="X72" s="28" t="s">
        <v>123</v>
      </c>
      <c r="Y72" s="28" t="s">
        <v>123</v>
      </c>
      <c r="Z72" s="29"/>
      <c r="AA72" s="30">
        <v>45530.451458333337</v>
      </c>
      <c r="AB72" s="31" t="s">
        <v>4</v>
      </c>
      <c r="AC72" s="32" t="s">
        <v>123</v>
      </c>
      <c r="AD72" s="6">
        <f t="shared" si="9"/>
        <v>1</v>
      </c>
      <c r="AE72" s="6">
        <f t="shared" si="10"/>
        <v>0</v>
      </c>
      <c r="AF72" s="6">
        <f t="shared" si="11"/>
        <v>0</v>
      </c>
    </row>
    <row r="73" spans="2:32" s="23" customFormat="1" hidden="1" outlineLevel="1" x14ac:dyDescent="0.25">
      <c r="B73" s="24" t="str">
        <f t="shared" ca="1" si="19"/>
        <v>ФР2_153</v>
      </c>
      <c r="C73" s="25" t="s">
        <v>116</v>
      </c>
      <c r="D73" s="25" t="s">
        <v>116</v>
      </c>
      <c r="E73" s="25" t="s">
        <v>117</v>
      </c>
      <c r="F73" s="25" t="s">
        <v>116</v>
      </c>
      <c r="G73" s="25" t="s">
        <v>116</v>
      </c>
      <c r="H73" s="25" t="s">
        <v>163</v>
      </c>
      <c r="I73" s="420" t="s">
        <v>120</v>
      </c>
      <c r="J73" s="25"/>
      <c r="K73" s="25" t="s">
        <v>119</v>
      </c>
      <c r="L73" s="25" t="s">
        <v>120</v>
      </c>
      <c r="M73" s="25"/>
      <c r="N73" s="25" t="s">
        <v>121</v>
      </c>
      <c r="O73" s="25" t="s">
        <v>26</v>
      </c>
      <c r="P73" s="25"/>
      <c r="Q73" s="25"/>
      <c r="R73" s="26" t="s">
        <v>122</v>
      </c>
      <c r="S73" s="25" t="s">
        <v>133</v>
      </c>
      <c r="T73" s="25"/>
      <c r="U73" s="24" t="str">
        <f t="shared" si="6"/>
        <v>если гр.1 is not null</v>
      </c>
      <c r="V73" s="25"/>
      <c r="W73" s="27"/>
      <c r="X73" s="28" t="s">
        <v>123</v>
      </c>
      <c r="Y73" s="28" t="s">
        <v>123</v>
      </c>
      <c r="Z73" s="29"/>
      <c r="AA73" s="30">
        <v>45530.451516203706</v>
      </c>
      <c r="AB73" s="31" t="s">
        <v>4</v>
      </c>
      <c r="AC73" s="32" t="s">
        <v>123</v>
      </c>
      <c r="AD73" s="6">
        <f t="shared" si="9"/>
        <v>1</v>
      </c>
      <c r="AE73" s="6">
        <f t="shared" si="10"/>
        <v>0</v>
      </c>
      <c r="AF73" s="6">
        <f t="shared" si="11"/>
        <v>0</v>
      </c>
    </row>
    <row r="74" spans="2:32" ht="15" customHeight="1" collapsed="1" x14ac:dyDescent="0.25">
      <c r="B74" s="623" t="s">
        <v>165</v>
      </c>
      <c r="C74" s="624"/>
      <c r="D74" s="624"/>
      <c r="E74" s="624"/>
      <c r="F74" s="624"/>
      <c r="G74" s="624"/>
      <c r="H74" s="624"/>
      <c r="I74" s="624"/>
      <c r="J74" s="624"/>
      <c r="K74" s="624"/>
      <c r="L74" s="624"/>
      <c r="M74" s="624"/>
      <c r="N74" s="624"/>
      <c r="O74" s="624"/>
      <c r="P74" s="624"/>
      <c r="Q74" s="624"/>
      <c r="R74" s="624"/>
      <c r="S74" s="624"/>
      <c r="T74" s="624"/>
      <c r="U74" s="624"/>
      <c r="V74" s="624"/>
      <c r="W74" s="624"/>
      <c r="X74" s="624"/>
      <c r="Y74" s="624"/>
      <c r="Z74" s="624"/>
      <c r="AA74" s="20"/>
      <c r="AB74" s="21"/>
      <c r="AC74" s="22"/>
      <c r="AD74" s="6">
        <f t="shared" si="9"/>
        <v>0</v>
      </c>
      <c r="AE74" s="6">
        <f t="shared" si="10"/>
        <v>0</v>
      </c>
      <c r="AF74" s="6">
        <f t="shared" si="11"/>
        <v>0</v>
      </c>
    </row>
    <row r="75" spans="2:32" s="23" customFormat="1" hidden="1" outlineLevel="1" x14ac:dyDescent="0.25">
      <c r="B75" s="24" t="str">
        <f t="shared" ref="B75:B78" ca="1" si="20">"ФР"&amp;COUNTA(A$66:$C75)&amp;"_"&amp;MID(H75,5,5)</f>
        <v>ФР1_154</v>
      </c>
      <c r="C75" s="25" t="s">
        <v>116</v>
      </c>
      <c r="D75" s="25" t="s">
        <v>116</v>
      </c>
      <c r="E75" s="25" t="s">
        <v>117</v>
      </c>
      <c r="F75" s="25" t="s">
        <v>116</v>
      </c>
      <c r="G75" s="25" t="s">
        <v>117</v>
      </c>
      <c r="H75" s="25" t="s">
        <v>165</v>
      </c>
      <c r="I75" s="25" t="s">
        <v>166</v>
      </c>
      <c r="J75" s="25"/>
      <c r="K75" s="25" t="s">
        <v>119</v>
      </c>
      <c r="L75" s="25" t="s">
        <v>120</v>
      </c>
      <c r="M75" s="25"/>
      <c r="N75" s="25" t="s">
        <v>131</v>
      </c>
      <c r="O75" s="25" t="s">
        <v>132</v>
      </c>
      <c r="P75" s="25"/>
      <c r="Q75" s="25"/>
      <c r="R75" s="26" t="s">
        <v>122</v>
      </c>
      <c r="S75" s="25" t="s">
        <v>125</v>
      </c>
      <c r="T75" s="25"/>
      <c r="U75" s="24" t="str">
        <f t="shared" si="6"/>
        <v>если гр.2 is not null</v>
      </c>
      <c r="V75" s="25"/>
      <c r="W75" s="27"/>
      <c r="X75" s="28" t="s">
        <v>123</v>
      </c>
      <c r="Y75" s="28" t="s">
        <v>123</v>
      </c>
      <c r="Z75" s="29"/>
      <c r="AA75" s="30"/>
      <c r="AB75" s="31" t="s">
        <v>4</v>
      </c>
      <c r="AC75" s="32" t="s">
        <v>123</v>
      </c>
      <c r="AD75" s="6">
        <f t="shared" si="9"/>
        <v>1</v>
      </c>
      <c r="AE75" s="6">
        <f t="shared" si="10"/>
        <v>0</v>
      </c>
      <c r="AF75" s="6">
        <f t="shared" si="11"/>
        <v>0</v>
      </c>
    </row>
    <row r="76" spans="2:32" s="23" customFormat="1" hidden="1" outlineLevel="1" x14ac:dyDescent="0.25">
      <c r="B76" s="24" t="str">
        <f t="shared" ca="1" si="20"/>
        <v>ФР2_154</v>
      </c>
      <c r="C76" s="25" t="s">
        <v>116</v>
      </c>
      <c r="D76" s="25" t="s">
        <v>116</v>
      </c>
      <c r="E76" s="25" t="s">
        <v>117</v>
      </c>
      <c r="F76" s="25" t="s">
        <v>116</v>
      </c>
      <c r="G76" s="25" t="s">
        <v>117</v>
      </c>
      <c r="H76" s="25" t="s">
        <v>165</v>
      </c>
      <c r="I76" s="25" t="s">
        <v>166</v>
      </c>
      <c r="J76" s="25"/>
      <c r="K76" s="25" t="s">
        <v>125</v>
      </c>
      <c r="L76" s="25" t="s">
        <v>120</v>
      </c>
      <c r="M76" s="25"/>
      <c r="N76" s="25" t="s">
        <v>125</v>
      </c>
      <c r="O76" s="25" t="s">
        <v>167</v>
      </c>
      <c r="P76" s="25"/>
      <c r="Q76" s="25"/>
      <c r="R76" s="26" t="s">
        <v>122</v>
      </c>
      <c r="S76" s="25" t="s">
        <v>125</v>
      </c>
      <c r="T76" s="25"/>
      <c r="U76" s="24" t="str">
        <f t="shared" si="6"/>
        <v>если гр.3 is not null</v>
      </c>
      <c r="V76" s="25"/>
      <c r="W76" s="27"/>
      <c r="X76" s="28" t="s">
        <v>123</v>
      </c>
      <c r="Y76" s="28" t="s">
        <v>123</v>
      </c>
      <c r="Z76" s="29"/>
      <c r="AA76" s="30"/>
      <c r="AB76" s="31" t="s">
        <v>4</v>
      </c>
      <c r="AC76" s="32" t="s">
        <v>123</v>
      </c>
      <c r="AD76" s="6">
        <f t="shared" si="9"/>
        <v>1</v>
      </c>
      <c r="AE76" s="6">
        <f t="shared" si="10"/>
        <v>0</v>
      </c>
      <c r="AF76" s="6">
        <f t="shared" si="11"/>
        <v>0</v>
      </c>
    </row>
    <row r="77" spans="2:32" s="23" customFormat="1" hidden="1" outlineLevel="1" x14ac:dyDescent="0.25">
      <c r="B77" s="24" t="str">
        <f t="shared" ca="1" si="20"/>
        <v>ФР3_154</v>
      </c>
      <c r="C77" s="25" t="s">
        <v>116</v>
      </c>
      <c r="D77" s="25" t="s">
        <v>116</v>
      </c>
      <c r="E77" s="25" t="s">
        <v>117</v>
      </c>
      <c r="F77" s="25" t="s">
        <v>116</v>
      </c>
      <c r="G77" s="25" t="s">
        <v>117</v>
      </c>
      <c r="H77" s="25" t="s">
        <v>165</v>
      </c>
      <c r="I77" s="25" t="s">
        <v>166</v>
      </c>
      <c r="J77" s="25"/>
      <c r="K77" s="25" t="s">
        <v>125</v>
      </c>
      <c r="L77" s="25" t="s">
        <v>120</v>
      </c>
      <c r="M77" s="25"/>
      <c r="N77" s="25" t="s">
        <v>134</v>
      </c>
      <c r="O77" s="25" t="s">
        <v>168</v>
      </c>
      <c r="P77" s="25"/>
      <c r="Q77" s="25"/>
      <c r="R77" s="26" t="s">
        <v>122</v>
      </c>
      <c r="S77" s="25" t="s">
        <v>125</v>
      </c>
      <c r="T77" s="25"/>
      <c r="U77" s="24" t="str">
        <f t="shared" si="6"/>
        <v>если гр.4 is not null</v>
      </c>
      <c r="V77" s="25"/>
      <c r="W77" s="27"/>
      <c r="X77" s="28" t="s">
        <v>123</v>
      </c>
      <c r="Y77" s="28" t="s">
        <v>123</v>
      </c>
      <c r="Z77" s="29"/>
      <c r="AA77" s="30"/>
      <c r="AB77" s="31" t="s">
        <v>4</v>
      </c>
      <c r="AC77" s="32" t="s">
        <v>123</v>
      </c>
      <c r="AD77" s="6">
        <f t="shared" si="9"/>
        <v>1</v>
      </c>
      <c r="AE77" s="6">
        <f t="shared" si="10"/>
        <v>0</v>
      </c>
      <c r="AF77" s="6">
        <f t="shared" si="11"/>
        <v>0</v>
      </c>
    </row>
    <row r="78" spans="2:32" s="23" customFormat="1" hidden="1" outlineLevel="1" x14ac:dyDescent="0.25">
      <c r="B78" s="24" t="str">
        <f t="shared" ca="1" si="20"/>
        <v>ФР4_154</v>
      </c>
      <c r="C78" s="25" t="s">
        <v>116</v>
      </c>
      <c r="D78" s="25" t="s">
        <v>116</v>
      </c>
      <c r="E78" s="25" t="s">
        <v>117</v>
      </c>
      <c r="F78" s="25" t="s">
        <v>116</v>
      </c>
      <c r="G78" s="25" t="s">
        <v>117</v>
      </c>
      <c r="H78" s="25" t="s">
        <v>165</v>
      </c>
      <c r="I78" s="25" t="s">
        <v>166</v>
      </c>
      <c r="J78" s="25"/>
      <c r="K78" s="25" t="s">
        <v>125</v>
      </c>
      <c r="L78" s="25" t="s">
        <v>120</v>
      </c>
      <c r="M78" s="25"/>
      <c r="N78" s="25" t="s">
        <v>124</v>
      </c>
      <c r="O78" s="25" t="s">
        <v>169</v>
      </c>
      <c r="P78" s="25"/>
      <c r="Q78" s="25"/>
      <c r="R78" s="26" t="s">
        <v>122</v>
      </c>
      <c r="S78" s="25" t="s">
        <v>141</v>
      </c>
      <c r="T78" s="25"/>
      <c r="U78" s="24" t="str">
        <f t="shared" si="6"/>
        <v>если гр.5 is not null</v>
      </c>
      <c r="V78" s="25"/>
      <c r="W78" s="27"/>
      <c r="X78" s="28" t="s">
        <v>123</v>
      </c>
      <c r="Y78" s="28" t="s">
        <v>123</v>
      </c>
      <c r="Z78" s="29"/>
      <c r="AA78" s="30"/>
      <c r="AB78" s="31" t="s">
        <v>4</v>
      </c>
      <c r="AC78" s="32" t="s">
        <v>123</v>
      </c>
      <c r="AD78" s="6">
        <f t="shared" si="9"/>
        <v>1</v>
      </c>
      <c r="AE78" s="6">
        <f t="shared" si="10"/>
        <v>0</v>
      </c>
      <c r="AF78" s="6">
        <f t="shared" si="11"/>
        <v>0</v>
      </c>
    </row>
    <row r="79" spans="2:32" ht="15" customHeight="1" collapsed="1" x14ac:dyDescent="0.25">
      <c r="B79" s="623" t="s">
        <v>170</v>
      </c>
      <c r="C79" s="624"/>
      <c r="D79" s="624"/>
      <c r="E79" s="624"/>
      <c r="F79" s="624"/>
      <c r="G79" s="624"/>
      <c r="H79" s="624"/>
      <c r="I79" s="624"/>
      <c r="J79" s="624"/>
      <c r="K79" s="624"/>
      <c r="L79" s="624"/>
      <c r="M79" s="624"/>
      <c r="N79" s="624"/>
      <c r="O79" s="624"/>
      <c r="P79" s="624"/>
      <c r="Q79" s="624"/>
      <c r="R79" s="624"/>
      <c r="S79" s="624"/>
      <c r="T79" s="624"/>
      <c r="U79" s="624"/>
      <c r="V79" s="624"/>
      <c r="W79" s="624"/>
      <c r="X79" s="624"/>
      <c r="Y79" s="624"/>
      <c r="Z79" s="624"/>
      <c r="AA79" s="20"/>
      <c r="AB79" s="21"/>
      <c r="AC79" s="22"/>
      <c r="AD79" s="6">
        <f t="shared" si="9"/>
        <v>0</v>
      </c>
      <c r="AE79" s="6">
        <f t="shared" si="10"/>
        <v>0</v>
      </c>
      <c r="AF79" s="6">
        <f t="shared" si="11"/>
        <v>0</v>
      </c>
    </row>
    <row r="80" spans="2:32" s="23" customFormat="1" hidden="1" outlineLevel="1" x14ac:dyDescent="0.25">
      <c r="B80" s="24" t="str">
        <f t="shared" ref="B80:B86" ca="1" si="21">"ФР"&amp;COUNTA(A$71:$C80)&amp;"_"&amp;MID(H80,5,5)</f>
        <v>ФР1_155</v>
      </c>
      <c r="C80" s="25" t="s">
        <v>116</v>
      </c>
      <c r="D80" s="25" t="s">
        <v>116</v>
      </c>
      <c r="E80" s="25" t="s">
        <v>117</v>
      </c>
      <c r="F80" s="25" t="s">
        <v>116</v>
      </c>
      <c r="G80" s="25" t="s">
        <v>116</v>
      </c>
      <c r="H80" s="25" t="s">
        <v>170</v>
      </c>
      <c r="I80" s="25" t="s">
        <v>171</v>
      </c>
      <c r="J80" s="25"/>
      <c r="K80" s="25" t="s">
        <v>130</v>
      </c>
      <c r="L80" s="25" t="s">
        <v>120</v>
      </c>
      <c r="M80" s="25"/>
      <c r="N80" s="25" t="s">
        <v>131</v>
      </c>
      <c r="O80" s="25" t="s">
        <v>132</v>
      </c>
      <c r="P80" s="25"/>
      <c r="Q80" s="25"/>
      <c r="R80" s="26" t="s">
        <v>122</v>
      </c>
      <c r="S80" s="25" t="s">
        <v>125</v>
      </c>
      <c r="T80" s="25"/>
      <c r="U80" s="24" t="str">
        <f t="shared" si="6"/>
        <v>если гр.2 is not null</v>
      </c>
      <c r="V80" s="25"/>
      <c r="W80" s="27"/>
      <c r="X80" s="28" t="s">
        <v>123</v>
      </c>
      <c r="Y80" s="28" t="s">
        <v>123</v>
      </c>
      <c r="Z80" s="29"/>
      <c r="AA80" s="30"/>
      <c r="AB80" s="31" t="s">
        <v>4</v>
      </c>
      <c r="AC80" s="32" t="s">
        <v>123</v>
      </c>
      <c r="AD80" s="6">
        <f t="shared" si="9"/>
        <v>1</v>
      </c>
      <c r="AE80" s="6">
        <f t="shared" si="10"/>
        <v>0</v>
      </c>
      <c r="AF80" s="6">
        <f t="shared" si="11"/>
        <v>0</v>
      </c>
    </row>
    <row r="81" spans="2:32" s="23" customFormat="1" hidden="1" outlineLevel="1" x14ac:dyDescent="0.25">
      <c r="B81" s="24" t="str">
        <f t="shared" ca="1" si="21"/>
        <v>ФР2_155</v>
      </c>
      <c r="C81" s="25" t="s">
        <v>116</v>
      </c>
      <c r="D81" s="25" t="s">
        <v>116</v>
      </c>
      <c r="E81" s="25" t="s">
        <v>117</v>
      </c>
      <c r="F81" s="25" t="s">
        <v>116</v>
      </c>
      <c r="G81" s="25" t="s">
        <v>116</v>
      </c>
      <c r="H81" s="25" t="s">
        <v>170</v>
      </c>
      <c r="I81" s="25" t="s">
        <v>171</v>
      </c>
      <c r="J81" s="25"/>
      <c r="K81" s="25" t="s">
        <v>130</v>
      </c>
      <c r="L81" s="25" t="s">
        <v>120</v>
      </c>
      <c r="M81" s="25"/>
      <c r="N81" s="25" t="s">
        <v>125</v>
      </c>
      <c r="O81" s="25" t="s">
        <v>66</v>
      </c>
      <c r="P81" s="25"/>
      <c r="Q81" s="25"/>
      <c r="R81" s="26" t="s">
        <v>122</v>
      </c>
      <c r="S81" s="25" t="s">
        <v>125</v>
      </c>
      <c r="T81" s="25"/>
      <c r="U81" s="24" t="str">
        <f t="shared" si="6"/>
        <v>если гр.3 is not null</v>
      </c>
      <c r="V81" s="25"/>
      <c r="W81" s="27"/>
      <c r="X81" s="28" t="s">
        <v>123</v>
      </c>
      <c r="Y81" s="28" t="s">
        <v>123</v>
      </c>
      <c r="Z81" s="29"/>
      <c r="AA81" s="30"/>
      <c r="AB81" s="31" t="s">
        <v>4</v>
      </c>
      <c r="AC81" s="32" t="s">
        <v>123</v>
      </c>
      <c r="AD81" s="6">
        <f t="shared" si="9"/>
        <v>1</v>
      </c>
      <c r="AE81" s="6">
        <f t="shared" si="10"/>
        <v>0</v>
      </c>
      <c r="AF81" s="6">
        <f t="shared" si="11"/>
        <v>0</v>
      </c>
    </row>
    <row r="82" spans="2:32" s="23" customFormat="1" hidden="1" outlineLevel="1" x14ac:dyDescent="0.25">
      <c r="B82" s="24" t="str">
        <f t="shared" ca="1" si="21"/>
        <v>ФР3_155</v>
      </c>
      <c r="C82" s="25" t="s">
        <v>116</v>
      </c>
      <c r="D82" s="25" t="s">
        <v>116</v>
      </c>
      <c r="E82" s="25" t="s">
        <v>117</v>
      </c>
      <c r="F82" s="25" t="s">
        <v>116</v>
      </c>
      <c r="G82" s="25" t="s">
        <v>116</v>
      </c>
      <c r="H82" s="25" t="s">
        <v>170</v>
      </c>
      <c r="I82" s="25" t="s">
        <v>171</v>
      </c>
      <c r="J82" s="25"/>
      <c r="K82" s="25" t="s">
        <v>121</v>
      </c>
      <c r="L82" s="25" t="s">
        <v>120</v>
      </c>
      <c r="M82" s="25"/>
      <c r="N82" s="25" t="s">
        <v>125</v>
      </c>
      <c r="O82" s="25" t="s">
        <v>36</v>
      </c>
      <c r="P82" s="25"/>
      <c r="Q82" s="25"/>
      <c r="R82" s="26" t="s">
        <v>122</v>
      </c>
      <c r="S82" s="25" t="s">
        <v>133</v>
      </c>
      <c r="T82" s="25"/>
      <c r="U82" s="24" t="str">
        <f t="shared" si="6"/>
        <v>если гр.3 is not null</v>
      </c>
      <c r="V82" s="25"/>
      <c r="W82" s="27"/>
      <c r="X82" s="28" t="s">
        <v>123</v>
      </c>
      <c r="Y82" s="28" t="s">
        <v>123</v>
      </c>
      <c r="Z82" s="29"/>
      <c r="AA82" s="30"/>
      <c r="AB82" s="31" t="s">
        <v>4</v>
      </c>
      <c r="AC82" s="32" t="s">
        <v>123</v>
      </c>
      <c r="AD82" s="6">
        <f t="shared" si="9"/>
        <v>1</v>
      </c>
      <c r="AE82" s="6">
        <f t="shared" si="10"/>
        <v>0</v>
      </c>
      <c r="AF82" s="6">
        <f t="shared" si="11"/>
        <v>0</v>
      </c>
    </row>
    <row r="83" spans="2:32" s="23" customFormat="1" hidden="1" outlineLevel="1" x14ac:dyDescent="0.25">
      <c r="B83" s="24" t="str">
        <f t="shared" ca="1" si="21"/>
        <v>ФР4_155</v>
      </c>
      <c r="C83" s="25" t="s">
        <v>116</v>
      </c>
      <c r="D83" s="25" t="s">
        <v>116</v>
      </c>
      <c r="E83" s="25" t="s">
        <v>117</v>
      </c>
      <c r="F83" s="25" t="s">
        <v>116</v>
      </c>
      <c r="G83" s="25" t="s">
        <v>116</v>
      </c>
      <c r="H83" s="25" t="s">
        <v>170</v>
      </c>
      <c r="I83" s="25" t="s">
        <v>171</v>
      </c>
      <c r="J83" s="25"/>
      <c r="K83" s="25" t="s">
        <v>131</v>
      </c>
      <c r="L83" s="25" t="s">
        <v>120</v>
      </c>
      <c r="M83" s="25"/>
      <c r="N83" s="25" t="s">
        <v>125</v>
      </c>
      <c r="O83" s="25" t="s">
        <v>74</v>
      </c>
      <c r="P83" s="25"/>
      <c r="Q83" s="25"/>
      <c r="R83" s="26" t="s">
        <v>122</v>
      </c>
      <c r="S83" s="25" t="s">
        <v>134</v>
      </c>
      <c r="T83" s="25"/>
      <c r="U83" s="24" t="str">
        <f t="shared" ref="U83:U125" si="22">"если гр."&amp;N83&amp;" is not null"</f>
        <v>если гр.3 is not null</v>
      </c>
      <c r="V83" s="25"/>
      <c r="W83" s="27"/>
      <c r="X83" s="28" t="s">
        <v>123</v>
      </c>
      <c r="Y83" s="28" t="s">
        <v>123</v>
      </c>
      <c r="Z83" s="29"/>
      <c r="AA83" s="30"/>
      <c r="AB83" s="31" t="s">
        <v>4</v>
      </c>
      <c r="AC83" s="32" t="s">
        <v>123</v>
      </c>
      <c r="AD83" s="6">
        <f t="shared" si="9"/>
        <v>1</v>
      </c>
      <c r="AE83" s="6">
        <f t="shared" si="10"/>
        <v>0</v>
      </c>
      <c r="AF83" s="6">
        <f t="shared" si="11"/>
        <v>0</v>
      </c>
    </row>
    <row r="84" spans="2:32" s="23" customFormat="1" hidden="1" outlineLevel="1" x14ac:dyDescent="0.25">
      <c r="B84" s="24" t="str">
        <f t="shared" ca="1" si="21"/>
        <v>ФР5_155</v>
      </c>
      <c r="C84" s="25" t="s">
        <v>116</v>
      </c>
      <c r="D84" s="25" t="s">
        <v>116</v>
      </c>
      <c r="E84" s="25" t="s">
        <v>117</v>
      </c>
      <c r="F84" s="25" t="s">
        <v>116</v>
      </c>
      <c r="G84" s="25" t="s">
        <v>116</v>
      </c>
      <c r="H84" s="25" t="s">
        <v>170</v>
      </c>
      <c r="I84" s="25" t="s">
        <v>171</v>
      </c>
      <c r="J84" s="25"/>
      <c r="K84" s="25" t="s">
        <v>131</v>
      </c>
      <c r="L84" s="25" t="s">
        <v>120</v>
      </c>
      <c r="M84" s="25"/>
      <c r="N84" s="25" t="s">
        <v>125</v>
      </c>
      <c r="O84" s="25" t="s">
        <v>48</v>
      </c>
      <c r="P84" s="25"/>
      <c r="Q84" s="25"/>
      <c r="R84" s="26" t="s">
        <v>122</v>
      </c>
      <c r="S84" s="25" t="s">
        <v>135</v>
      </c>
      <c r="T84" s="25"/>
      <c r="U84" s="24" t="str">
        <f t="shared" si="22"/>
        <v>если гр.3 is not null</v>
      </c>
      <c r="V84" s="25"/>
      <c r="W84" s="27"/>
      <c r="X84" s="28" t="s">
        <v>123</v>
      </c>
      <c r="Y84" s="28" t="s">
        <v>123</v>
      </c>
      <c r="Z84" s="29"/>
      <c r="AA84" s="30"/>
      <c r="AB84" s="31" t="s">
        <v>4</v>
      </c>
      <c r="AC84" s="32" t="s">
        <v>123</v>
      </c>
      <c r="AD84" s="6">
        <f t="shared" si="9"/>
        <v>1</v>
      </c>
      <c r="AE84" s="6">
        <f t="shared" si="10"/>
        <v>0</v>
      </c>
      <c r="AF84" s="6">
        <f t="shared" si="11"/>
        <v>0</v>
      </c>
    </row>
    <row r="85" spans="2:32" s="23" customFormat="1" hidden="1" outlineLevel="1" x14ac:dyDescent="0.25">
      <c r="B85" s="24" t="str">
        <f t="shared" ca="1" si="21"/>
        <v>ФР6_155</v>
      </c>
      <c r="C85" s="25" t="s">
        <v>116</v>
      </c>
      <c r="D85" s="25" t="s">
        <v>116</v>
      </c>
      <c r="E85" s="25" t="s">
        <v>117</v>
      </c>
      <c r="F85" s="25" t="s">
        <v>116</v>
      </c>
      <c r="G85" s="25" t="s">
        <v>116</v>
      </c>
      <c r="H85" s="25" t="s">
        <v>170</v>
      </c>
      <c r="I85" s="25" t="s">
        <v>171</v>
      </c>
      <c r="J85" s="25"/>
      <c r="K85" s="25" t="s">
        <v>131</v>
      </c>
      <c r="L85" s="25" t="s">
        <v>120</v>
      </c>
      <c r="M85" s="25"/>
      <c r="N85" s="25" t="s">
        <v>125</v>
      </c>
      <c r="O85" s="25" t="s">
        <v>32</v>
      </c>
      <c r="P85" s="25"/>
      <c r="Q85" s="25"/>
      <c r="R85" s="26" t="s">
        <v>122</v>
      </c>
      <c r="S85" s="25" t="s">
        <v>125</v>
      </c>
      <c r="T85" s="25"/>
      <c r="U85" s="24" t="str">
        <f t="shared" si="22"/>
        <v>если гр.3 is not null</v>
      </c>
      <c r="V85" s="25"/>
      <c r="W85" s="27"/>
      <c r="X85" s="28" t="s">
        <v>123</v>
      </c>
      <c r="Y85" s="28" t="s">
        <v>123</v>
      </c>
      <c r="Z85" s="29"/>
      <c r="AA85" s="30"/>
      <c r="AB85" s="31" t="s">
        <v>4</v>
      </c>
      <c r="AC85" s="32" t="s">
        <v>123</v>
      </c>
      <c r="AD85" s="6">
        <f t="shared" si="9"/>
        <v>1</v>
      </c>
      <c r="AE85" s="6">
        <f t="shared" si="10"/>
        <v>0</v>
      </c>
      <c r="AF85" s="6">
        <f t="shared" si="11"/>
        <v>0</v>
      </c>
    </row>
    <row r="86" spans="2:32" s="23" customFormat="1" hidden="1" outlineLevel="1" x14ac:dyDescent="0.25">
      <c r="B86" s="24" t="str">
        <f t="shared" ca="1" si="21"/>
        <v>ФР7_155</v>
      </c>
      <c r="C86" s="25" t="s">
        <v>116</v>
      </c>
      <c r="D86" s="25" t="s">
        <v>116</v>
      </c>
      <c r="E86" s="25" t="s">
        <v>117</v>
      </c>
      <c r="F86" s="25" t="s">
        <v>116</v>
      </c>
      <c r="G86" s="25" t="s">
        <v>116</v>
      </c>
      <c r="H86" s="25" t="s">
        <v>170</v>
      </c>
      <c r="I86" s="25" t="s">
        <v>171</v>
      </c>
      <c r="J86" s="25"/>
      <c r="K86" s="25" t="s">
        <v>125</v>
      </c>
      <c r="L86" s="25" t="s">
        <v>120</v>
      </c>
      <c r="M86" s="25"/>
      <c r="N86" s="25" t="s">
        <v>125</v>
      </c>
      <c r="O86" s="25" t="s">
        <v>38</v>
      </c>
      <c r="P86" s="25"/>
      <c r="Q86" s="25"/>
      <c r="R86" s="26" t="s">
        <v>122</v>
      </c>
      <c r="S86" s="25" t="s">
        <v>133</v>
      </c>
      <c r="T86" s="25"/>
      <c r="U86" s="24" t="str">
        <f t="shared" si="22"/>
        <v>если гр.3 is not null</v>
      </c>
      <c r="V86" s="25"/>
      <c r="W86" s="27"/>
      <c r="X86" s="28" t="s">
        <v>123</v>
      </c>
      <c r="Y86" s="28" t="s">
        <v>123</v>
      </c>
      <c r="Z86" s="29"/>
      <c r="AA86" s="30"/>
      <c r="AB86" s="31" t="s">
        <v>4</v>
      </c>
      <c r="AC86" s="32" t="s">
        <v>123</v>
      </c>
      <c r="AD86" s="6">
        <f t="shared" si="9"/>
        <v>1</v>
      </c>
      <c r="AE86" s="6">
        <f t="shared" si="10"/>
        <v>0</v>
      </c>
      <c r="AF86" s="6">
        <f t="shared" si="11"/>
        <v>0</v>
      </c>
    </row>
    <row r="87" spans="2:32" s="23" customFormat="1" collapsed="1" x14ac:dyDescent="0.25">
      <c r="B87" s="634" t="s">
        <v>1666</v>
      </c>
      <c r="C87" s="635"/>
      <c r="D87" s="635"/>
      <c r="E87" s="635"/>
      <c r="F87" s="635"/>
      <c r="G87" s="635"/>
      <c r="H87" s="635"/>
      <c r="I87" s="635"/>
      <c r="J87" s="635"/>
      <c r="K87" s="635"/>
      <c r="L87" s="635"/>
      <c r="M87" s="635"/>
      <c r="N87" s="635"/>
      <c r="O87" s="635"/>
      <c r="P87" s="635"/>
      <c r="Q87" s="635"/>
      <c r="R87" s="635"/>
      <c r="S87" s="635"/>
      <c r="T87" s="635"/>
      <c r="U87" s="635"/>
      <c r="V87" s="635"/>
      <c r="W87" s="635"/>
      <c r="X87" s="635"/>
      <c r="Y87" s="635"/>
      <c r="Z87" s="635"/>
      <c r="AA87" s="20"/>
      <c r="AB87" s="21"/>
      <c r="AC87" s="22"/>
      <c r="AD87" s="6"/>
      <c r="AE87" s="6"/>
      <c r="AF87" s="6"/>
    </row>
    <row r="88" spans="2:32" s="23" customFormat="1" hidden="1" outlineLevel="1" x14ac:dyDescent="0.25">
      <c r="B88" s="332" t="s">
        <v>1667</v>
      </c>
      <c r="C88" s="251" t="s">
        <v>116</v>
      </c>
      <c r="D88" s="251" t="s">
        <v>116</v>
      </c>
      <c r="E88" s="251" t="s">
        <v>117</v>
      </c>
      <c r="F88" s="251" t="s">
        <v>117</v>
      </c>
      <c r="G88" s="251" t="s">
        <v>117</v>
      </c>
      <c r="H88" s="251" t="s">
        <v>1666</v>
      </c>
      <c r="I88" s="317"/>
      <c r="J88" s="251"/>
      <c r="K88" s="251" t="s">
        <v>1668</v>
      </c>
      <c r="L88" s="251" t="s">
        <v>120</v>
      </c>
      <c r="M88" s="251"/>
      <c r="N88" s="251" t="s">
        <v>131</v>
      </c>
      <c r="O88" s="251" t="s">
        <v>132</v>
      </c>
      <c r="P88" s="251"/>
      <c r="Q88" s="251"/>
      <c r="R88" s="419" t="s">
        <v>122</v>
      </c>
      <c r="S88" s="251" t="s">
        <v>125</v>
      </c>
      <c r="T88" s="251"/>
      <c r="U88" s="332" t="s">
        <v>460</v>
      </c>
      <c r="V88" s="251"/>
      <c r="W88" s="527"/>
      <c r="X88" s="315" t="s">
        <v>123</v>
      </c>
      <c r="Y88" s="315" t="s">
        <v>123</v>
      </c>
      <c r="Z88" s="339"/>
      <c r="AA88" s="517">
        <v>45783.635208333333</v>
      </c>
      <c r="AB88" s="515" t="s">
        <v>4</v>
      </c>
      <c r="AC88" s="516" t="s">
        <v>123</v>
      </c>
      <c r="AD88" s="6"/>
      <c r="AE88" s="6"/>
      <c r="AF88" s="6"/>
    </row>
    <row r="89" spans="2:32" s="23" customFormat="1" hidden="1" outlineLevel="1" x14ac:dyDescent="0.25">
      <c r="B89" s="332" t="s">
        <v>1669</v>
      </c>
      <c r="C89" s="251" t="s">
        <v>116</v>
      </c>
      <c r="D89" s="251" t="s">
        <v>116</v>
      </c>
      <c r="E89" s="251" t="s">
        <v>117</v>
      </c>
      <c r="F89" s="251" t="s">
        <v>117</v>
      </c>
      <c r="G89" s="251" t="s">
        <v>117</v>
      </c>
      <c r="H89" s="251" t="s">
        <v>1666</v>
      </c>
      <c r="I89" s="317"/>
      <c r="J89" s="251"/>
      <c r="K89" s="251" t="s">
        <v>121</v>
      </c>
      <c r="L89" s="251" t="s">
        <v>120</v>
      </c>
      <c r="M89" s="251"/>
      <c r="N89" s="251" t="s">
        <v>125</v>
      </c>
      <c r="O89" s="251" t="s">
        <v>167</v>
      </c>
      <c r="P89" s="251"/>
      <c r="Q89" s="251"/>
      <c r="R89" s="419" t="s">
        <v>122</v>
      </c>
      <c r="S89" s="251" t="s">
        <v>125</v>
      </c>
      <c r="T89" s="251"/>
      <c r="U89" s="332" t="s">
        <v>402</v>
      </c>
      <c r="V89" s="251"/>
      <c r="W89" s="527"/>
      <c r="X89" s="315" t="s">
        <v>123</v>
      </c>
      <c r="Y89" s="315" t="s">
        <v>123</v>
      </c>
      <c r="Z89" s="339"/>
      <c r="AA89" s="517">
        <v>45783.701423611114</v>
      </c>
      <c r="AB89" s="515" t="s">
        <v>4</v>
      </c>
      <c r="AC89" s="516" t="s">
        <v>123</v>
      </c>
      <c r="AD89" s="6"/>
      <c r="AE89" s="6"/>
      <c r="AF89" s="6"/>
    </row>
    <row r="90" spans="2:32" s="23" customFormat="1" hidden="1" outlineLevel="1" x14ac:dyDescent="0.25">
      <c r="B90" s="332" t="s">
        <v>1670</v>
      </c>
      <c r="C90" s="251" t="s">
        <v>116</v>
      </c>
      <c r="D90" s="251" t="s">
        <v>116</v>
      </c>
      <c r="E90" s="251" t="s">
        <v>117</v>
      </c>
      <c r="F90" s="251" t="s">
        <v>117</v>
      </c>
      <c r="G90" s="251" t="s">
        <v>117</v>
      </c>
      <c r="H90" s="251" t="s">
        <v>1666</v>
      </c>
      <c r="I90" s="317"/>
      <c r="J90" s="251"/>
      <c r="K90" s="251" t="s">
        <v>121</v>
      </c>
      <c r="L90" s="251" t="s">
        <v>120</v>
      </c>
      <c r="M90" s="251"/>
      <c r="N90" s="251" t="s">
        <v>134</v>
      </c>
      <c r="O90" s="251" t="s">
        <v>169</v>
      </c>
      <c r="P90" s="251"/>
      <c r="Q90" s="251"/>
      <c r="R90" s="419" t="s">
        <v>122</v>
      </c>
      <c r="S90" s="528" t="s">
        <v>141</v>
      </c>
      <c r="T90" s="251"/>
      <c r="U90" s="332" t="s">
        <v>1671</v>
      </c>
      <c r="V90" s="251"/>
      <c r="W90" s="527"/>
      <c r="X90" s="315" t="s">
        <v>123</v>
      </c>
      <c r="Y90" s="315" t="s">
        <v>123</v>
      </c>
      <c r="Z90" s="339"/>
      <c r="AA90" s="517">
        <v>45783.701458333337</v>
      </c>
      <c r="AB90" s="515" t="s">
        <v>4</v>
      </c>
      <c r="AC90" s="516" t="s">
        <v>123</v>
      </c>
      <c r="AD90" s="6"/>
      <c r="AE90" s="6"/>
      <c r="AF90" s="6"/>
    </row>
    <row r="91" spans="2:32" s="23" customFormat="1" hidden="1" outlineLevel="1" x14ac:dyDescent="0.25">
      <c r="B91" s="332" t="s">
        <v>1672</v>
      </c>
      <c r="C91" s="251" t="s">
        <v>116</v>
      </c>
      <c r="D91" s="251" t="s">
        <v>116</v>
      </c>
      <c r="E91" s="251" t="s">
        <v>117</v>
      </c>
      <c r="F91" s="251" t="s">
        <v>117</v>
      </c>
      <c r="G91" s="251" t="s">
        <v>117</v>
      </c>
      <c r="H91" s="251" t="s">
        <v>1666</v>
      </c>
      <c r="I91" s="317"/>
      <c r="J91" s="251"/>
      <c r="K91" s="251" t="s">
        <v>1690</v>
      </c>
      <c r="L91" s="251" t="s">
        <v>120</v>
      </c>
      <c r="M91" s="251"/>
      <c r="N91" s="251" t="s">
        <v>125</v>
      </c>
      <c r="O91" s="529" t="s">
        <v>167</v>
      </c>
      <c r="P91" s="251"/>
      <c r="Q91" s="251"/>
      <c r="R91" s="419" t="s">
        <v>122</v>
      </c>
      <c r="S91" s="317" t="s">
        <v>125</v>
      </c>
      <c r="T91" s="251"/>
      <c r="U91" s="332" t="s">
        <v>402</v>
      </c>
      <c r="V91" s="251"/>
      <c r="W91" s="527"/>
      <c r="X91" s="538" t="s">
        <v>123</v>
      </c>
      <c r="Y91" s="538" t="s">
        <v>123</v>
      </c>
      <c r="Z91" s="339"/>
      <c r="AA91" s="517">
        <v>45783.727870370371</v>
      </c>
      <c r="AB91" s="539" t="s">
        <v>4</v>
      </c>
      <c r="AC91" s="540" t="s">
        <v>123</v>
      </c>
      <c r="AD91" s="6"/>
      <c r="AE91" s="6"/>
      <c r="AF91" s="6"/>
    </row>
    <row r="92" spans="2:32" s="23" customFormat="1" ht="30" hidden="1" outlineLevel="1" x14ac:dyDescent="0.25">
      <c r="B92" s="332" t="s">
        <v>1673</v>
      </c>
      <c r="C92" s="251" t="s">
        <v>116</v>
      </c>
      <c r="D92" s="251" t="s">
        <v>116</v>
      </c>
      <c r="E92" s="251" t="s">
        <v>117</v>
      </c>
      <c r="F92" s="251" t="s">
        <v>117</v>
      </c>
      <c r="G92" s="251" t="s">
        <v>117</v>
      </c>
      <c r="H92" s="251" t="s">
        <v>1666</v>
      </c>
      <c r="I92" s="317"/>
      <c r="J92" s="251"/>
      <c r="K92" s="251" t="s">
        <v>131</v>
      </c>
      <c r="L92" s="251" t="s">
        <v>120</v>
      </c>
      <c r="M92" s="251"/>
      <c r="N92" s="251" t="s">
        <v>125</v>
      </c>
      <c r="O92" s="251" t="s">
        <v>1732</v>
      </c>
      <c r="P92" s="251"/>
      <c r="Q92" s="251"/>
      <c r="R92" s="419" t="s">
        <v>122</v>
      </c>
      <c r="S92" s="251" t="s">
        <v>125</v>
      </c>
      <c r="T92" s="251"/>
      <c r="U92" s="332" t="s">
        <v>402</v>
      </c>
      <c r="V92" s="251"/>
      <c r="W92" s="527"/>
      <c r="X92" s="315" t="s">
        <v>123</v>
      </c>
      <c r="Y92" s="315" t="s">
        <v>123</v>
      </c>
      <c r="Z92" s="339"/>
      <c r="AA92" s="517">
        <v>45783.728009259263</v>
      </c>
      <c r="AB92" s="515" t="s">
        <v>4</v>
      </c>
      <c r="AC92" s="516" t="s">
        <v>123</v>
      </c>
      <c r="AD92" s="6"/>
      <c r="AE92" s="6"/>
      <c r="AF92" s="6"/>
    </row>
    <row r="93" spans="2:32" s="23" customFormat="1" ht="45" hidden="1" outlineLevel="1" x14ac:dyDescent="0.25">
      <c r="B93" s="332" t="s">
        <v>1674</v>
      </c>
      <c r="C93" s="251" t="s">
        <v>116</v>
      </c>
      <c r="D93" s="251" t="s">
        <v>116</v>
      </c>
      <c r="E93" s="251" t="s">
        <v>117</v>
      </c>
      <c r="F93" s="251" t="s">
        <v>117</v>
      </c>
      <c r="G93" s="251" t="s">
        <v>117</v>
      </c>
      <c r="H93" s="251" t="s">
        <v>1666</v>
      </c>
      <c r="I93" s="317"/>
      <c r="J93" s="251"/>
      <c r="K93" s="251" t="s">
        <v>131</v>
      </c>
      <c r="L93" s="251" t="s">
        <v>120</v>
      </c>
      <c r="M93" s="251"/>
      <c r="N93" s="251" t="s">
        <v>125</v>
      </c>
      <c r="O93" s="251" t="s">
        <v>1735</v>
      </c>
      <c r="P93" s="251"/>
      <c r="Q93" s="251"/>
      <c r="R93" s="419" t="s">
        <v>122</v>
      </c>
      <c r="S93" s="251" t="s">
        <v>422</v>
      </c>
      <c r="T93" s="251"/>
      <c r="U93" s="332" t="s">
        <v>402</v>
      </c>
      <c r="V93" s="251"/>
      <c r="W93" s="527"/>
      <c r="X93" s="538" t="s">
        <v>123</v>
      </c>
      <c r="Y93" s="538" t="s">
        <v>123</v>
      </c>
      <c r="Z93" s="339"/>
      <c r="AA93" s="541">
        <v>45783.701469907406</v>
      </c>
      <c r="AB93" s="539" t="s">
        <v>4</v>
      </c>
      <c r="AC93" s="540" t="s">
        <v>123</v>
      </c>
      <c r="AD93" s="6"/>
      <c r="AE93" s="6"/>
      <c r="AF93" s="6"/>
    </row>
    <row r="94" spans="2:32" s="23" customFormat="1" ht="30" hidden="1" outlineLevel="1" x14ac:dyDescent="0.25">
      <c r="B94" s="332" t="s">
        <v>1675</v>
      </c>
      <c r="C94" s="251" t="s">
        <v>116</v>
      </c>
      <c r="D94" s="251" t="s">
        <v>116</v>
      </c>
      <c r="E94" s="251" t="s">
        <v>117</v>
      </c>
      <c r="F94" s="251" t="s">
        <v>117</v>
      </c>
      <c r="G94" s="251" t="s">
        <v>117</v>
      </c>
      <c r="H94" s="251" t="s">
        <v>1666</v>
      </c>
      <c r="I94" s="317"/>
      <c r="J94" s="251"/>
      <c r="K94" s="251" t="s">
        <v>131</v>
      </c>
      <c r="L94" s="251" t="s">
        <v>120</v>
      </c>
      <c r="M94" s="251"/>
      <c r="N94" s="251" t="s">
        <v>125</v>
      </c>
      <c r="O94" s="251" t="s">
        <v>1733</v>
      </c>
      <c r="P94" s="251"/>
      <c r="Q94" s="251"/>
      <c r="R94" s="419" t="s">
        <v>122</v>
      </c>
      <c r="S94" s="251" t="s">
        <v>134</v>
      </c>
      <c r="T94" s="251"/>
      <c r="U94" s="332" t="s">
        <v>402</v>
      </c>
      <c r="V94" s="251"/>
      <c r="W94" s="527"/>
      <c r="X94" s="538" t="s">
        <v>123</v>
      </c>
      <c r="Y94" s="538" t="s">
        <v>123</v>
      </c>
      <c r="Z94" s="339"/>
      <c r="AA94" s="541">
        <v>45783.701469907406</v>
      </c>
      <c r="AB94" s="539" t="s">
        <v>4</v>
      </c>
      <c r="AC94" s="540" t="s">
        <v>123</v>
      </c>
      <c r="AD94" s="6"/>
      <c r="AE94" s="6"/>
      <c r="AF94" s="6"/>
    </row>
    <row r="95" spans="2:32" s="23" customFormat="1" ht="60" hidden="1" outlineLevel="1" x14ac:dyDescent="0.25">
      <c r="B95" s="332" t="s">
        <v>1676</v>
      </c>
      <c r="C95" s="251" t="s">
        <v>116</v>
      </c>
      <c r="D95" s="251" t="s">
        <v>116</v>
      </c>
      <c r="E95" s="251" t="s">
        <v>117</v>
      </c>
      <c r="F95" s="251" t="s">
        <v>117</v>
      </c>
      <c r="G95" s="251" t="s">
        <v>117</v>
      </c>
      <c r="H95" s="251" t="s">
        <v>1666</v>
      </c>
      <c r="I95" s="317"/>
      <c r="J95" s="251"/>
      <c r="K95" s="251" t="s">
        <v>131</v>
      </c>
      <c r="L95" s="251" t="s">
        <v>120</v>
      </c>
      <c r="M95" s="251"/>
      <c r="N95" s="251" t="s">
        <v>125</v>
      </c>
      <c r="O95" s="251" t="s">
        <v>1734</v>
      </c>
      <c r="P95" s="251"/>
      <c r="Q95" s="251"/>
      <c r="R95" s="419" t="s">
        <v>122</v>
      </c>
      <c r="S95" s="251" t="s">
        <v>125</v>
      </c>
      <c r="T95" s="251"/>
      <c r="U95" s="332" t="s">
        <v>402</v>
      </c>
      <c r="V95" s="251"/>
      <c r="W95" s="527"/>
      <c r="X95" s="538" t="s">
        <v>123</v>
      </c>
      <c r="Y95" s="538" t="s">
        <v>123</v>
      </c>
      <c r="Z95" s="339"/>
      <c r="AA95" s="541">
        <v>45783.701481481483</v>
      </c>
      <c r="AB95" s="539" t="s">
        <v>4</v>
      </c>
      <c r="AC95" s="540" t="s">
        <v>123</v>
      </c>
      <c r="AD95" s="6"/>
      <c r="AE95" s="6"/>
      <c r="AF95" s="6"/>
    </row>
    <row r="96" spans="2:32" s="23" customFormat="1" hidden="1" outlineLevel="1" x14ac:dyDescent="0.25">
      <c r="B96" s="332" t="s">
        <v>1677</v>
      </c>
      <c r="C96" s="251" t="s">
        <v>116</v>
      </c>
      <c r="D96" s="251" t="s">
        <v>116</v>
      </c>
      <c r="E96" s="251" t="s">
        <v>117</v>
      </c>
      <c r="F96" s="251" t="s">
        <v>117</v>
      </c>
      <c r="G96" s="251" t="s">
        <v>117</v>
      </c>
      <c r="H96" s="251" t="s">
        <v>1666</v>
      </c>
      <c r="I96" s="317"/>
      <c r="J96" s="251"/>
      <c r="K96" s="251" t="s">
        <v>125</v>
      </c>
      <c r="L96" s="251" t="s">
        <v>120</v>
      </c>
      <c r="M96" s="251"/>
      <c r="N96" s="251" t="s">
        <v>125</v>
      </c>
      <c r="O96" s="251" t="s">
        <v>74</v>
      </c>
      <c r="P96" s="251"/>
      <c r="Q96" s="251"/>
      <c r="R96" s="419" t="s">
        <v>122</v>
      </c>
      <c r="S96" s="251" t="s">
        <v>134</v>
      </c>
      <c r="T96" s="251"/>
      <c r="U96" s="332" t="s">
        <v>402</v>
      </c>
      <c r="V96" s="251"/>
      <c r="W96" s="527"/>
      <c r="X96" s="315" t="s">
        <v>123</v>
      </c>
      <c r="Y96" s="315" t="s">
        <v>123</v>
      </c>
      <c r="Z96" s="339"/>
      <c r="AA96" s="517">
        <v>45783.701481481483</v>
      </c>
      <c r="AB96" s="515" t="s">
        <v>4</v>
      </c>
      <c r="AC96" s="516" t="s">
        <v>123</v>
      </c>
      <c r="AD96" s="6"/>
      <c r="AE96" s="6"/>
      <c r="AF96" s="6"/>
    </row>
    <row r="97" spans="2:32" s="23" customFormat="1" ht="30" hidden="1" outlineLevel="1" x14ac:dyDescent="0.25">
      <c r="B97" s="332" t="s">
        <v>1738</v>
      </c>
      <c r="C97" s="251" t="s">
        <v>116</v>
      </c>
      <c r="D97" s="251" t="s">
        <v>116</v>
      </c>
      <c r="E97" s="251" t="s">
        <v>117</v>
      </c>
      <c r="F97" s="251" t="s">
        <v>117</v>
      </c>
      <c r="G97" s="251" t="s">
        <v>117</v>
      </c>
      <c r="H97" s="251" t="s">
        <v>1666</v>
      </c>
      <c r="I97" s="317"/>
      <c r="J97" s="251"/>
      <c r="K97" s="251" t="s">
        <v>125</v>
      </c>
      <c r="L97" s="251" t="s">
        <v>120</v>
      </c>
      <c r="M97" s="251"/>
      <c r="N97" s="251" t="s">
        <v>125</v>
      </c>
      <c r="O97" s="251" t="s">
        <v>1736</v>
      </c>
      <c r="P97" s="251"/>
      <c r="Q97" s="251"/>
      <c r="R97" s="419" t="s">
        <v>122</v>
      </c>
      <c r="S97" s="251" t="s">
        <v>124</v>
      </c>
      <c r="T97" s="251"/>
      <c r="U97" s="332" t="s">
        <v>402</v>
      </c>
      <c r="V97" s="251"/>
      <c r="W97" s="527"/>
      <c r="X97" s="315" t="s">
        <v>123</v>
      </c>
      <c r="Y97" s="315" t="s">
        <v>123</v>
      </c>
      <c r="Z97" s="339"/>
      <c r="AA97" s="517">
        <v>45783.701481481483</v>
      </c>
      <c r="AB97" s="515" t="s">
        <v>4</v>
      </c>
      <c r="AC97" s="516" t="s">
        <v>123</v>
      </c>
      <c r="AD97" s="6"/>
      <c r="AE97" s="6"/>
      <c r="AF97" s="6"/>
    </row>
    <row r="98" spans="2:32" s="23" customFormat="1" ht="30" hidden="1" outlineLevel="1" x14ac:dyDescent="0.25">
      <c r="B98" s="332" t="s">
        <v>1739</v>
      </c>
      <c r="C98" s="251" t="s">
        <v>116</v>
      </c>
      <c r="D98" s="251" t="s">
        <v>116</v>
      </c>
      <c r="E98" s="251" t="s">
        <v>117</v>
      </c>
      <c r="F98" s="251" t="s">
        <v>117</v>
      </c>
      <c r="G98" s="251" t="s">
        <v>117</v>
      </c>
      <c r="H98" s="251" t="s">
        <v>1666</v>
      </c>
      <c r="I98" s="317"/>
      <c r="J98" s="251"/>
      <c r="K98" s="251" t="s">
        <v>125</v>
      </c>
      <c r="L98" s="251" t="s">
        <v>120</v>
      </c>
      <c r="M98" s="251"/>
      <c r="N98" s="251" t="s">
        <v>125</v>
      </c>
      <c r="O98" s="251" t="s">
        <v>1737</v>
      </c>
      <c r="P98" s="251"/>
      <c r="Q98" s="251"/>
      <c r="R98" s="419" t="s">
        <v>122</v>
      </c>
      <c r="S98" s="251" t="s">
        <v>124</v>
      </c>
      <c r="T98" s="251"/>
      <c r="U98" s="332" t="s">
        <v>402</v>
      </c>
      <c r="V98" s="251"/>
      <c r="W98" s="527"/>
      <c r="X98" s="538" t="s">
        <v>123</v>
      </c>
      <c r="Y98" s="538" t="s">
        <v>123</v>
      </c>
      <c r="Z98" s="339"/>
      <c r="AA98" s="541">
        <v>45783.701493055552</v>
      </c>
      <c r="AB98" s="539" t="s">
        <v>4</v>
      </c>
      <c r="AC98" s="540" t="s">
        <v>123</v>
      </c>
      <c r="AD98" s="6"/>
      <c r="AE98" s="6"/>
      <c r="AF98" s="6"/>
    </row>
    <row r="99" spans="2:32" s="23" customFormat="1" hidden="1" outlineLevel="1" x14ac:dyDescent="0.25">
      <c r="B99" s="332" t="s">
        <v>1740</v>
      </c>
      <c r="C99" s="251" t="s">
        <v>116</v>
      </c>
      <c r="D99" s="251" t="s">
        <v>116</v>
      </c>
      <c r="E99" s="251" t="s">
        <v>117</v>
      </c>
      <c r="F99" s="251" t="s">
        <v>117</v>
      </c>
      <c r="G99" s="251" t="s">
        <v>117</v>
      </c>
      <c r="H99" s="251" t="s">
        <v>1666</v>
      </c>
      <c r="I99" s="317"/>
      <c r="J99" s="251"/>
      <c r="K99" s="251" t="s">
        <v>125</v>
      </c>
      <c r="L99" s="251" t="s">
        <v>120</v>
      </c>
      <c r="M99" s="251"/>
      <c r="N99" s="251" t="s">
        <v>125</v>
      </c>
      <c r="O99" s="251" t="s">
        <v>32</v>
      </c>
      <c r="P99" s="251"/>
      <c r="Q99" s="251"/>
      <c r="R99" s="419" t="s">
        <v>122</v>
      </c>
      <c r="S99" s="251" t="s">
        <v>125</v>
      </c>
      <c r="T99" s="251"/>
      <c r="U99" s="332" t="s">
        <v>402</v>
      </c>
      <c r="V99" s="251"/>
      <c r="W99" s="527"/>
      <c r="X99" s="315" t="s">
        <v>123</v>
      </c>
      <c r="Y99" s="315" t="s">
        <v>123</v>
      </c>
      <c r="Z99" s="339"/>
      <c r="AA99" s="517">
        <v>45783.701493055552</v>
      </c>
      <c r="AB99" s="515" t="s">
        <v>4</v>
      </c>
      <c r="AC99" s="516" t="s">
        <v>123</v>
      </c>
      <c r="AD99" s="6"/>
      <c r="AE99" s="6"/>
      <c r="AF99" s="6"/>
    </row>
    <row r="100" spans="2:32" s="23" customFormat="1" ht="30" hidden="1" outlineLevel="1" x14ac:dyDescent="0.25">
      <c r="B100" s="332" t="s">
        <v>1741</v>
      </c>
      <c r="C100" s="251" t="s">
        <v>116</v>
      </c>
      <c r="D100" s="251" t="s">
        <v>116</v>
      </c>
      <c r="E100" s="251" t="s">
        <v>117</v>
      </c>
      <c r="F100" s="251" t="s">
        <v>117</v>
      </c>
      <c r="G100" s="251" t="s">
        <v>117</v>
      </c>
      <c r="H100" s="251" t="s">
        <v>1666</v>
      </c>
      <c r="I100" s="317"/>
      <c r="J100" s="251"/>
      <c r="K100" s="251" t="s">
        <v>134</v>
      </c>
      <c r="L100" s="251" t="s">
        <v>120</v>
      </c>
      <c r="M100" s="251"/>
      <c r="N100" s="251" t="s">
        <v>125</v>
      </c>
      <c r="O100" s="251" t="s">
        <v>1745</v>
      </c>
      <c r="P100" s="251"/>
      <c r="Q100" s="251"/>
      <c r="R100" s="419" t="s">
        <v>122</v>
      </c>
      <c r="S100" s="251" t="s">
        <v>134</v>
      </c>
      <c r="T100" s="251"/>
      <c r="U100" s="332" t="s">
        <v>402</v>
      </c>
      <c r="V100" s="332"/>
      <c r="W100" s="527"/>
      <c r="X100" s="315" t="s">
        <v>123</v>
      </c>
      <c r="Y100" s="315" t="s">
        <v>123</v>
      </c>
      <c r="Z100" s="339"/>
      <c r="AA100" s="517">
        <v>45783.701493055552</v>
      </c>
      <c r="AB100" s="515" t="s">
        <v>4</v>
      </c>
      <c r="AC100" s="516" t="s">
        <v>123</v>
      </c>
      <c r="AD100" s="6"/>
      <c r="AE100" s="6"/>
      <c r="AF100" s="6"/>
    </row>
    <row r="101" spans="2:32" s="23" customFormat="1" hidden="1" outlineLevel="1" x14ac:dyDescent="0.25">
      <c r="B101" s="332" t="s">
        <v>1742</v>
      </c>
      <c r="C101" s="251" t="s">
        <v>116</v>
      </c>
      <c r="D101" s="251" t="s">
        <v>116</v>
      </c>
      <c r="E101" s="251" t="s">
        <v>117</v>
      </c>
      <c r="F101" s="251" t="s">
        <v>117</v>
      </c>
      <c r="G101" s="251" t="s">
        <v>117</v>
      </c>
      <c r="H101" s="251" t="s">
        <v>1666</v>
      </c>
      <c r="I101" s="317"/>
      <c r="J101" s="251"/>
      <c r="K101" s="251" t="s">
        <v>134</v>
      </c>
      <c r="L101" s="251" t="s">
        <v>120</v>
      </c>
      <c r="M101" s="251"/>
      <c r="N101" s="251" t="s">
        <v>125</v>
      </c>
      <c r="O101" s="251" t="s">
        <v>1746</v>
      </c>
      <c r="P101" s="251"/>
      <c r="Q101" s="251"/>
      <c r="R101" s="419" t="s">
        <v>122</v>
      </c>
      <c r="S101" s="251" t="s">
        <v>138</v>
      </c>
      <c r="T101" s="251"/>
      <c r="U101" s="332" t="s">
        <v>402</v>
      </c>
      <c r="V101" s="251"/>
      <c r="W101" s="527"/>
      <c r="X101" s="538" t="s">
        <v>123</v>
      </c>
      <c r="Y101" s="538" t="s">
        <v>123</v>
      </c>
      <c r="Z101" s="339"/>
      <c r="AA101" s="541">
        <v>45783.701504629629</v>
      </c>
      <c r="AB101" s="539" t="s">
        <v>4</v>
      </c>
      <c r="AC101" s="540" t="s">
        <v>123</v>
      </c>
      <c r="AD101" s="6"/>
      <c r="AE101" s="6"/>
      <c r="AF101" s="6"/>
    </row>
    <row r="102" spans="2:32" s="23" customFormat="1" hidden="1" outlineLevel="1" x14ac:dyDescent="0.25">
      <c r="B102" s="332" t="s">
        <v>1743</v>
      </c>
      <c r="C102" s="251" t="s">
        <v>116</v>
      </c>
      <c r="D102" s="251" t="s">
        <v>116</v>
      </c>
      <c r="E102" s="251" t="s">
        <v>117</v>
      </c>
      <c r="F102" s="251" t="s">
        <v>117</v>
      </c>
      <c r="G102" s="251" t="s">
        <v>117</v>
      </c>
      <c r="H102" s="251" t="s">
        <v>1666</v>
      </c>
      <c r="I102" s="317"/>
      <c r="J102" s="251"/>
      <c r="K102" s="251" t="s">
        <v>134</v>
      </c>
      <c r="L102" s="251" t="s">
        <v>120</v>
      </c>
      <c r="M102" s="251"/>
      <c r="N102" s="251" t="s">
        <v>125</v>
      </c>
      <c r="O102" s="251" t="s">
        <v>1747</v>
      </c>
      <c r="P102" s="251"/>
      <c r="Q102" s="251"/>
      <c r="R102" s="419" t="s">
        <v>122</v>
      </c>
      <c r="S102" s="251" t="s">
        <v>134</v>
      </c>
      <c r="T102" s="251"/>
      <c r="U102" s="332" t="s">
        <v>402</v>
      </c>
      <c r="V102" s="251"/>
      <c r="W102" s="527"/>
      <c r="X102" s="538" t="s">
        <v>123</v>
      </c>
      <c r="Y102" s="538" t="s">
        <v>123</v>
      </c>
      <c r="Z102" s="339"/>
      <c r="AA102" s="541">
        <v>45783.701504629629</v>
      </c>
      <c r="AB102" s="539" t="s">
        <v>4</v>
      </c>
      <c r="AC102" s="540" t="s">
        <v>123</v>
      </c>
      <c r="AD102" s="6"/>
      <c r="AE102" s="6"/>
      <c r="AF102" s="6"/>
    </row>
    <row r="103" spans="2:32" s="23" customFormat="1" ht="45" hidden="1" outlineLevel="1" x14ac:dyDescent="0.25">
      <c r="B103" s="332" t="s">
        <v>1744</v>
      </c>
      <c r="C103" s="251" t="s">
        <v>116</v>
      </c>
      <c r="D103" s="251" t="s">
        <v>116</v>
      </c>
      <c r="E103" s="251" t="s">
        <v>117</v>
      </c>
      <c r="F103" s="251" t="s">
        <v>117</v>
      </c>
      <c r="G103" s="251" t="s">
        <v>117</v>
      </c>
      <c r="H103" s="251" t="s">
        <v>1666</v>
      </c>
      <c r="I103" s="317"/>
      <c r="J103" s="251"/>
      <c r="K103" s="251" t="s">
        <v>134</v>
      </c>
      <c r="L103" s="251" t="s">
        <v>120</v>
      </c>
      <c r="M103" s="251"/>
      <c r="N103" s="251" t="s">
        <v>125</v>
      </c>
      <c r="O103" s="251" t="s">
        <v>1748</v>
      </c>
      <c r="P103" s="251"/>
      <c r="Q103" s="251"/>
      <c r="R103" s="419" t="s">
        <v>122</v>
      </c>
      <c r="S103" s="251" t="s">
        <v>125</v>
      </c>
      <c r="T103" s="251"/>
      <c r="U103" s="332" t="s">
        <v>402</v>
      </c>
      <c r="V103" s="251"/>
      <c r="W103" s="527"/>
      <c r="X103" s="538" t="s">
        <v>123</v>
      </c>
      <c r="Y103" s="538" t="s">
        <v>123</v>
      </c>
      <c r="Z103" s="339"/>
      <c r="AA103" s="541">
        <v>45783.701504629629</v>
      </c>
      <c r="AB103" s="539" t="s">
        <v>4</v>
      </c>
      <c r="AC103" s="540" t="s">
        <v>123</v>
      </c>
      <c r="AD103" s="6"/>
      <c r="AE103" s="6"/>
      <c r="AF103" s="6"/>
    </row>
    <row r="104" spans="2:32" ht="15" customHeight="1" collapsed="1" x14ac:dyDescent="0.25">
      <c r="B104" s="623" t="s">
        <v>172</v>
      </c>
      <c r="C104" s="624"/>
      <c r="D104" s="624"/>
      <c r="E104" s="624"/>
      <c r="F104" s="624"/>
      <c r="G104" s="624"/>
      <c r="H104" s="624"/>
      <c r="I104" s="624"/>
      <c r="J104" s="624"/>
      <c r="K104" s="624"/>
      <c r="L104" s="624"/>
      <c r="M104" s="624"/>
      <c r="N104" s="624"/>
      <c r="O104" s="624"/>
      <c r="P104" s="624"/>
      <c r="Q104" s="624"/>
      <c r="R104" s="624"/>
      <c r="S104" s="624"/>
      <c r="T104" s="624"/>
      <c r="U104" s="624"/>
      <c r="V104" s="624"/>
      <c r="W104" s="624"/>
      <c r="X104" s="624"/>
      <c r="Y104" s="624"/>
      <c r="Z104" s="624"/>
      <c r="AA104" s="20"/>
      <c r="AB104" s="21"/>
      <c r="AC104" s="22"/>
      <c r="AD104" s="6">
        <f t="shared" si="9"/>
        <v>0</v>
      </c>
      <c r="AE104" s="6">
        <f t="shared" si="10"/>
        <v>0</v>
      </c>
      <c r="AF104" s="6">
        <f t="shared" si="11"/>
        <v>0</v>
      </c>
    </row>
    <row r="105" spans="2:32" s="23" customFormat="1" ht="15" hidden="1" customHeight="1" outlineLevel="1" x14ac:dyDescent="0.25">
      <c r="B105" s="24" t="str">
        <f>"ФР"&amp;COUNTA($C105:C$105)&amp;"_"&amp;MID(H105,5,5)</f>
        <v>ФР1_195</v>
      </c>
      <c r="C105" s="25" t="s">
        <v>116</v>
      </c>
      <c r="D105" s="25" t="s">
        <v>116</v>
      </c>
      <c r="E105" s="25" t="s">
        <v>117</v>
      </c>
      <c r="F105" s="251" t="s">
        <v>117</v>
      </c>
      <c r="G105" s="251" t="s">
        <v>117</v>
      </c>
      <c r="H105" s="25" t="s">
        <v>172</v>
      </c>
      <c r="I105" s="420" t="s">
        <v>120</v>
      </c>
      <c r="J105" s="25"/>
      <c r="K105" s="25" t="s">
        <v>119</v>
      </c>
      <c r="L105" s="25" t="s">
        <v>120</v>
      </c>
      <c r="M105" s="25"/>
      <c r="N105" s="25" t="s">
        <v>131</v>
      </c>
      <c r="O105" s="25" t="s">
        <v>132</v>
      </c>
      <c r="P105" s="25"/>
      <c r="Q105" s="25"/>
      <c r="R105" s="26" t="s">
        <v>122</v>
      </c>
      <c r="S105" s="25" t="s">
        <v>125</v>
      </c>
      <c r="T105" s="25"/>
      <c r="U105" s="24" t="str">
        <f t="shared" si="22"/>
        <v>если гр.2 is not null</v>
      </c>
      <c r="V105" s="25"/>
      <c r="W105" s="27"/>
      <c r="X105" s="28" t="s">
        <v>123</v>
      </c>
      <c r="Y105" s="28" t="s">
        <v>123</v>
      </c>
      <c r="Z105" s="29"/>
      <c r="AA105" s="30">
        <v>45530.452546296299</v>
      </c>
      <c r="AB105" s="31" t="s">
        <v>4</v>
      </c>
      <c r="AC105" s="32" t="s">
        <v>123</v>
      </c>
      <c r="AD105" s="6">
        <f t="shared" si="9"/>
        <v>1</v>
      </c>
      <c r="AE105" s="6">
        <f t="shared" si="10"/>
        <v>0</v>
      </c>
      <c r="AF105" s="6">
        <f t="shared" si="11"/>
        <v>0</v>
      </c>
    </row>
    <row r="106" spans="2:32" ht="15" customHeight="1" collapsed="1" x14ac:dyDescent="0.25">
      <c r="B106" s="623" t="s">
        <v>173</v>
      </c>
      <c r="C106" s="624"/>
      <c r="D106" s="624"/>
      <c r="E106" s="624"/>
      <c r="F106" s="624"/>
      <c r="G106" s="624"/>
      <c r="H106" s="624"/>
      <c r="I106" s="624"/>
      <c r="J106" s="624"/>
      <c r="K106" s="624"/>
      <c r="L106" s="624"/>
      <c r="M106" s="624"/>
      <c r="N106" s="624"/>
      <c r="O106" s="624"/>
      <c r="P106" s="624"/>
      <c r="Q106" s="624"/>
      <c r="R106" s="624"/>
      <c r="S106" s="624"/>
      <c r="T106" s="624"/>
      <c r="U106" s="624"/>
      <c r="V106" s="624"/>
      <c r="W106" s="624"/>
      <c r="X106" s="624"/>
      <c r="Y106" s="624"/>
      <c r="Z106" s="624"/>
      <c r="AA106" s="20"/>
      <c r="AB106" s="21"/>
      <c r="AC106" s="22"/>
      <c r="AD106" s="6">
        <f t="shared" si="9"/>
        <v>0</v>
      </c>
      <c r="AE106" s="6">
        <f t="shared" si="10"/>
        <v>0</v>
      </c>
      <c r="AF106" s="6">
        <f t="shared" si="11"/>
        <v>0</v>
      </c>
    </row>
    <row r="107" spans="2:32" s="23" customFormat="1" hidden="1" outlineLevel="1" x14ac:dyDescent="0.25">
      <c r="B107" s="24" t="str">
        <f>"ФР"&amp;COUNTA($C107:C$107)&amp;"_"&amp;MID(H107,5,5)</f>
        <v>ФР1_196</v>
      </c>
      <c r="C107" s="25" t="s">
        <v>116</v>
      </c>
      <c r="D107" s="25" t="s">
        <v>116</v>
      </c>
      <c r="E107" s="25" t="s">
        <v>117</v>
      </c>
      <c r="F107" s="251" t="s">
        <v>117</v>
      </c>
      <c r="G107" s="251" t="s">
        <v>117</v>
      </c>
      <c r="H107" s="25" t="s">
        <v>173</v>
      </c>
      <c r="I107" s="420" t="s">
        <v>120</v>
      </c>
      <c r="J107" s="25"/>
      <c r="K107" s="25" t="s">
        <v>130</v>
      </c>
      <c r="L107" s="25" t="s">
        <v>120</v>
      </c>
      <c r="M107" s="25"/>
      <c r="N107" s="25" t="s">
        <v>131</v>
      </c>
      <c r="O107" s="25" t="s">
        <v>132</v>
      </c>
      <c r="P107" s="25"/>
      <c r="Q107" s="25"/>
      <c r="R107" s="26" t="s">
        <v>122</v>
      </c>
      <c r="S107" s="25" t="s">
        <v>125</v>
      </c>
      <c r="T107" s="25"/>
      <c r="U107" s="24" t="str">
        <f t="shared" si="22"/>
        <v>если гр.2 is not null</v>
      </c>
      <c r="V107" s="25"/>
      <c r="W107" s="27"/>
      <c r="X107" s="28" t="s">
        <v>123</v>
      </c>
      <c r="Y107" s="28" t="s">
        <v>123</v>
      </c>
      <c r="Z107" s="29"/>
      <c r="AA107" s="30">
        <v>45530.452581018515</v>
      </c>
      <c r="AB107" s="31" t="s">
        <v>4</v>
      </c>
      <c r="AC107" s="32" t="s">
        <v>123</v>
      </c>
      <c r="AD107" s="6">
        <f t="shared" si="9"/>
        <v>1</v>
      </c>
      <c r="AE107" s="6">
        <f t="shared" si="10"/>
        <v>0</v>
      </c>
      <c r="AF107" s="6">
        <f t="shared" si="11"/>
        <v>0</v>
      </c>
    </row>
    <row r="108" spans="2:32" ht="15" customHeight="1" collapsed="1" x14ac:dyDescent="0.25">
      <c r="B108" s="623" t="s">
        <v>174</v>
      </c>
      <c r="C108" s="624"/>
      <c r="D108" s="624"/>
      <c r="E108" s="624"/>
      <c r="F108" s="624"/>
      <c r="G108" s="624"/>
      <c r="H108" s="624"/>
      <c r="I108" s="624"/>
      <c r="J108" s="624"/>
      <c r="K108" s="624"/>
      <c r="L108" s="624"/>
      <c r="M108" s="624"/>
      <c r="N108" s="624"/>
      <c r="O108" s="624"/>
      <c r="P108" s="624"/>
      <c r="Q108" s="624"/>
      <c r="R108" s="624"/>
      <c r="S108" s="624"/>
      <c r="T108" s="624"/>
      <c r="U108" s="624"/>
      <c r="V108" s="624"/>
      <c r="W108" s="624"/>
      <c r="X108" s="624"/>
      <c r="Y108" s="624"/>
      <c r="Z108" s="624"/>
      <c r="AA108" s="20"/>
      <c r="AB108" s="21"/>
      <c r="AC108" s="22"/>
      <c r="AD108" s="6">
        <f t="shared" si="9"/>
        <v>0</v>
      </c>
      <c r="AE108" s="6">
        <f t="shared" si="10"/>
        <v>0</v>
      </c>
      <c r="AF108" s="6">
        <f t="shared" si="11"/>
        <v>0</v>
      </c>
    </row>
    <row r="109" spans="2:32" s="23" customFormat="1" hidden="1" outlineLevel="1" x14ac:dyDescent="0.25">
      <c r="B109" s="24" t="str">
        <f>"ФР"&amp;COUNTA($C109:C$109)&amp;"_"&amp;MID(H109,5,5)</f>
        <v>ФР1_197</v>
      </c>
      <c r="C109" s="25" t="s">
        <v>116</v>
      </c>
      <c r="D109" s="25" t="s">
        <v>116</v>
      </c>
      <c r="E109" s="25" t="s">
        <v>117</v>
      </c>
      <c r="F109" s="25" t="s">
        <v>116</v>
      </c>
      <c r="G109" s="25" t="s">
        <v>116</v>
      </c>
      <c r="H109" s="25" t="s">
        <v>174</v>
      </c>
      <c r="I109" s="25" t="s">
        <v>120</v>
      </c>
      <c r="J109" s="25"/>
      <c r="K109" s="25" t="s">
        <v>121</v>
      </c>
      <c r="L109" s="25" t="s">
        <v>120</v>
      </c>
      <c r="M109" s="25"/>
      <c r="N109" s="25" t="s">
        <v>131</v>
      </c>
      <c r="O109" s="25" t="s">
        <v>132</v>
      </c>
      <c r="P109" s="25"/>
      <c r="Q109" s="25"/>
      <c r="R109" s="26" t="s">
        <v>122</v>
      </c>
      <c r="S109" s="25" t="s">
        <v>125</v>
      </c>
      <c r="T109" s="25"/>
      <c r="U109" s="24" t="str">
        <f t="shared" si="22"/>
        <v>если гр.2 is not null</v>
      </c>
      <c r="V109" s="25"/>
      <c r="W109" s="27"/>
      <c r="X109" s="28" t="s">
        <v>123</v>
      </c>
      <c r="Y109" s="28" t="s">
        <v>123</v>
      </c>
      <c r="Z109" s="29"/>
      <c r="AA109" s="30"/>
      <c r="AB109" s="31" t="s">
        <v>4</v>
      </c>
      <c r="AC109" s="32" t="s">
        <v>123</v>
      </c>
      <c r="AD109" s="6">
        <f t="shared" si="9"/>
        <v>1</v>
      </c>
      <c r="AE109" s="6">
        <f t="shared" si="10"/>
        <v>0</v>
      </c>
      <c r="AF109" s="6">
        <f t="shared" si="11"/>
        <v>0</v>
      </c>
    </row>
    <row r="110" spans="2:32" s="23" customFormat="1" hidden="1" outlineLevel="1" x14ac:dyDescent="0.25">
      <c r="B110" s="24" t="str">
        <f>"ФР"&amp;COUNTA($C$109:C110)&amp;"_"&amp;MID(H110,5,5)</f>
        <v>ФР2_197</v>
      </c>
      <c r="C110" s="25" t="s">
        <v>116</v>
      </c>
      <c r="D110" s="25" t="s">
        <v>116</v>
      </c>
      <c r="E110" s="25" t="s">
        <v>117</v>
      </c>
      <c r="F110" s="25" t="s">
        <v>116</v>
      </c>
      <c r="G110" s="25" t="s">
        <v>116</v>
      </c>
      <c r="H110" s="25" t="s">
        <v>174</v>
      </c>
      <c r="I110" s="25" t="s">
        <v>120</v>
      </c>
      <c r="J110" s="25"/>
      <c r="K110" s="25" t="s">
        <v>131</v>
      </c>
      <c r="L110" s="25" t="s">
        <v>175</v>
      </c>
      <c r="M110" s="25"/>
      <c r="N110" s="25" t="s">
        <v>125</v>
      </c>
      <c r="O110" s="25" t="s">
        <v>56</v>
      </c>
      <c r="P110" s="25"/>
      <c r="Q110" s="25"/>
      <c r="R110" s="26" t="s">
        <v>122</v>
      </c>
      <c r="S110" s="25" t="s">
        <v>143</v>
      </c>
      <c r="T110" s="25"/>
      <c r="U110" s="24" t="str">
        <f t="shared" si="22"/>
        <v>если гр.3 is not null</v>
      </c>
      <c r="V110" s="25"/>
      <c r="W110" s="27"/>
      <c r="X110" s="28" t="s">
        <v>123</v>
      </c>
      <c r="Y110" s="28" t="s">
        <v>123</v>
      </c>
      <c r="Z110" s="29"/>
      <c r="AA110" s="30"/>
      <c r="AB110" s="31" t="s">
        <v>4</v>
      </c>
      <c r="AC110" s="32" t="s">
        <v>123</v>
      </c>
      <c r="AD110" s="6">
        <f t="shared" si="9"/>
        <v>1</v>
      </c>
      <c r="AE110" s="6">
        <f t="shared" si="10"/>
        <v>0</v>
      </c>
      <c r="AF110" s="6">
        <f t="shared" si="11"/>
        <v>0</v>
      </c>
    </row>
    <row r="111" spans="2:32" ht="15" customHeight="1" collapsed="1" x14ac:dyDescent="0.25">
      <c r="B111" s="623" t="s">
        <v>176</v>
      </c>
      <c r="C111" s="624"/>
      <c r="D111" s="624"/>
      <c r="E111" s="624"/>
      <c r="F111" s="624"/>
      <c r="G111" s="624"/>
      <c r="H111" s="624"/>
      <c r="I111" s="624"/>
      <c r="J111" s="624"/>
      <c r="K111" s="624"/>
      <c r="L111" s="624"/>
      <c r="M111" s="624"/>
      <c r="N111" s="624"/>
      <c r="O111" s="624"/>
      <c r="P111" s="624"/>
      <c r="Q111" s="624"/>
      <c r="R111" s="624"/>
      <c r="S111" s="624"/>
      <c r="T111" s="624"/>
      <c r="U111" s="624"/>
      <c r="V111" s="624"/>
      <c r="W111" s="624"/>
      <c r="X111" s="624"/>
      <c r="Y111" s="624"/>
      <c r="Z111" s="624"/>
      <c r="AA111" s="20"/>
      <c r="AB111" s="21"/>
      <c r="AC111" s="22"/>
      <c r="AD111" s="6">
        <f t="shared" si="9"/>
        <v>0</v>
      </c>
      <c r="AE111" s="6">
        <f t="shared" si="10"/>
        <v>0</v>
      </c>
      <c r="AF111" s="6">
        <f t="shared" si="11"/>
        <v>0</v>
      </c>
    </row>
    <row r="112" spans="2:32" s="23" customFormat="1" hidden="1" outlineLevel="1" x14ac:dyDescent="0.25">
      <c r="B112" s="24" t="str">
        <f>"ФР"&amp;COUNTA($C112:C$112)&amp;"_"&amp;MID(H112,5,5)</f>
        <v>ФР1_198</v>
      </c>
      <c r="C112" s="25" t="s">
        <v>116</v>
      </c>
      <c r="D112" s="25" t="s">
        <v>116</v>
      </c>
      <c r="E112" s="25" t="s">
        <v>117</v>
      </c>
      <c r="F112" s="25" t="s">
        <v>116</v>
      </c>
      <c r="G112" s="25" t="s">
        <v>116</v>
      </c>
      <c r="H112" s="25" t="s">
        <v>176</v>
      </c>
      <c r="I112" s="25" t="s">
        <v>177</v>
      </c>
      <c r="J112" s="25"/>
      <c r="K112" s="25" t="s">
        <v>119</v>
      </c>
      <c r="L112" s="25" t="s">
        <v>120</v>
      </c>
      <c r="M112" s="25"/>
      <c r="N112" s="25" t="s">
        <v>131</v>
      </c>
      <c r="O112" s="25" t="s">
        <v>132</v>
      </c>
      <c r="P112" s="25"/>
      <c r="Q112" s="25"/>
      <c r="R112" s="26" t="s">
        <v>122</v>
      </c>
      <c r="S112" s="25" t="s">
        <v>125</v>
      </c>
      <c r="T112" s="25"/>
      <c r="U112" s="24" t="str">
        <f t="shared" si="22"/>
        <v>если гр.2 is not null</v>
      </c>
      <c r="V112" s="25"/>
      <c r="W112" s="27"/>
      <c r="X112" s="28" t="s">
        <v>123</v>
      </c>
      <c r="Y112" s="28" t="s">
        <v>123</v>
      </c>
      <c r="Z112" s="29"/>
      <c r="AA112" s="30"/>
      <c r="AB112" s="31" t="s">
        <v>4</v>
      </c>
      <c r="AC112" s="32" t="s">
        <v>123</v>
      </c>
      <c r="AD112" s="6">
        <f t="shared" si="9"/>
        <v>1</v>
      </c>
      <c r="AE112" s="6">
        <f t="shared" si="10"/>
        <v>0</v>
      </c>
      <c r="AF112" s="6">
        <f t="shared" si="11"/>
        <v>0</v>
      </c>
    </row>
    <row r="113" spans="2:32" s="23" customFormat="1" hidden="1" outlineLevel="1" x14ac:dyDescent="0.25">
      <c r="B113" s="24" t="str">
        <f>"ФР"&amp;COUNTA($C$112:C113)&amp;"_"&amp;MID(H113,5,5)</f>
        <v>ФР2_198</v>
      </c>
      <c r="C113" s="25" t="s">
        <v>116</v>
      </c>
      <c r="D113" s="25" t="s">
        <v>116</v>
      </c>
      <c r="E113" s="25" t="s">
        <v>117</v>
      </c>
      <c r="F113" s="25" t="s">
        <v>116</v>
      </c>
      <c r="G113" s="25" t="s">
        <v>116</v>
      </c>
      <c r="H113" s="25" t="s">
        <v>176</v>
      </c>
      <c r="I113" s="25" t="s">
        <v>177</v>
      </c>
      <c r="J113" s="25"/>
      <c r="K113" s="25" t="s">
        <v>125</v>
      </c>
      <c r="L113" s="25" t="s">
        <v>120</v>
      </c>
      <c r="M113" s="25"/>
      <c r="N113" s="25" t="s">
        <v>121</v>
      </c>
      <c r="O113" s="25" t="s">
        <v>178</v>
      </c>
      <c r="P113" s="25"/>
      <c r="Q113" s="25"/>
      <c r="R113" s="26" t="s">
        <v>122</v>
      </c>
      <c r="S113" s="25" t="s">
        <v>134</v>
      </c>
      <c r="T113" s="25"/>
      <c r="U113" s="24" t="str">
        <f t="shared" si="22"/>
        <v>если гр.1 is not null</v>
      </c>
      <c r="V113" s="25"/>
      <c r="W113" s="27"/>
      <c r="X113" s="28" t="s">
        <v>123</v>
      </c>
      <c r="Y113" s="28" t="s">
        <v>123</v>
      </c>
      <c r="Z113" s="29"/>
      <c r="AA113" s="30"/>
      <c r="AB113" s="31" t="s">
        <v>4</v>
      </c>
      <c r="AC113" s="32" t="s">
        <v>123</v>
      </c>
      <c r="AD113" s="6">
        <f t="shared" ref="AD113:AD150" si="23">IF(AB113="Включена",1,0)</f>
        <v>1</v>
      </c>
      <c r="AE113" s="6">
        <f t="shared" ref="AE113:AE150" si="24">IF(AB113="Черновик",1,0)</f>
        <v>0</v>
      </c>
      <c r="AF113" s="6">
        <f t="shared" ref="AF113:AF150" si="25">IF(AB113="Отсутствует",1,0)</f>
        <v>0</v>
      </c>
    </row>
    <row r="114" spans="2:32" ht="15" customHeight="1" collapsed="1" x14ac:dyDescent="0.25">
      <c r="B114" s="623" t="s">
        <v>179</v>
      </c>
      <c r="C114" s="624"/>
      <c r="D114" s="624"/>
      <c r="E114" s="624"/>
      <c r="F114" s="624"/>
      <c r="G114" s="624"/>
      <c r="H114" s="624"/>
      <c r="I114" s="624"/>
      <c r="J114" s="624"/>
      <c r="K114" s="624"/>
      <c r="L114" s="624"/>
      <c r="M114" s="624"/>
      <c r="N114" s="624"/>
      <c r="O114" s="624"/>
      <c r="P114" s="624"/>
      <c r="Q114" s="624"/>
      <c r="R114" s="624"/>
      <c r="S114" s="624"/>
      <c r="T114" s="624"/>
      <c r="U114" s="624"/>
      <c r="V114" s="624"/>
      <c r="W114" s="624"/>
      <c r="X114" s="624"/>
      <c r="Y114" s="624"/>
      <c r="Z114" s="624"/>
      <c r="AA114" s="20"/>
      <c r="AB114" s="21"/>
      <c r="AC114" s="22"/>
      <c r="AD114" s="6">
        <f t="shared" si="23"/>
        <v>0</v>
      </c>
      <c r="AE114" s="6">
        <f t="shared" si="24"/>
        <v>0</v>
      </c>
      <c r="AF114" s="6">
        <f t="shared" si="25"/>
        <v>0</v>
      </c>
    </row>
    <row r="115" spans="2:32" s="23" customFormat="1" hidden="1" outlineLevel="1" x14ac:dyDescent="0.25">
      <c r="B115" s="24" t="str">
        <f>"ФР"&amp;COUNTA($C$115:C115)&amp;"_"&amp;MID(H115,5,5)</f>
        <v>ФР1_377</v>
      </c>
      <c r="C115" s="25" t="s">
        <v>117</v>
      </c>
      <c r="D115" s="25" t="s">
        <v>116</v>
      </c>
      <c r="E115" s="25" t="s">
        <v>116</v>
      </c>
      <c r="F115" s="25" t="s">
        <v>116</v>
      </c>
      <c r="G115" s="25" t="s">
        <v>116</v>
      </c>
      <c r="H115" s="25" t="s">
        <v>179</v>
      </c>
      <c r="I115" s="420" t="s">
        <v>120</v>
      </c>
      <c r="J115" s="25"/>
      <c r="K115" s="25" t="s">
        <v>181</v>
      </c>
      <c r="L115" s="25" t="s">
        <v>120</v>
      </c>
      <c r="M115" s="25"/>
      <c r="N115" s="25" t="s">
        <v>131</v>
      </c>
      <c r="O115" s="25" t="s">
        <v>132</v>
      </c>
      <c r="P115" s="25"/>
      <c r="Q115" s="25"/>
      <c r="R115" s="26" t="s">
        <v>122</v>
      </c>
      <c r="S115" s="25" t="s">
        <v>125</v>
      </c>
      <c r="T115" s="25"/>
      <c r="U115" s="24" t="str">
        <f t="shared" si="22"/>
        <v>если гр.2 is not null</v>
      </c>
      <c r="V115" s="25"/>
      <c r="W115" s="27"/>
      <c r="X115" s="28" t="s">
        <v>123</v>
      </c>
      <c r="Y115" s="28" t="s">
        <v>123</v>
      </c>
      <c r="Z115" s="29"/>
      <c r="AA115" s="30">
        <v>45530.451643518521</v>
      </c>
      <c r="AB115" s="31" t="s">
        <v>4</v>
      </c>
      <c r="AC115" s="32" t="s">
        <v>123</v>
      </c>
      <c r="AD115" s="6">
        <f t="shared" si="23"/>
        <v>1</v>
      </c>
      <c r="AE115" s="6">
        <f t="shared" si="24"/>
        <v>0</v>
      </c>
      <c r="AF115" s="6">
        <f t="shared" si="25"/>
        <v>0</v>
      </c>
    </row>
    <row r="116" spans="2:32" ht="15" customHeight="1" collapsed="1" x14ac:dyDescent="0.25">
      <c r="B116" s="623" t="s">
        <v>182</v>
      </c>
      <c r="C116" s="624"/>
      <c r="D116" s="624"/>
      <c r="E116" s="624"/>
      <c r="F116" s="624"/>
      <c r="G116" s="624"/>
      <c r="H116" s="624"/>
      <c r="I116" s="624"/>
      <c r="J116" s="624"/>
      <c r="K116" s="624"/>
      <c r="L116" s="624"/>
      <c r="M116" s="624"/>
      <c r="N116" s="624"/>
      <c r="O116" s="624"/>
      <c r="P116" s="624"/>
      <c r="Q116" s="624"/>
      <c r="R116" s="624"/>
      <c r="S116" s="624"/>
      <c r="T116" s="624"/>
      <c r="U116" s="624"/>
      <c r="V116" s="624"/>
      <c r="W116" s="624"/>
      <c r="X116" s="624"/>
      <c r="Y116" s="624"/>
      <c r="Z116" s="624"/>
      <c r="AA116" s="20"/>
      <c r="AB116" s="21"/>
      <c r="AC116" s="22"/>
      <c r="AD116" s="6">
        <f t="shared" si="23"/>
        <v>0</v>
      </c>
      <c r="AE116" s="6">
        <f t="shared" si="24"/>
        <v>0</v>
      </c>
      <c r="AF116" s="6">
        <f t="shared" si="25"/>
        <v>0</v>
      </c>
    </row>
    <row r="117" spans="2:32" s="23" customFormat="1" hidden="1" outlineLevel="1" x14ac:dyDescent="0.25">
      <c r="B117" s="24" t="str">
        <f t="shared" ref="B117:B122" ca="1" si="26">"ФР"&amp;COUNTA(A$91:$C117)&amp;"_"&amp;MID(H117,5,5)</f>
        <v>ФР1_413</v>
      </c>
      <c r="C117" s="25" t="s">
        <v>116</v>
      </c>
      <c r="D117" s="25" t="s">
        <v>116</v>
      </c>
      <c r="E117" s="25" t="s">
        <v>117</v>
      </c>
      <c r="F117" s="25" t="s">
        <v>116</v>
      </c>
      <c r="G117" s="25" t="s">
        <v>116</v>
      </c>
      <c r="H117" s="25" t="s">
        <v>182</v>
      </c>
      <c r="I117" s="25" t="s">
        <v>183</v>
      </c>
      <c r="J117" s="25"/>
      <c r="K117" s="25" t="s">
        <v>119</v>
      </c>
      <c r="L117" s="25" t="s">
        <v>120</v>
      </c>
      <c r="M117" s="25"/>
      <c r="N117" s="25" t="s">
        <v>121</v>
      </c>
      <c r="O117" s="25" t="s">
        <v>184</v>
      </c>
      <c r="P117" s="25"/>
      <c r="Q117" s="25"/>
      <c r="R117" s="26" t="s">
        <v>122</v>
      </c>
      <c r="S117" s="25" t="s">
        <v>185</v>
      </c>
      <c r="T117" s="25"/>
      <c r="U117" s="24" t="str">
        <f t="shared" si="22"/>
        <v>если гр.1 is not null</v>
      </c>
      <c r="V117" s="25"/>
      <c r="W117" s="27"/>
      <c r="X117" s="28" t="s">
        <v>123</v>
      </c>
      <c r="Y117" s="28" t="s">
        <v>123</v>
      </c>
      <c r="Z117" s="29"/>
      <c r="AA117" s="30"/>
      <c r="AB117" s="31" t="s">
        <v>4</v>
      </c>
      <c r="AC117" s="32" t="s">
        <v>123</v>
      </c>
      <c r="AD117" s="6">
        <f t="shared" si="23"/>
        <v>1</v>
      </c>
      <c r="AE117" s="6">
        <f t="shared" si="24"/>
        <v>0</v>
      </c>
      <c r="AF117" s="6">
        <f t="shared" si="25"/>
        <v>0</v>
      </c>
    </row>
    <row r="118" spans="2:32" s="23" customFormat="1" hidden="1" outlineLevel="1" x14ac:dyDescent="0.25">
      <c r="B118" s="24" t="str">
        <f t="shared" ca="1" si="26"/>
        <v>ФР2_413</v>
      </c>
      <c r="C118" s="25" t="s">
        <v>116</v>
      </c>
      <c r="D118" s="25" t="s">
        <v>116</v>
      </c>
      <c r="E118" s="25" t="s">
        <v>117</v>
      </c>
      <c r="F118" s="25" t="s">
        <v>116</v>
      </c>
      <c r="G118" s="25" t="s">
        <v>116</v>
      </c>
      <c r="H118" s="25" t="s">
        <v>182</v>
      </c>
      <c r="I118" s="25" t="s">
        <v>183</v>
      </c>
      <c r="J118" s="25"/>
      <c r="K118" s="25" t="s">
        <v>119</v>
      </c>
      <c r="L118" s="25" t="s">
        <v>120</v>
      </c>
      <c r="M118" s="25"/>
      <c r="N118" s="25" t="s">
        <v>131</v>
      </c>
      <c r="O118" s="25" t="s">
        <v>66</v>
      </c>
      <c r="P118" s="25"/>
      <c r="Q118" s="25"/>
      <c r="R118" s="26" t="s">
        <v>122</v>
      </c>
      <c r="S118" s="25" t="s">
        <v>125</v>
      </c>
      <c r="T118" s="25"/>
      <c r="U118" s="24" t="str">
        <f t="shared" si="22"/>
        <v>если гр.2 is not null</v>
      </c>
      <c r="V118" s="25"/>
      <c r="W118" s="27"/>
      <c r="X118" s="28" t="s">
        <v>123</v>
      </c>
      <c r="Y118" s="28" t="s">
        <v>123</v>
      </c>
      <c r="Z118" s="29"/>
      <c r="AA118" s="30"/>
      <c r="AB118" s="31" t="s">
        <v>4</v>
      </c>
      <c r="AC118" s="32" t="s">
        <v>123</v>
      </c>
      <c r="AD118" s="6">
        <f t="shared" si="23"/>
        <v>1</v>
      </c>
      <c r="AE118" s="6">
        <f t="shared" si="24"/>
        <v>0</v>
      </c>
      <c r="AF118" s="6">
        <f t="shared" si="25"/>
        <v>0</v>
      </c>
    </row>
    <row r="119" spans="2:32" s="23" customFormat="1" hidden="1" outlineLevel="1" x14ac:dyDescent="0.25">
      <c r="B119" s="24" t="str">
        <f t="shared" ca="1" si="26"/>
        <v>ФР3_413</v>
      </c>
      <c r="C119" s="25" t="s">
        <v>116</v>
      </c>
      <c r="D119" s="25" t="s">
        <v>116</v>
      </c>
      <c r="E119" s="25" t="s">
        <v>117</v>
      </c>
      <c r="F119" s="25" t="s">
        <v>116</v>
      </c>
      <c r="G119" s="25" t="s">
        <v>116</v>
      </c>
      <c r="H119" s="25" t="s">
        <v>182</v>
      </c>
      <c r="I119" s="25" t="s">
        <v>183</v>
      </c>
      <c r="J119" s="25"/>
      <c r="K119" s="25" t="s">
        <v>121</v>
      </c>
      <c r="L119" s="25" t="s">
        <v>120</v>
      </c>
      <c r="M119" s="25"/>
      <c r="N119" s="25" t="s">
        <v>131</v>
      </c>
      <c r="O119" s="25" t="s">
        <v>74</v>
      </c>
      <c r="P119" s="25"/>
      <c r="Q119" s="25"/>
      <c r="R119" s="26" t="s">
        <v>122</v>
      </c>
      <c r="S119" s="25" t="s">
        <v>134</v>
      </c>
      <c r="T119" s="25"/>
      <c r="U119" s="24" t="str">
        <f t="shared" si="22"/>
        <v>если гр.2 is not null</v>
      </c>
      <c r="V119" s="25"/>
      <c r="W119" s="27"/>
      <c r="X119" s="28" t="s">
        <v>123</v>
      </c>
      <c r="Y119" s="28" t="s">
        <v>123</v>
      </c>
      <c r="Z119" s="29"/>
      <c r="AA119" s="30"/>
      <c r="AB119" s="31" t="s">
        <v>4</v>
      </c>
      <c r="AC119" s="32" t="s">
        <v>123</v>
      </c>
      <c r="AD119" s="6">
        <f t="shared" si="23"/>
        <v>1</v>
      </c>
      <c r="AE119" s="6">
        <f t="shared" si="24"/>
        <v>0</v>
      </c>
      <c r="AF119" s="6">
        <f t="shared" si="25"/>
        <v>0</v>
      </c>
    </row>
    <row r="120" spans="2:32" s="23" customFormat="1" hidden="1" outlineLevel="1" x14ac:dyDescent="0.25">
      <c r="B120" s="24" t="str">
        <f t="shared" ca="1" si="26"/>
        <v>ФР4_413</v>
      </c>
      <c r="C120" s="25" t="s">
        <v>116</v>
      </c>
      <c r="D120" s="25" t="s">
        <v>116</v>
      </c>
      <c r="E120" s="25" t="s">
        <v>117</v>
      </c>
      <c r="F120" s="25" t="s">
        <v>116</v>
      </c>
      <c r="G120" s="25" t="s">
        <v>116</v>
      </c>
      <c r="H120" s="25" t="s">
        <v>182</v>
      </c>
      <c r="I120" s="25" t="s">
        <v>183</v>
      </c>
      <c r="J120" s="25"/>
      <c r="K120" s="25" t="s">
        <v>121</v>
      </c>
      <c r="L120" s="25" t="s">
        <v>120</v>
      </c>
      <c r="M120" s="25"/>
      <c r="N120" s="25" t="s">
        <v>131</v>
      </c>
      <c r="O120" s="25" t="s">
        <v>48</v>
      </c>
      <c r="P120" s="25"/>
      <c r="Q120" s="25"/>
      <c r="R120" s="26" t="s">
        <v>122</v>
      </c>
      <c r="S120" s="25" t="s">
        <v>135</v>
      </c>
      <c r="T120" s="25"/>
      <c r="U120" s="24" t="str">
        <f t="shared" si="22"/>
        <v>если гр.2 is not null</v>
      </c>
      <c r="V120" s="25"/>
      <c r="W120" s="27"/>
      <c r="X120" s="28" t="s">
        <v>123</v>
      </c>
      <c r="Y120" s="28" t="s">
        <v>123</v>
      </c>
      <c r="Z120" s="29"/>
      <c r="AA120" s="30"/>
      <c r="AB120" s="31" t="s">
        <v>4</v>
      </c>
      <c r="AC120" s="32" t="s">
        <v>123</v>
      </c>
      <c r="AD120" s="6">
        <f t="shared" si="23"/>
        <v>1</v>
      </c>
      <c r="AE120" s="6">
        <f t="shared" si="24"/>
        <v>0</v>
      </c>
      <c r="AF120" s="6">
        <f t="shared" si="25"/>
        <v>0</v>
      </c>
    </row>
    <row r="121" spans="2:32" s="23" customFormat="1" hidden="1" outlineLevel="1" x14ac:dyDescent="0.25">
      <c r="B121" s="24" t="str">
        <f t="shared" ca="1" si="26"/>
        <v>ФР5_413</v>
      </c>
      <c r="C121" s="25" t="s">
        <v>116</v>
      </c>
      <c r="D121" s="25" t="s">
        <v>116</v>
      </c>
      <c r="E121" s="25" t="s">
        <v>117</v>
      </c>
      <c r="F121" s="25" t="s">
        <v>116</v>
      </c>
      <c r="G121" s="25" t="s">
        <v>116</v>
      </c>
      <c r="H121" s="25" t="s">
        <v>182</v>
      </c>
      <c r="I121" s="25" t="s">
        <v>183</v>
      </c>
      <c r="J121" s="25"/>
      <c r="K121" s="25" t="s">
        <v>121</v>
      </c>
      <c r="L121" s="25" t="s">
        <v>120</v>
      </c>
      <c r="M121" s="25"/>
      <c r="N121" s="25" t="s">
        <v>131</v>
      </c>
      <c r="O121" s="25" t="s">
        <v>32</v>
      </c>
      <c r="P121" s="25"/>
      <c r="Q121" s="25"/>
      <c r="R121" s="26" t="s">
        <v>122</v>
      </c>
      <c r="S121" s="25" t="s">
        <v>125</v>
      </c>
      <c r="T121" s="25"/>
      <c r="U121" s="24" t="str">
        <f t="shared" si="22"/>
        <v>если гр.2 is not null</v>
      </c>
      <c r="V121" s="25"/>
      <c r="W121" s="27"/>
      <c r="X121" s="28" t="s">
        <v>123</v>
      </c>
      <c r="Y121" s="28" t="s">
        <v>123</v>
      </c>
      <c r="Z121" s="29"/>
      <c r="AA121" s="30"/>
      <c r="AB121" s="31" t="s">
        <v>4</v>
      </c>
      <c r="AC121" s="32" t="s">
        <v>123</v>
      </c>
      <c r="AD121" s="6">
        <f t="shared" si="23"/>
        <v>1</v>
      </c>
      <c r="AE121" s="6">
        <f t="shared" si="24"/>
        <v>0</v>
      </c>
      <c r="AF121" s="6">
        <f t="shared" si="25"/>
        <v>0</v>
      </c>
    </row>
    <row r="122" spans="2:32" s="23" customFormat="1" hidden="1" outlineLevel="1" x14ac:dyDescent="0.25">
      <c r="B122" s="24" t="str">
        <f t="shared" ca="1" si="26"/>
        <v>ФР6_413</v>
      </c>
      <c r="C122" s="25" t="s">
        <v>116</v>
      </c>
      <c r="D122" s="25" t="s">
        <v>116</v>
      </c>
      <c r="E122" s="25" t="s">
        <v>117</v>
      </c>
      <c r="F122" s="25" t="s">
        <v>116</v>
      </c>
      <c r="G122" s="25" t="s">
        <v>116</v>
      </c>
      <c r="H122" s="25" t="s">
        <v>182</v>
      </c>
      <c r="I122" s="25" t="s">
        <v>183</v>
      </c>
      <c r="J122" s="25"/>
      <c r="K122" s="25" t="s">
        <v>131</v>
      </c>
      <c r="L122" s="25" t="s">
        <v>120</v>
      </c>
      <c r="M122" s="25"/>
      <c r="N122" s="25" t="s">
        <v>131</v>
      </c>
      <c r="O122" s="25" t="s">
        <v>38</v>
      </c>
      <c r="P122" s="25"/>
      <c r="Q122" s="25"/>
      <c r="R122" s="26" t="s">
        <v>122</v>
      </c>
      <c r="S122" s="25" t="s">
        <v>133</v>
      </c>
      <c r="T122" s="25"/>
      <c r="U122" s="24" t="str">
        <f t="shared" si="22"/>
        <v>если гр.2 is not null</v>
      </c>
      <c r="V122" s="25"/>
      <c r="W122" s="27"/>
      <c r="X122" s="28" t="s">
        <v>123</v>
      </c>
      <c r="Y122" s="28" t="s">
        <v>123</v>
      </c>
      <c r="Z122" s="29"/>
      <c r="AA122" s="30"/>
      <c r="AB122" s="31" t="s">
        <v>4</v>
      </c>
      <c r="AC122" s="32" t="s">
        <v>123</v>
      </c>
      <c r="AD122" s="6">
        <f t="shared" si="23"/>
        <v>1</v>
      </c>
      <c r="AE122" s="6">
        <f t="shared" si="24"/>
        <v>0</v>
      </c>
      <c r="AF122" s="6">
        <f t="shared" si="25"/>
        <v>0</v>
      </c>
    </row>
    <row r="123" spans="2:32" ht="15" customHeight="1" collapsed="1" x14ac:dyDescent="0.25">
      <c r="B123" s="623" t="s">
        <v>186</v>
      </c>
      <c r="C123" s="624"/>
      <c r="D123" s="624"/>
      <c r="E123" s="624"/>
      <c r="F123" s="624"/>
      <c r="G123" s="624"/>
      <c r="H123" s="624"/>
      <c r="I123" s="624"/>
      <c r="J123" s="624"/>
      <c r="K123" s="624"/>
      <c r="L123" s="624"/>
      <c r="M123" s="624"/>
      <c r="N123" s="624"/>
      <c r="O123" s="624"/>
      <c r="P123" s="624"/>
      <c r="Q123" s="624"/>
      <c r="R123" s="624"/>
      <c r="S123" s="624"/>
      <c r="T123" s="624"/>
      <c r="U123" s="624"/>
      <c r="V123" s="624"/>
      <c r="W123" s="624"/>
      <c r="X123" s="624"/>
      <c r="Y123" s="624"/>
      <c r="Z123" s="624"/>
      <c r="AA123" s="20"/>
      <c r="AB123" s="21"/>
      <c r="AC123" s="22"/>
      <c r="AD123" s="6">
        <f t="shared" si="23"/>
        <v>0</v>
      </c>
      <c r="AE123" s="6">
        <f t="shared" si="24"/>
        <v>0</v>
      </c>
      <c r="AF123" s="6">
        <f t="shared" si="25"/>
        <v>0</v>
      </c>
    </row>
    <row r="124" spans="2:32" s="23" customFormat="1" hidden="1" outlineLevel="1" x14ac:dyDescent="0.25">
      <c r="B124" s="24" t="str">
        <f t="shared" ref="B124:B125" ca="1" si="27">"ФР"&amp;COUNTA(A$98:$C124)&amp;"_"&amp;MID(H124,5,5)</f>
        <v>ФР1_416</v>
      </c>
      <c r="C124" s="25" t="s">
        <v>116</v>
      </c>
      <c r="D124" s="25" t="s">
        <v>116</v>
      </c>
      <c r="E124" s="25" t="s">
        <v>117</v>
      </c>
      <c r="F124" s="25" t="s">
        <v>116</v>
      </c>
      <c r="G124" s="25" t="s">
        <v>116</v>
      </c>
      <c r="H124" s="25" t="s">
        <v>186</v>
      </c>
      <c r="I124" s="25" t="s">
        <v>187</v>
      </c>
      <c r="J124" s="25"/>
      <c r="K124" s="25" t="s">
        <v>119</v>
      </c>
      <c r="L124" s="25" t="s">
        <v>120</v>
      </c>
      <c r="M124" s="25"/>
      <c r="N124" s="25" t="s">
        <v>121</v>
      </c>
      <c r="O124" s="25" t="s">
        <v>66</v>
      </c>
      <c r="P124" s="25"/>
      <c r="Q124" s="25"/>
      <c r="R124" s="26" t="s">
        <v>122</v>
      </c>
      <c r="S124" s="25" t="s">
        <v>125</v>
      </c>
      <c r="T124" s="25"/>
      <c r="U124" s="24" t="str">
        <f t="shared" si="22"/>
        <v>если гр.1 is not null</v>
      </c>
      <c r="V124" s="25"/>
      <c r="W124" s="27"/>
      <c r="X124" s="28" t="s">
        <v>123</v>
      </c>
      <c r="Y124" s="28" t="s">
        <v>123</v>
      </c>
      <c r="Z124" s="29"/>
      <c r="AA124" s="30"/>
      <c r="AB124" s="31" t="s">
        <v>4</v>
      </c>
      <c r="AC124" s="32" t="s">
        <v>123</v>
      </c>
      <c r="AD124" s="6">
        <f t="shared" si="23"/>
        <v>1</v>
      </c>
      <c r="AE124" s="6">
        <f t="shared" si="24"/>
        <v>0</v>
      </c>
      <c r="AF124" s="6">
        <f t="shared" si="25"/>
        <v>0</v>
      </c>
    </row>
    <row r="125" spans="2:32" s="23" customFormat="1" hidden="1" outlineLevel="1" x14ac:dyDescent="0.25">
      <c r="B125" s="24" t="str">
        <f t="shared" ca="1" si="27"/>
        <v>ФР2_416</v>
      </c>
      <c r="C125" s="25" t="s">
        <v>116</v>
      </c>
      <c r="D125" s="25" t="s">
        <v>116</v>
      </c>
      <c r="E125" s="25" t="s">
        <v>117</v>
      </c>
      <c r="F125" s="25" t="s">
        <v>116</v>
      </c>
      <c r="G125" s="25" t="s">
        <v>116</v>
      </c>
      <c r="H125" s="25" t="s">
        <v>186</v>
      </c>
      <c r="I125" s="25" t="s">
        <v>187</v>
      </c>
      <c r="J125" s="25"/>
      <c r="K125" s="25" t="s">
        <v>121</v>
      </c>
      <c r="L125" s="25" t="s">
        <v>120</v>
      </c>
      <c r="M125" s="25"/>
      <c r="N125" s="25" t="s">
        <v>131</v>
      </c>
      <c r="O125" s="25" t="s">
        <v>74</v>
      </c>
      <c r="P125" s="25"/>
      <c r="Q125" s="25"/>
      <c r="R125" s="26" t="s">
        <v>122</v>
      </c>
      <c r="S125" s="25" t="s">
        <v>134</v>
      </c>
      <c r="T125" s="25"/>
      <c r="U125" s="24" t="str">
        <f t="shared" si="22"/>
        <v>если гр.2 is not null</v>
      </c>
      <c r="V125" s="25"/>
      <c r="W125" s="27"/>
      <c r="X125" s="28" t="s">
        <v>123</v>
      </c>
      <c r="Y125" s="28" t="s">
        <v>123</v>
      </c>
      <c r="Z125" s="29"/>
      <c r="AA125" s="30"/>
      <c r="AB125" s="31" t="s">
        <v>4</v>
      </c>
      <c r="AC125" s="32" t="s">
        <v>123</v>
      </c>
      <c r="AD125" s="6">
        <f t="shared" si="23"/>
        <v>1</v>
      </c>
      <c r="AE125" s="6">
        <f t="shared" si="24"/>
        <v>0</v>
      </c>
      <c r="AF125" s="6">
        <f t="shared" si="25"/>
        <v>0</v>
      </c>
    </row>
    <row r="126" spans="2:32" s="23" customFormat="1" hidden="1" outlineLevel="1" x14ac:dyDescent="0.25">
      <c r="B126" s="24" t="str">
        <f t="shared" ref="B126:B128" ca="1" si="28">"ФР"&amp;COUNTA(A$98:$C126)&amp;"_"&amp;MID(H126,5,5)</f>
        <v>ФР3_416</v>
      </c>
      <c r="C126" s="25" t="s">
        <v>116</v>
      </c>
      <c r="D126" s="25" t="s">
        <v>116</v>
      </c>
      <c r="E126" s="25" t="s">
        <v>117</v>
      </c>
      <c r="F126" s="25" t="s">
        <v>116</v>
      </c>
      <c r="G126" s="25" t="s">
        <v>116</v>
      </c>
      <c r="H126" s="25" t="s">
        <v>186</v>
      </c>
      <c r="I126" s="25" t="s">
        <v>187</v>
      </c>
      <c r="J126" s="25"/>
      <c r="K126" s="25" t="s">
        <v>121</v>
      </c>
      <c r="L126" s="25" t="s">
        <v>120</v>
      </c>
      <c r="M126" s="25"/>
      <c r="N126" s="25" t="s">
        <v>125</v>
      </c>
      <c r="O126" s="25" t="s">
        <v>48</v>
      </c>
      <c r="P126" s="25"/>
      <c r="Q126" s="25"/>
      <c r="R126" s="26" t="s">
        <v>122</v>
      </c>
      <c r="S126" s="25" t="s">
        <v>135</v>
      </c>
      <c r="T126" s="25"/>
      <c r="U126" s="24" t="str">
        <f t="shared" ref="U126:U189" si="29">"если гр."&amp;N126&amp;" is not null"</f>
        <v>если гр.3 is not null</v>
      </c>
      <c r="V126" s="25"/>
      <c r="W126" s="27"/>
      <c r="X126" s="28" t="s">
        <v>123</v>
      </c>
      <c r="Y126" s="28" t="s">
        <v>123</v>
      </c>
      <c r="Z126" s="29"/>
      <c r="AA126" s="30"/>
      <c r="AB126" s="31" t="s">
        <v>4</v>
      </c>
      <c r="AC126" s="32" t="s">
        <v>123</v>
      </c>
      <c r="AD126" s="6">
        <f t="shared" si="23"/>
        <v>1</v>
      </c>
      <c r="AE126" s="6">
        <f t="shared" si="24"/>
        <v>0</v>
      </c>
      <c r="AF126" s="6">
        <f t="shared" si="25"/>
        <v>0</v>
      </c>
    </row>
    <row r="127" spans="2:32" s="23" customFormat="1" hidden="1" outlineLevel="1" x14ac:dyDescent="0.25">
      <c r="B127" s="24" t="str">
        <f t="shared" ca="1" si="28"/>
        <v>ФР4_416</v>
      </c>
      <c r="C127" s="25" t="s">
        <v>116</v>
      </c>
      <c r="D127" s="25" t="s">
        <v>116</v>
      </c>
      <c r="E127" s="25" t="s">
        <v>117</v>
      </c>
      <c r="F127" s="25" t="s">
        <v>116</v>
      </c>
      <c r="G127" s="25" t="s">
        <v>116</v>
      </c>
      <c r="H127" s="25" t="s">
        <v>186</v>
      </c>
      <c r="I127" s="25" t="s">
        <v>187</v>
      </c>
      <c r="J127" s="25"/>
      <c r="K127" s="25" t="s">
        <v>121</v>
      </c>
      <c r="L127" s="25" t="s">
        <v>120</v>
      </c>
      <c r="M127" s="25"/>
      <c r="N127" s="25" t="s">
        <v>134</v>
      </c>
      <c r="O127" s="25" t="s">
        <v>32</v>
      </c>
      <c r="P127" s="25"/>
      <c r="Q127" s="25"/>
      <c r="R127" s="26" t="s">
        <v>122</v>
      </c>
      <c r="S127" s="25" t="s">
        <v>125</v>
      </c>
      <c r="T127" s="25"/>
      <c r="U127" s="24" t="str">
        <f t="shared" si="29"/>
        <v>если гр.4 is not null</v>
      </c>
      <c r="V127" s="25"/>
      <c r="W127" s="27"/>
      <c r="X127" s="28" t="s">
        <v>123</v>
      </c>
      <c r="Y127" s="28" t="s">
        <v>123</v>
      </c>
      <c r="Z127" s="29"/>
      <c r="AA127" s="30"/>
      <c r="AB127" s="31" t="s">
        <v>4</v>
      </c>
      <c r="AC127" s="32" t="s">
        <v>123</v>
      </c>
      <c r="AD127" s="6">
        <f t="shared" si="23"/>
        <v>1</v>
      </c>
      <c r="AE127" s="6">
        <f t="shared" si="24"/>
        <v>0</v>
      </c>
      <c r="AF127" s="6">
        <f t="shared" si="25"/>
        <v>0</v>
      </c>
    </row>
    <row r="128" spans="2:32" s="23" customFormat="1" hidden="1" outlineLevel="1" x14ac:dyDescent="0.25">
      <c r="B128" s="24" t="str">
        <f t="shared" ca="1" si="28"/>
        <v>ФР5_416</v>
      </c>
      <c r="C128" s="25" t="s">
        <v>116</v>
      </c>
      <c r="D128" s="25" t="s">
        <v>116</v>
      </c>
      <c r="E128" s="25" t="s">
        <v>117</v>
      </c>
      <c r="F128" s="25" t="s">
        <v>116</v>
      </c>
      <c r="G128" s="25" t="s">
        <v>116</v>
      </c>
      <c r="H128" s="25" t="s">
        <v>186</v>
      </c>
      <c r="I128" s="25" t="s">
        <v>187</v>
      </c>
      <c r="J128" s="25"/>
      <c r="K128" s="25" t="s">
        <v>131</v>
      </c>
      <c r="L128" s="25" t="s">
        <v>120</v>
      </c>
      <c r="M128" s="25"/>
      <c r="N128" s="25" t="s">
        <v>121</v>
      </c>
      <c r="O128" s="25" t="s">
        <v>38</v>
      </c>
      <c r="P128" s="25"/>
      <c r="Q128" s="25"/>
      <c r="R128" s="26" t="s">
        <v>122</v>
      </c>
      <c r="S128" s="25" t="s">
        <v>133</v>
      </c>
      <c r="T128" s="25"/>
      <c r="U128" s="24" t="str">
        <f t="shared" si="29"/>
        <v>если гр.1 is not null</v>
      </c>
      <c r="V128" s="25"/>
      <c r="W128" s="27"/>
      <c r="X128" s="28" t="s">
        <v>123</v>
      </c>
      <c r="Y128" s="28" t="s">
        <v>123</v>
      </c>
      <c r="Z128" s="29"/>
      <c r="AA128" s="30"/>
      <c r="AB128" s="31" t="s">
        <v>4</v>
      </c>
      <c r="AC128" s="32" t="s">
        <v>123</v>
      </c>
      <c r="AD128" s="6">
        <f t="shared" si="23"/>
        <v>1</v>
      </c>
      <c r="AE128" s="6">
        <f t="shared" si="24"/>
        <v>0</v>
      </c>
      <c r="AF128" s="6">
        <f t="shared" si="25"/>
        <v>0</v>
      </c>
    </row>
    <row r="129" spans="2:32" ht="15" customHeight="1" collapsed="1" x14ac:dyDescent="0.25">
      <c r="B129" s="623" t="s">
        <v>188</v>
      </c>
      <c r="C129" s="624"/>
      <c r="D129" s="624"/>
      <c r="E129" s="624"/>
      <c r="F129" s="624"/>
      <c r="G129" s="624"/>
      <c r="H129" s="624"/>
      <c r="I129" s="624"/>
      <c r="J129" s="624"/>
      <c r="K129" s="624"/>
      <c r="L129" s="624"/>
      <c r="M129" s="624"/>
      <c r="N129" s="624"/>
      <c r="O129" s="624"/>
      <c r="P129" s="624"/>
      <c r="Q129" s="624"/>
      <c r="R129" s="624"/>
      <c r="S129" s="624"/>
      <c r="T129" s="624"/>
      <c r="U129" s="624"/>
      <c r="V129" s="624"/>
      <c r="W129" s="624"/>
      <c r="X129" s="624"/>
      <c r="Y129" s="624"/>
      <c r="Z129" s="624"/>
      <c r="AA129" s="20"/>
      <c r="AB129" s="21"/>
      <c r="AC129" s="22"/>
      <c r="AD129" s="6">
        <f t="shared" si="23"/>
        <v>0</v>
      </c>
      <c r="AE129" s="6">
        <f t="shared" si="24"/>
        <v>0</v>
      </c>
      <c r="AF129" s="6">
        <f t="shared" si="25"/>
        <v>0</v>
      </c>
    </row>
    <row r="130" spans="2:32" s="23" customFormat="1" hidden="1" outlineLevel="1" x14ac:dyDescent="0.25">
      <c r="B130" s="24" t="str">
        <f t="shared" ref="B130:B134" ca="1" si="30">"ФР"&amp;COUNTA(A$104:$C130)&amp;"_"&amp;MID(H130,5,5)</f>
        <v>ФР1_462</v>
      </c>
      <c r="C130" s="25" t="s">
        <v>117</v>
      </c>
      <c r="D130" s="25" t="s">
        <v>116</v>
      </c>
      <c r="E130" s="25" t="s">
        <v>117</v>
      </c>
      <c r="F130" s="25" t="s">
        <v>116</v>
      </c>
      <c r="G130" s="25" t="s">
        <v>116</v>
      </c>
      <c r="H130" s="25" t="s">
        <v>188</v>
      </c>
      <c r="I130" s="25" t="s">
        <v>189</v>
      </c>
      <c r="J130" s="25"/>
      <c r="K130" s="25" t="s">
        <v>121</v>
      </c>
      <c r="L130" s="25" t="s">
        <v>120</v>
      </c>
      <c r="M130" s="25"/>
      <c r="N130" s="25" t="s">
        <v>131</v>
      </c>
      <c r="O130" s="25" t="s">
        <v>184</v>
      </c>
      <c r="P130" s="25"/>
      <c r="Q130" s="25"/>
      <c r="R130" s="26" t="s">
        <v>122</v>
      </c>
      <c r="S130" s="25" t="s">
        <v>131</v>
      </c>
      <c r="T130" s="25"/>
      <c r="U130" s="24" t="str">
        <f t="shared" si="29"/>
        <v>если гр.2 is not null</v>
      </c>
      <c r="V130" s="25"/>
      <c r="W130" s="27"/>
      <c r="X130" s="28" t="s">
        <v>123</v>
      </c>
      <c r="Y130" s="28" t="s">
        <v>123</v>
      </c>
      <c r="Z130" s="29"/>
      <c r="AA130" s="30"/>
      <c r="AB130" s="31" t="s">
        <v>4</v>
      </c>
      <c r="AC130" s="32" t="s">
        <v>123</v>
      </c>
      <c r="AD130" s="6">
        <f t="shared" si="23"/>
        <v>1</v>
      </c>
      <c r="AE130" s="6">
        <f t="shared" si="24"/>
        <v>0</v>
      </c>
      <c r="AF130" s="6">
        <f t="shared" si="25"/>
        <v>0</v>
      </c>
    </row>
    <row r="131" spans="2:32" s="23" customFormat="1" hidden="1" outlineLevel="1" x14ac:dyDescent="0.25">
      <c r="B131" s="24" t="str">
        <f t="shared" ca="1" si="30"/>
        <v>ФР2_462</v>
      </c>
      <c r="C131" s="25" t="s">
        <v>117</v>
      </c>
      <c r="D131" s="25" t="s">
        <v>116</v>
      </c>
      <c r="E131" s="25" t="s">
        <v>117</v>
      </c>
      <c r="F131" s="25" t="s">
        <v>116</v>
      </c>
      <c r="G131" s="25" t="s">
        <v>116</v>
      </c>
      <c r="H131" s="25" t="s">
        <v>188</v>
      </c>
      <c r="I131" s="25" t="s">
        <v>189</v>
      </c>
      <c r="J131" s="25"/>
      <c r="K131" s="25" t="s">
        <v>121</v>
      </c>
      <c r="L131" s="25" t="s">
        <v>120</v>
      </c>
      <c r="M131" s="25"/>
      <c r="N131" s="25" t="s">
        <v>125</v>
      </c>
      <c r="O131" s="25" t="s">
        <v>66</v>
      </c>
      <c r="P131" s="25"/>
      <c r="Q131" s="25"/>
      <c r="R131" s="26" t="s">
        <v>122</v>
      </c>
      <c r="S131" s="25" t="s">
        <v>125</v>
      </c>
      <c r="T131" s="25"/>
      <c r="U131" s="24" t="str">
        <f t="shared" si="29"/>
        <v>если гр.3 is not null</v>
      </c>
      <c r="V131" s="25"/>
      <c r="W131" s="27"/>
      <c r="X131" s="28" t="s">
        <v>123</v>
      </c>
      <c r="Y131" s="28" t="s">
        <v>123</v>
      </c>
      <c r="Z131" s="29"/>
      <c r="AA131" s="30"/>
      <c r="AB131" s="31" t="s">
        <v>4</v>
      </c>
      <c r="AC131" s="32" t="s">
        <v>123</v>
      </c>
      <c r="AD131" s="6">
        <f t="shared" si="23"/>
        <v>1</v>
      </c>
      <c r="AE131" s="6">
        <f t="shared" si="24"/>
        <v>0</v>
      </c>
      <c r="AF131" s="6">
        <f t="shared" si="25"/>
        <v>0</v>
      </c>
    </row>
    <row r="132" spans="2:32" s="23" customFormat="1" hidden="1" outlineLevel="1" x14ac:dyDescent="0.25">
      <c r="B132" s="24" t="str">
        <f t="shared" ca="1" si="30"/>
        <v>ФР3_462</v>
      </c>
      <c r="C132" s="25" t="s">
        <v>117</v>
      </c>
      <c r="D132" s="25" t="s">
        <v>116</v>
      </c>
      <c r="E132" s="25" t="s">
        <v>117</v>
      </c>
      <c r="F132" s="25" t="s">
        <v>116</v>
      </c>
      <c r="G132" s="25" t="s">
        <v>116</v>
      </c>
      <c r="H132" s="25" t="s">
        <v>188</v>
      </c>
      <c r="I132" s="25" t="s">
        <v>189</v>
      </c>
      <c r="J132" s="25"/>
      <c r="K132" s="25" t="s">
        <v>121</v>
      </c>
      <c r="L132" s="25" t="s">
        <v>120</v>
      </c>
      <c r="M132" s="25"/>
      <c r="N132" s="25" t="s">
        <v>125</v>
      </c>
      <c r="O132" s="25" t="s">
        <v>74</v>
      </c>
      <c r="P132" s="25"/>
      <c r="Q132" s="25"/>
      <c r="R132" s="26" t="s">
        <v>122</v>
      </c>
      <c r="S132" s="25" t="s">
        <v>134</v>
      </c>
      <c r="T132" s="25"/>
      <c r="U132" s="24" t="str">
        <f t="shared" si="29"/>
        <v>если гр.3 is not null</v>
      </c>
      <c r="V132" s="25"/>
      <c r="W132" s="27"/>
      <c r="X132" s="28" t="s">
        <v>123</v>
      </c>
      <c r="Y132" s="28" t="s">
        <v>123</v>
      </c>
      <c r="Z132" s="29"/>
      <c r="AA132" s="30"/>
      <c r="AB132" s="31" t="s">
        <v>4</v>
      </c>
      <c r="AC132" s="32" t="s">
        <v>123</v>
      </c>
      <c r="AD132" s="6">
        <f t="shared" si="23"/>
        <v>1</v>
      </c>
      <c r="AE132" s="6">
        <f t="shared" si="24"/>
        <v>0</v>
      </c>
      <c r="AF132" s="6">
        <f t="shared" si="25"/>
        <v>0</v>
      </c>
    </row>
    <row r="133" spans="2:32" s="23" customFormat="1" hidden="1" outlineLevel="1" x14ac:dyDescent="0.25">
      <c r="B133" s="24" t="str">
        <f t="shared" ca="1" si="30"/>
        <v>ФР4_462</v>
      </c>
      <c r="C133" s="25" t="s">
        <v>117</v>
      </c>
      <c r="D133" s="25" t="s">
        <v>116</v>
      </c>
      <c r="E133" s="25" t="s">
        <v>117</v>
      </c>
      <c r="F133" s="25" t="s">
        <v>116</v>
      </c>
      <c r="G133" s="25" t="s">
        <v>116</v>
      </c>
      <c r="H133" s="25" t="s">
        <v>188</v>
      </c>
      <c r="I133" s="25" t="s">
        <v>189</v>
      </c>
      <c r="J133" s="25"/>
      <c r="K133" s="25" t="s">
        <v>121</v>
      </c>
      <c r="L133" s="25" t="s">
        <v>120</v>
      </c>
      <c r="M133" s="25"/>
      <c r="N133" s="25" t="s">
        <v>125</v>
      </c>
      <c r="O133" s="25" t="s">
        <v>48</v>
      </c>
      <c r="P133" s="25"/>
      <c r="Q133" s="25"/>
      <c r="R133" s="26" t="s">
        <v>122</v>
      </c>
      <c r="S133" s="25" t="s">
        <v>135</v>
      </c>
      <c r="T133" s="25"/>
      <c r="U133" s="24" t="str">
        <f t="shared" si="29"/>
        <v>если гр.3 is not null</v>
      </c>
      <c r="V133" s="25"/>
      <c r="W133" s="27"/>
      <c r="X133" s="28" t="s">
        <v>123</v>
      </c>
      <c r="Y133" s="28" t="s">
        <v>123</v>
      </c>
      <c r="Z133" s="29"/>
      <c r="AA133" s="30"/>
      <c r="AB133" s="31" t="s">
        <v>4</v>
      </c>
      <c r="AC133" s="32" t="s">
        <v>123</v>
      </c>
      <c r="AD133" s="6">
        <f t="shared" si="23"/>
        <v>1</v>
      </c>
      <c r="AE133" s="6">
        <f t="shared" si="24"/>
        <v>0</v>
      </c>
      <c r="AF133" s="6">
        <f t="shared" si="25"/>
        <v>0</v>
      </c>
    </row>
    <row r="134" spans="2:32" s="23" customFormat="1" hidden="1" outlineLevel="1" x14ac:dyDescent="0.25">
      <c r="B134" s="24" t="str">
        <f t="shared" ca="1" si="30"/>
        <v>ФР5_462</v>
      </c>
      <c r="C134" s="25" t="s">
        <v>117</v>
      </c>
      <c r="D134" s="25" t="s">
        <v>116</v>
      </c>
      <c r="E134" s="25" t="s">
        <v>117</v>
      </c>
      <c r="F134" s="25" t="s">
        <v>116</v>
      </c>
      <c r="G134" s="25" t="s">
        <v>116</v>
      </c>
      <c r="H134" s="25" t="s">
        <v>188</v>
      </c>
      <c r="I134" s="25" t="s">
        <v>189</v>
      </c>
      <c r="J134" s="25"/>
      <c r="K134" s="25" t="s">
        <v>121</v>
      </c>
      <c r="L134" s="25" t="s">
        <v>120</v>
      </c>
      <c r="M134" s="25"/>
      <c r="N134" s="25" t="s">
        <v>125</v>
      </c>
      <c r="O134" s="25" t="s">
        <v>32</v>
      </c>
      <c r="P134" s="25"/>
      <c r="Q134" s="25"/>
      <c r="R134" s="26" t="s">
        <v>122</v>
      </c>
      <c r="S134" s="25" t="s">
        <v>125</v>
      </c>
      <c r="T134" s="25"/>
      <c r="U134" s="24" t="str">
        <f t="shared" si="29"/>
        <v>если гр.3 is not null</v>
      </c>
      <c r="V134" s="25"/>
      <c r="W134" s="27"/>
      <c r="X134" s="28" t="s">
        <v>123</v>
      </c>
      <c r="Y134" s="28" t="s">
        <v>123</v>
      </c>
      <c r="Z134" s="29"/>
      <c r="AA134" s="30"/>
      <c r="AB134" s="31" t="s">
        <v>4</v>
      </c>
      <c r="AC134" s="32" t="s">
        <v>123</v>
      </c>
      <c r="AD134" s="6">
        <f t="shared" si="23"/>
        <v>1</v>
      </c>
      <c r="AE134" s="6">
        <f t="shared" si="24"/>
        <v>0</v>
      </c>
      <c r="AF134" s="6">
        <f t="shared" si="25"/>
        <v>0</v>
      </c>
    </row>
    <row r="135" spans="2:32" ht="15" customHeight="1" collapsed="1" x14ac:dyDescent="0.25">
      <c r="B135" s="623" t="s">
        <v>190</v>
      </c>
      <c r="C135" s="624"/>
      <c r="D135" s="624"/>
      <c r="E135" s="624"/>
      <c r="F135" s="624"/>
      <c r="G135" s="624"/>
      <c r="H135" s="624"/>
      <c r="I135" s="624"/>
      <c r="J135" s="624"/>
      <c r="K135" s="624"/>
      <c r="L135" s="624"/>
      <c r="M135" s="624"/>
      <c r="N135" s="624"/>
      <c r="O135" s="624"/>
      <c r="P135" s="624"/>
      <c r="Q135" s="624"/>
      <c r="R135" s="624"/>
      <c r="S135" s="624"/>
      <c r="T135" s="624"/>
      <c r="U135" s="624"/>
      <c r="V135" s="624"/>
      <c r="W135" s="624"/>
      <c r="X135" s="624"/>
      <c r="Y135" s="624"/>
      <c r="Z135" s="624"/>
      <c r="AA135" s="20"/>
      <c r="AB135" s="21"/>
      <c r="AC135" s="22"/>
      <c r="AD135" s="6">
        <f t="shared" si="23"/>
        <v>0</v>
      </c>
      <c r="AE135" s="6">
        <f t="shared" si="24"/>
        <v>0</v>
      </c>
      <c r="AF135" s="6">
        <f t="shared" si="25"/>
        <v>0</v>
      </c>
    </row>
    <row r="136" spans="2:32" s="23" customFormat="1" hidden="1" outlineLevel="1" x14ac:dyDescent="0.25">
      <c r="B136" s="24" t="str">
        <f t="shared" ref="B136:B140" ca="1" si="31">"ФР"&amp;COUNTA(A$110:$C136)&amp;"_"&amp;MID(H136,5,5)</f>
        <v>ФР1_340</v>
      </c>
      <c r="C136" s="25" t="s">
        <v>116</v>
      </c>
      <c r="D136" s="25" t="s">
        <v>116</v>
      </c>
      <c r="E136" s="25" t="s">
        <v>117</v>
      </c>
      <c r="F136" s="25" t="s">
        <v>116</v>
      </c>
      <c r="G136" s="25" t="s">
        <v>116</v>
      </c>
      <c r="H136" s="25" t="s">
        <v>190</v>
      </c>
      <c r="I136" s="420" t="s">
        <v>120</v>
      </c>
      <c r="J136" s="25"/>
      <c r="K136" s="25" t="s">
        <v>119</v>
      </c>
      <c r="L136" s="25" t="s">
        <v>120</v>
      </c>
      <c r="M136" s="25"/>
      <c r="N136" s="25" t="s">
        <v>131</v>
      </c>
      <c r="O136" s="25" t="s">
        <v>132</v>
      </c>
      <c r="P136" s="25"/>
      <c r="Q136" s="25"/>
      <c r="R136" s="26" t="s">
        <v>122</v>
      </c>
      <c r="S136" s="25" t="s">
        <v>125</v>
      </c>
      <c r="T136" s="25"/>
      <c r="U136" s="24" t="str">
        <f t="shared" si="29"/>
        <v>если гр.2 is not null</v>
      </c>
      <c r="V136" s="25"/>
      <c r="W136" s="27"/>
      <c r="X136" s="28" t="s">
        <v>123</v>
      </c>
      <c r="Y136" s="28" t="s">
        <v>123</v>
      </c>
      <c r="Z136" s="29"/>
      <c r="AA136" s="30">
        <v>45530.451666666668</v>
      </c>
      <c r="AB136" s="31" t="s">
        <v>4</v>
      </c>
      <c r="AC136" s="32" t="s">
        <v>123</v>
      </c>
      <c r="AD136" s="6">
        <f t="shared" si="23"/>
        <v>1</v>
      </c>
      <c r="AE136" s="6">
        <f t="shared" si="24"/>
        <v>0</v>
      </c>
      <c r="AF136" s="6">
        <f t="shared" si="25"/>
        <v>0</v>
      </c>
    </row>
    <row r="137" spans="2:32" s="23" customFormat="1" ht="30" hidden="1" outlineLevel="1" x14ac:dyDescent="0.25">
      <c r="B137" s="24" t="str">
        <f t="shared" ca="1" si="31"/>
        <v>ФР2_340</v>
      </c>
      <c r="C137" s="25" t="s">
        <v>116</v>
      </c>
      <c r="D137" s="25" t="s">
        <v>116</v>
      </c>
      <c r="E137" s="25" t="s">
        <v>117</v>
      </c>
      <c r="F137" s="25" t="s">
        <v>116</v>
      </c>
      <c r="G137" s="25" t="s">
        <v>116</v>
      </c>
      <c r="H137" s="25" t="s">
        <v>190</v>
      </c>
      <c r="I137" s="420" t="s">
        <v>120</v>
      </c>
      <c r="J137" s="25"/>
      <c r="K137" s="25" t="s">
        <v>119</v>
      </c>
      <c r="L137" s="25" t="s">
        <v>120</v>
      </c>
      <c r="M137" s="25"/>
      <c r="N137" s="25" t="s">
        <v>125</v>
      </c>
      <c r="O137" s="25" t="s">
        <v>191</v>
      </c>
      <c r="P137" s="25"/>
      <c r="Q137" s="25"/>
      <c r="R137" s="26" t="s">
        <v>122</v>
      </c>
      <c r="S137" s="25" t="s">
        <v>185</v>
      </c>
      <c r="T137" s="25"/>
      <c r="U137" s="24" t="str">
        <f t="shared" si="29"/>
        <v>если гр.3 is not null</v>
      </c>
      <c r="V137" s="25"/>
      <c r="W137" s="27"/>
      <c r="X137" s="28" t="s">
        <v>123</v>
      </c>
      <c r="Y137" s="28" t="s">
        <v>123</v>
      </c>
      <c r="Z137" s="29"/>
      <c r="AA137" s="30">
        <v>45530.451678240737</v>
      </c>
      <c r="AB137" s="31" t="s">
        <v>4</v>
      </c>
      <c r="AC137" s="32" t="s">
        <v>123</v>
      </c>
      <c r="AD137" s="6">
        <f t="shared" si="23"/>
        <v>1</v>
      </c>
      <c r="AE137" s="6">
        <f t="shared" si="24"/>
        <v>0</v>
      </c>
      <c r="AF137" s="6">
        <f t="shared" si="25"/>
        <v>0</v>
      </c>
    </row>
    <row r="138" spans="2:32" s="23" customFormat="1" hidden="1" outlineLevel="1" x14ac:dyDescent="0.25">
      <c r="B138" s="24" t="str">
        <f t="shared" ca="1" si="31"/>
        <v>ФР3_340</v>
      </c>
      <c r="C138" s="25" t="s">
        <v>116</v>
      </c>
      <c r="D138" s="25" t="s">
        <v>116</v>
      </c>
      <c r="E138" s="25" t="s">
        <v>117</v>
      </c>
      <c r="F138" s="25" t="s">
        <v>116</v>
      </c>
      <c r="G138" s="25" t="s">
        <v>116</v>
      </c>
      <c r="H138" s="25" t="s">
        <v>190</v>
      </c>
      <c r="I138" s="420" t="s">
        <v>120</v>
      </c>
      <c r="J138" s="25"/>
      <c r="K138" s="25" t="s">
        <v>119</v>
      </c>
      <c r="L138" s="25" t="s">
        <v>120</v>
      </c>
      <c r="M138" s="25"/>
      <c r="N138" s="25" t="s">
        <v>134</v>
      </c>
      <c r="O138" s="25" t="s">
        <v>12</v>
      </c>
      <c r="P138" s="25"/>
      <c r="Q138" s="25"/>
      <c r="R138" s="26" t="s">
        <v>122</v>
      </c>
      <c r="S138" s="25" t="s">
        <v>125</v>
      </c>
      <c r="T138" s="25"/>
      <c r="U138" s="24" t="str">
        <f t="shared" si="29"/>
        <v>если гр.4 is not null</v>
      </c>
      <c r="V138" s="25"/>
      <c r="W138" s="27"/>
      <c r="X138" s="28" t="s">
        <v>123</v>
      </c>
      <c r="Y138" s="28" t="s">
        <v>123</v>
      </c>
      <c r="Z138" s="29"/>
      <c r="AA138" s="30">
        <v>45530.451701388891</v>
      </c>
      <c r="AB138" s="31" t="s">
        <v>4</v>
      </c>
      <c r="AC138" s="32" t="s">
        <v>123</v>
      </c>
      <c r="AD138" s="6">
        <f t="shared" si="23"/>
        <v>1</v>
      </c>
      <c r="AE138" s="6">
        <f t="shared" si="24"/>
        <v>0</v>
      </c>
      <c r="AF138" s="6">
        <f t="shared" si="25"/>
        <v>0</v>
      </c>
    </row>
    <row r="139" spans="2:32" s="23" customFormat="1" hidden="1" outlineLevel="1" x14ac:dyDescent="0.25">
      <c r="B139" s="24" t="str">
        <f t="shared" ca="1" si="31"/>
        <v>ФР4_340</v>
      </c>
      <c r="C139" s="25" t="s">
        <v>116</v>
      </c>
      <c r="D139" s="25" t="s">
        <v>116</v>
      </c>
      <c r="E139" s="25" t="s">
        <v>117</v>
      </c>
      <c r="F139" s="25" t="s">
        <v>116</v>
      </c>
      <c r="G139" s="25" t="s">
        <v>116</v>
      </c>
      <c r="H139" s="25" t="s">
        <v>190</v>
      </c>
      <c r="I139" s="420" t="s">
        <v>120</v>
      </c>
      <c r="J139" s="25"/>
      <c r="K139" s="25" t="s">
        <v>121</v>
      </c>
      <c r="L139" s="25" t="s">
        <v>120</v>
      </c>
      <c r="M139" s="25"/>
      <c r="N139" s="25" t="s">
        <v>134</v>
      </c>
      <c r="O139" s="25" t="s">
        <v>36</v>
      </c>
      <c r="P139" s="25"/>
      <c r="Q139" s="25"/>
      <c r="R139" s="26" t="s">
        <v>122</v>
      </c>
      <c r="S139" s="25" t="s">
        <v>133</v>
      </c>
      <c r="T139" s="25"/>
      <c r="U139" s="24" t="str">
        <f t="shared" si="29"/>
        <v>если гр.4 is not null</v>
      </c>
      <c r="V139" s="25"/>
      <c r="W139" s="27"/>
      <c r="X139" s="28" t="s">
        <v>123</v>
      </c>
      <c r="Y139" s="28" t="s">
        <v>123</v>
      </c>
      <c r="Z139" s="29"/>
      <c r="AA139" s="30">
        <v>45530.45171296296</v>
      </c>
      <c r="AB139" s="31" t="s">
        <v>4</v>
      </c>
      <c r="AC139" s="32" t="s">
        <v>123</v>
      </c>
      <c r="AD139" s="6">
        <f t="shared" si="23"/>
        <v>1</v>
      </c>
      <c r="AE139" s="6">
        <f t="shared" si="24"/>
        <v>0</v>
      </c>
      <c r="AF139" s="6">
        <f t="shared" si="25"/>
        <v>0</v>
      </c>
    </row>
    <row r="140" spans="2:32" s="23" customFormat="1" hidden="1" outlineLevel="1" x14ac:dyDescent="0.25">
      <c r="B140" s="24" t="str">
        <f t="shared" ca="1" si="31"/>
        <v>ФР5_340</v>
      </c>
      <c r="C140" s="25" t="s">
        <v>116</v>
      </c>
      <c r="D140" s="25" t="s">
        <v>116</v>
      </c>
      <c r="E140" s="25" t="s">
        <v>117</v>
      </c>
      <c r="F140" s="25" t="s">
        <v>116</v>
      </c>
      <c r="G140" s="25" t="s">
        <v>116</v>
      </c>
      <c r="H140" s="25" t="s">
        <v>190</v>
      </c>
      <c r="I140" s="420" t="s">
        <v>120</v>
      </c>
      <c r="J140" s="25"/>
      <c r="K140" s="25" t="s">
        <v>131</v>
      </c>
      <c r="L140" s="25" t="s">
        <v>120</v>
      </c>
      <c r="M140" s="25"/>
      <c r="N140" s="25" t="s">
        <v>134</v>
      </c>
      <c r="O140" s="25" t="s">
        <v>38</v>
      </c>
      <c r="P140" s="25"/>
      <c r="Q140" s="25"/>
      <c r="R140" s="26" t="s">
        <v>122</v>
      </c>
      <c r="S140" s="25" t="s">
        <v>133</v>
      </c>
      <c r="T140" s="25"/>
      <c r="U140" s="24" t="str">
        <f t="shared" si="29"/>
        <v>если гр.4 is not null</v>
      </c>
      <c r="V140" s="25"/>
      <c r="W140" s="27"/>
      <c r="X140" s="28" t="s">
        <v>123</v>
      </c>
      <c r="Y140" s="28" t="s">
        <v>123</v>
      </c>
      <c r="Z140" s="29"/>
      <c r="AA140" s="30">
        <v>45530.451724537037</v>
      </c>
      <c r="AB140" s="31" t="s">
        <v>4</v>
      </c>
      <c r="AC140" s="32" t="s">
        <v>123</v>
      </c>
      <c r="AD140" s="6">
        <f t="shared" si="23"/>
        <v>1</v>
      </c>
      <c r="AE140" s="6">
        <f t="shared" si="24"/>
        <v>0</v>
      </c>
      <c r="AF140" s="6">
        <f t="shared" si="25"/>
        <v>0</v>
      </c>
    </row>
    <row r="141" spans="2:32" ht="15" customHeight="1" collapsed="1" x14ac:dyDescent="0.25">
      <c r="B141" s="623" t="s">
        <v>192</v>
      </c>
      <c r="C141" s="624"/>
      <c r="D141" s="624"/>
      <c r="E141" s="624"/>
      <c r="F141" s="624"/>
      <c r="G141" s="624"/>
      <c r="H141" s="624"/>
      <c r="I141" s="624"/>
      <c r="J141" s="624"/>
      <c r="K141" s="624"/>
      <c r="L141" s="624"/>
      <c r="M141" s="624"/>
      <c r="N141" s="624"/>
      <c r="O141" s="624"/>
      <c r="P141" s="624"/>
      <c r="Q141" s="624"/>
      <c r="R141" s="624"/>
      <c r="S141" s="624"/>
      <c r="T141" s="624"/>
      <c r="U141" s="624"/>
      <c r="V141" s="624"/>
      <c r="W141" s="624"/>
      <c r="X141" s="624"/>
      <c r="Y141" s="624"/>
      <c r="Z141" s="624"/>
      <c r="AA141" s="20"/>
      <c r="AB141" s="21"/>
      <c r="AC141" s="22"/>
      <c r="AD141" s="6">
        <f t="shared" si="23"/>
        <v>0</v>
      </c>
      <c r="AE141" s="6">
        <f t="shared" si="24"/>
        <v>0</v>
      </c>
      <c r="AF141" s="6">
        <f t="shared" si="25"/>
        <v>0</v>
      </c>
    </row>
    <row r="142" spans="2:32" s="23" customFormat="1" hidden="1" outlineLevel="1" x14ac:dyDescent="0.25">
      <c r="B142" s="24" t="str">
        <f t="shared" ref="B142:B143" ca="1" si="32">"ФР"&amp;COUNTA(A$116:$C142)&amp;"_"&amp;MID(H142,5,5)</f>
        <v>ФР1_341</v>
      </c>
      <c r="C142" s="25" t="s">
        <v>116</v>
      </c>
      <c r="D142" s="25" t="s">
        <v>116</v>
      </c>
      <c r="E142" s="25" t="s">
        <v>117</v>
      </c>
      <c r="F142" s="25" t="s">
        <v>116</v>
      </c>
      <c r="G142" s="25" t="s">
        <v>116</v>
      </c>
      <c r="H142" s="25" t="s">
        <v>192</v>
      </c>
      <c r="I142" s="25" t="s">
        <v>193</v>
      </c>
      <c r="J142" s="25"/>
      <c r="K142" s="25" t="s">
        <v>119</v>
      </c>
      <c r="L142" s="25" t="s">
        <v>120</v>
      </c>
      <c r="M142" s="25"/>
      <c r="N142" s="25" t="s">
        <v>131</v>
      </c>
      <c r="O142" s="25" t="s">
        <v>168</v>
      </c>
      <c r="P142" s="25"/>
      <c r="Q142" s="25"/>
      <c r="R142" s="26" t="s">
        <v>122</v>
      </c>
      <c r="S142" s="25" t="s">
        <v>125</v>
      </c>
      <c r="T142" s="25"/>
      <c r="U142" s="24" t="str">
        <f t="shared" si="29"/>
        <v>если гр.2 is not null</v>
      </c>
      <c r="V142" s="25"/>
      <c r="W142" s="27"/>
      <c r="X142" s="28" t="s">
        <v>123</v>
      </c>
      <c r="Y142" s="28" t="s">
        <v>123</v>
      </c>
      <c r="Z142" s="29"/>
      <c r="AA142" s="30"/>
      <c r="AB142" s="31" t="s">
        <v>4</v>
      </c>
      <c r="AC142" s="32" t="s">
        <v>123</v>
      </c>
      <c r="AD142" s="6">
        <f t="shared" si="23"/>
        <v>1</v>
      </c>
      <c r="AE142" s="6">
        <f t="shared" si="24"/>
        <v>0</v>
      </c>
      <c r="AF142" s="6">
        <f t="shared" si="25"/>
        <v>0</v>
      </c>
    </row>
    <row r="143" spans="2:32" s="23" customFormat="1" hidden="1" outlineLevel="1" x14ac:dyDescent="0.25">
      <c r="B143" s="24" t="str">
        <f t="shared" ca="1" si="32"/>
        <v>ФР2_341</v>
      </c>
      <c r="C143" s="25" t="s">
        <v>116</v>
      </c>
      <c r="D143" s="25" t="s">
        <v>116</v>
      </c>
      <c r="E143" s="25" t="s">
        <v>117</v>
      </c>
      <c r="F143" s="25" t="s">
        <v>116</v>
      </c>
      <c r="G143" s="25" t="s">
        <v>116</v>
      </c>
      <c r="H143" s="25" t="s">
        <v>192</v>
      </c>
      <c r="I143" s="25" t="s">
        <v>193</v>
      </c>
      <c r="J143" s="25"/>
      <c r="K143" s="25" t="s">
        <v>131</v>
      </c>
      <c r="L143" s="25" t="s">
        <v>120</v>
      </c>
      <c r="M143" s="25"/>
      <c r="N143" s="25" t="s">
        <v>125</v>
      </c>
      <c r="O143" s="25" t="s">
        <v>194</v>
      </c>
      <c r="P143" s="25"/>
      <c r="Q143" s="25"/>
      <c r="R143" s="26" t="s">
        <v>122</v>
      </c>
      <c r="S143" s="25" t="s">
        <v>185</v>
      </c>
      <c r="T143" s="25"/>
      <c r="U143" s="24" t="str">
        <f t="shared" si="29"/>
        <v>если гр.3 is not null</v>
      </c>
      <c r="V143" s="25"/>
      <c r="W143" s="27"/>
      <c r="X143" s="28" t="s">
        <v>123</v>
      </c>
      <c r="Y143" s="28" t="s">
        <v>123</v>
      </c>
      <c r="Z143" s="29"/>
      <c r="AA143" s="30"/>
      <c r="AB143" s="31" t="s">
        <v>4</v>
      </c>
      <c r="AC143" s="32" t="s">
        <v>123</v>
      </c>
      <c r="AD143" s="6">
        <f t="shared" si="23"/>
        <v>1</v>
      </c>
      <c r="AE143" s="6">
        <f t="shared" si="24"/>
        <v>0</v>
      </c>
      <c r="AF143" s="6">
        <f t="shared" si="25"/>
        <v>0</v>
      </c>
    </row>
    <row r="144" spans="2:32" ht="15" customHeight="1" collapsed="1" x14ac:dyDescent="0.25">
      <c r="B144" s="623" t="s">
        <v>195</v>
      </c>
      <c r="C144" s="624"/>
      <c r="D144" s="624"/>
      <c r="E144" s="624"/>
      <c r="F144" s="624"/>
      <c r="G144" s="624"/>
      <c r="H144" s="624"/>
      <c r="I144" s="624"/>
      <c r="J144" s="624"/>
      <c r="K144" s="624"/>
      <c r="L144" s="624"/>
      <c r="M144" s="624"/>
      <c r="N144" s="624"/>
      <c r="O144" s="624"/>
      <c r="P144" s="624"/>
      <c r="Q144" s="624"/>
      <c r="R144" s="624"/>
      <c r="S144" s="624"/>
      <c r="T144" s="624"/>
      <c r="U144" s="624"/>
      <c r="V144" s="624"/>
      <c r="W144" s="624"/>
      <c r="X144" s="624"/>
      <c r="Y144" s="624"/>
      <c r="Z144" s="624"/>
      <c r="AA144" s="20"/>
      <c r="AB144" s="21"/>
      <c r="AC144" s="22"/>
      <c r="AD144" s="6">
        <f t="shared" si="23"/>
        <v>0</v>
      </c>
      <c r="AE144" s="6">
        <f t="shared" si="24"/>
        <v>0</v>
      </c>
      <c r="AF144" s="6">
        <f t="shared" si="25"/>
        <v>0</v>
      </c>
    </row>
    <row r="145" spans="2:32" s="23" customFormat="1" hidden="1" outlineLevel="1" x14ac:dyDescent="0.25">
      <c r="B145" s="24" t="str">
        <f t="shared" ref="B145:B148" ca="1" si="33">"ФР"&amp;COUNTA(A$119:$C145)&amp;"_"&amp;MID(H145,5,5)</f>
        <v>ФР1_342</v>
      </c>
      <c r="C145" s="25" t="s">
        <v>116</v>
      </c>
      <c r="D145" s="25" t="s">
        <v>116</v>
      </c>
      <c r="E145" s="25" t="s">
        <v>117</v>
      </c>
      <c r="F145" s="25" t="s">
        <v>116</v>
      </c>
      <c r="G145" s="25" t="s">
        <v>116</v>
      </c>
      <c r="H145" s="25" t="s">
        <v>195</v>
      </c>
      <c r="I145" s="25" t="s">
        <v>196</v>
      </c>
      <c r="J145" s="25"/>
      <c r="K145" s="25" t="s">
        <v>130</v>
      </c>
      <c r="L145" s="25" t="s">
        <v>120</v>
      </c>
      <c r="M145" s="25"/>
      <c r="N145" s="25" t="s">
        <v>131</v>
      </c>
      <c r="O145" s="25" t="s">
        <v>132</v>
      </c>
      <c r="P145" s="25"/>
      <c r="Q145" s="25"/>
      <c r="R145" s="26" t="s">
        <v>122</v>
      </c>
      <c r="S145" s="25" t="s">
        <v>125</v>
      </c>
      <c r="T145" s="25"/>
      <c r="U145" s="24" t="str">
        <f t="shared" si="29"/>
        <v>если гр.2 is not null</v>
      </c>
      <c r="V145" s="25"/>
      <c r="W145" s="27"/>
      <c r="X145" s="28" t="s">
        <v>123</v>
      </c>
      <c r="Y145" s="28" t="s">
        <v>123</v>
      </c>
      <c r="Z145" s="29"/>
      <c r="AA145" s="30"/>
      <c r="AB145" s="31" t="s">
        <v>4</v>
      </c>
      <c r="AC145" s="32" t="s">
        <v>123</v>
      </c>
      <c r="AD145" s="6">
        <f t="shared" si="23"/>
        <v>1</v>
      </c>
      <c r="AE145" s="6">
        <f t="shared" si="24"/>
        <v>0</v>
      </c>
      <c r="AF145" s="6">
        <f t="shared" si="25"/>
        <v>0</v>
      </c>
    </row>
    <row r="146" spans="2:32" s="23" customFormat="1" hidden="1" outlineLevel="1" x14ac:dyDescent="0.25">
      <c r="B146" s="24" t="str">
        <f t="shared" ca="1" si="33"/>
        <v>ФР2_342</v>
      </c>
      <c r="C146" s="25" t="s">
        <v>116</v>
      </c>
      <c r="D146" s="25" t="s">
        <v>116</v>
      </c>
      <c r="E146" s="25" t="s">
        <v>117</v>
      </c>
      <c r="F146" s="25" t="s">
        <v>116</v>
      </c>
      <c r="G146" s="25" t="s">
        <v>116</v>
      </c>
      <c r="H146" s="25" t="s">
        <v>195</v>
      </c>
      <c r="I146" s="25" t="s">
        <v>196</v>
      </c>
      <c r="J146" s="25"/>
      <c r="K146" s="25" t="s">
        <v>130</v>
      </c>
      <c r="L146" s="25" t="s">
        <v>120</v>
      </c>
      <c r="M146" s="25"/>
      <c r="N146" s="25" t="s">
        <v>125</v>
      </c>
      <c r="O146" s="25" t="s">
        <v>168</v>
      </c>
      <c r="P146" s="25"/>
      <c r="Q146" s="25"/>
      <c r="R146" s="26" t="s">
        <v>122</v>
      </c>
      <c r="S146" s="25" t="s">
        <v>125</v>
      </c>
      <c r="T146" s="25"/>
      <c r="U146" s="24" t="str">
        <f t="shared" si="29"/>
        <v>если гр.3 is not null</v>
      </c>
      <c r="V146" s="25"/>
      <c r="W146" s="27"/>
      <c r="X146" s="28" t="s">
        <v>123</v>
      </c>
      <c r="Y146" s="28" t="s">
        <v>123</v>
      </c>
      <c r="Z146" s="29"/>
      <c r="AA146" s="30"/>
      <c r="AB146" s="31" t="s">
        <v>4</v>
      </c>
      <c r="AC146" s="32" t="s">
        <v>123</v>
      </c>
      <c r="AD146" s="6">
        <f t="shared" si="23"/>
        <v>1</v>
      </c>
      <c r="AE146" s="6">
        <f t="shared" si="24"/>
        <v>0</v>
      </c>
      <c r="AF146" s="6">
        <f t="shared" si="25"/>
        <v>0</v>
      </c>
    </row>
    <row r="147" spans="2:32" s="23" customFormat="1" hidden="1" outlineLevel="1" x14ac:dyDescent="0.25">
      <c r="B147" s="24" t="str">
        <f t="shared" ca="1" si="33"/>
        <v>ФР3_342</v>
      </c>
      <c r="C147" s="25" t="s">
        <v>116</v>
      </c>
      <c r="D147" s="25" t="s">
        <v>116</v>
      </c>
      <c r="E147" s="25" t="s">
        <v>117</v>
      </c>
      <c r="F147" s="25" t="s">
        <v>116</v>
      </c>
      <c r="G147" s="25" t="s">
        <v>116</v>
      </c>
      <c r="H147" s="25" t="s">
        <v>195</v>
      </c>
      <c r="I147" s="25" t="s">
        <v>196</v>
      </c>
      <c r="J147" s="25"/>
      <c r="K147" s="25" t="s">
        <v>130</v>
      </c>
      <c r="L147" s="25" t="s">
        <v>120</v>
      </c>
      <c r="M147" s="25"/>
      <c r="N147" s="25" t="s">
        <v>134</v>
      </c>
      <c r="O147" s="25" t="s">
        <v>197</v>
      </c>
      <c r="P147" s="25"/>
      <c r="Q147" s="25"/>
      <c r="R147" s="26" t="s">
        <v>122</v>
      </c>
      <c r="S147" s="25" t="s">
        <v>185</v>
      </c>
      <c r="T147" s="25"/>
      <c r="U147" s="24" t="str">
        <f t="shared" si="29"/>
        <v>если гр.4 is not null</v>
      </c>
      <c r="V147" s="25"/>
      <c r="W147" s="27"/>
      <c r="X147" s="28" t="s">
        <v>123</v>
      </c>
      <c r="Y147" s="28" t="s">
        <v>123</v>
      </c>
      <c r="Z147" s="29"/>
      <c r="AA147" s="30"/>
      <c r="AB147" s="31" t="s">
        <v>4</v>
      </c>
      <c r="AC147" s="32" t="s">
        <v>123</v>
      </c>
      <c r="AD147" s="6">
        <f t="shared" si="23"/>
        <v>1</v>
      </c>
      <c r="AE147" s="6">
        <f t="shared" si="24"/>
        <v>0</v>
      </c>
      <c r="AF147" s="6">
        <f t="shared" si="25"/>
        <v>0</v>
      </c>
    </row>
    <row r="148" spans="2:32" s="23" customFormat="1" hidden="1" outlineLevel="1" x14ac:dyDescent="0.25">
      <c r="B148" s="24" t="str">
        <f t="shared" ca="1" si="33"/>
        <v>ФР4_342</v>
      </c>
      <c r="C148" s="25" t="s">
        <v>116</v>
      </c>
      <c r="D148" s="25" t="s">
        <v>116</v>
      </c>
      <c r="E148" s="25" t="s">
        <v>117</v>
      </c>
      <c r="F148" s="25" t="s">
        <v>116</v>
      </c>
      <c r="G148" s="25" t="s">
        <v>116</v>
      </c>
      <c r="H148" s="25" t="s">
        <v>195</v>
      </c>
      <c r="I148" s="25" t="s">
        <v>196</v>
      </c>
      <c r="J148" s="25"/>
      <c r="K148" s="25" t="s">
        <v>130</v>
      </c>
      <c r="L148" s="25" t="s">
        <v>120</v>
      </c>
      <c r="M148" s="25"/>
      <c r="N148" s="25" t="s">
        <v>124</v>
      </c>
      <c r="O148" s="25" t="s">
        <v>26</v>
      </c>
      <c r="P148" s="25"/>
      <c r="Q148" s="25"/>
      <c r="R148" s="26" t="s">
        <v>122</v>
      </c>
      <c r="S148" s="25" t="s">
        <v>133</v>
      </c>
      <c r="T148" s="25"/>
      <c r="U148" s="24" t="str">
        <f t="shared" si="29"/>
        <v>если гр.5 is not null</v>
      </c>
      <c r="V148" s="25"/>
      <c r="W148" s="27"/>
      <c r="X148" s="28" t="s">
        <v>123</v>
      </c>
      <c r="Y148" s="28" t="s">
        <v>123</v>
      </c>
      <c r="Z148" s="29"/>
      <c r="AA148" s="30"/>
      <c r="AB148" s="31" t="s">
        <v>4</v>
      </c>
      <c r="AC148" s="32" t="s">
        <v>123</v>
      </c>
      <c r="AD148" s="6">
        <f t="shared" si="23"/>
        <v>1</v>
      </c>
      <c r="AE148" s="6">
        <f t="shared" si="24"/>
        <v>0</v>
      </c>
      <c r="AF148" s="6">
        <f t="shared" si="25"/>
        <v>0</v>
      </c>
    </row>
    <row r="149" spans="2:32" ht="15" customHeight="1" collapsed="1" x14ac:dyDescent="0.25">
      <c r="B149" s="623" t="s">
        <v>198</v>
      </c>
      <c r="C149" s="624"/>
      <c r="D149" s="624"/>
      <c r="E149" s="624"/>
      <c r="F149" s="624"/>
      <c r="G149" s="624"/>
      <c r="H149" s="624"/>
      <c r="I149" s="624"/>
      <c r="J149" s="624"/>
      <c r="K149" s="624"/>
      <c r="L149" s="624"/>
      <c r="M149" s="624"/>
      <c r="N149" s="624"/>
      <c r="O149" s="624"/>
      <c r="P149" s="624"/>
      <c r="Q149" s="624"/>
      <c r="R149" s="624"/>
      <c r="S149" s="624"/>
      <c r="T149" s="624"/>
      <c r="U149" s="624"/>
      <c r="V149" s="624"/>
      <c r="W149" s="624"/>
      <c r="X149" s="624"/>
      <c r="Y149" s="624"/>
      <c r="Z149" s="624"/>
      <c r="AA149" s="20"/>
      <c r="AB149" s="21"/>
      <c r="AC149" s="22"/>
      <c r="AD149" s="6">
        <f t="shared" si="23"/>
        <v>0</v>
      </c>
      <c r="AE149" s="6">
        <f t="shared" si="24"/>
        <v>0</v>
      </c>
      <c r="AF149" s="6">
        <f t="shared" si="25"/>
        <v>0</v>
      </c>
    </row>
    <row r="150" spans="2:32" s="23" customFormat="1" hidden="1" outlineLevel="1" x14ac:dyDescent="0.25">
      <c r="B150" s="24" t="str">
        <f t="shared" ref="B150:B151" ca="1" si="34">"ФР"&amp;COUNTA(A$124:$C150)&amp;"_"&amp;MID(H150,5,5)</f>
        <v>ФР1_888</v>
      </c>
      <c r="C150" s="25" t="s">
        <v>116</v>
      </c>
      <c r="D150" s="25" t="s">
        <v>116</v>
      </c>
      <c r="E150" s="25" t="s">
        <v>117</v>
      </c>
      <c r="F150" s="25" t="s">
        <v>116</v>
      </c>
      <c r="G150" s="25" t="s">
        <v>116</v>
      </c>
      <c r="H150" s="25" t="s">
        <v>198</v>
      </c>
      <c r="I150" s="25" t="s">
        <v>199</v>
      </c>
      <c r="J150" s="25"/>
      <c r="K150" s="25" t="s">
        <v>119</v>
      </c>
      <c r="L150" s="25" t="s">
        <v>120</v>
      </c>
      <c r="M150" s="25"/>
      <c r="N150" s="25" t="s">
        <v>131</v>
      </c>
      <c r="O150" s="25" t="s">
        <v>167</v>
      </c>
      <c r="P150" s="25"/>
      <c r="Q150" s="25"/>
      <c r="R150" s="26" t="s">
        <v>122</v>
      </c>
      <c r="S150" s="25" t="s">
        <v>125</v>
      </c>
      <c r="T150" s="25"/>
      <c r="U150" s="24" t="str">
        <f t="shared" si="29"/>
        <v>если гр.2 is not null</v>
      </c>
      <c r="V150" s="25"/>
      <c r="W150" s="27"/>
      <c r="X150" s="28" t="s">
        <v>123</v>
      </c>
      <c r="Y150" s="28" t="s">
        <v>123</v>
      </c>
      <c r="Z150" s="29"/>
      <c r="AA150" s="30"/>
      <c r="AB150" s="31" t="s">
        <v>4</v>
      </c>
      <c r="AC150" s="32" t="s">
        <v>123</v>
      </c>
      <c r="AD150" s="6">
        <f t="shared" si="23"/>
        <v>1</v>
      </c>
      <c r="AE150" s="6">
        <f t="shared" si="24"/>
        <v>0</v>
      </c>
      <c r="AF150" s="6">
        <f t="shared" si="25"/>
        <v>0</v>
      </c>
    </row>
    <row r="151" spans="2:32" s="23" customFormat="1" hidden="1" outlineLevel="1" x14ac:dyDescent="0.25">
      <c r="B151" s="24" t="str">
        <f t="shared" ca="1" si="34"/>
        <v>ФР2_888</v>
      </c>
      <c r="C151" s="25" t="s">
        <v>116</v>
      </c>
      <c r="D151" s="25" t="s">
        <v>116</v>
      </c>
      <c r="E151" s="25" t="s">
        <v>117</v>
      </c>
      <c r="F151" s="25" t="s">
        <v>116</v>
      </c>
      <c r="G151" s="25" t="s">
        <v>116</v>
      </c>
      <c r="H151" s="25" t="s">
        <v>198</v>
      </c>
      <c r="I151" s="25" t="s">
        <v>199</v>
      </c>
      <c r="J151" s="25"/>
      <c r="K151" s="25" t="s">
        <v>121</v>
      </c>
      <c r="L151" s="25" t="s">
        <v>120</v>
      </c>
      <c r="M151" s="25"/>
      <c r="N151" s="25" t="s">
        <v>125</v>
      </c>
      <c r="O151" s="25" t="s">
        <v>200</v>
      </c>
      <c r="P151" s="25"/>
      <c r="Q151" s="25"/>
      <c r="R151" s="26" t="s">
        <v>201</v>
      </c>
      <c r="S151" s="25" t="s">
        <v>202</v>
      </c>
      <c r="T151" s="25"/>
      <c r="U151" s="24" t="str">
        <f t="shared" si="29"/>
        <v>если гр.3 is not null</v>
      </c>
      <c r="V151" s="25"/>
      <c r="W151" s="27"/>
      <c r="X151" s="28" t="s">
        <v>123</v>
      </c>
      <c r="Y151" s="28" t="s">
        <v>123</v>
      </c>
      <c r="Z151" s="29"/>
      <c r="AA151" s="30"/>
      <c r="AB151" s="31" t="s">
        <v>4</v>
      </c>
      <c r="AC151" s="32" t="s">
        <v>123</v>
      </c>
      <c r="AD151" s="6">
        <f t="shared" ref="AD151:AD200" si="35">IF(AB151="Включена",1,0)</f>
        <v>1</v>
      </c>
      <c r="AE151" s="6">
        <f t="shared" ref="AE151:AE200" si="36">IF(AB151="Черновик",1,0)</f>
        <v>0</v>
      </c>
      <c r="AF151" s="6">
        <f t="shared" ref="AF151:AF200" si="37">IF(AB151="Отсутствует",1,0)</f>
        <v>0</v>
      </c>
    </row>
    <row r="152" spans="2:32" ht="15" customHeight="1" collapsed="1" x14ac:dyDescent="0.25">
      <c r="B152" s="623" t="s">
        <v>203</v>
      </c>
      <c r="C152" s="624"/>
      <c r="D152" s="624"/>
      <c r="E152" s="624"/>
      <c r="F152" s="624"/>
      <c r="G152" s="624"/>
      <c r="H152" s="624"/>
      <c r="I152" s="624"/>
      <c r="J152" s="624"/>
      <c r="K152" s="624"/>
      <c r="L152" s="624"/>
      <c r="M152" s="624"/>
      <c r="N152" s="624"/>
      <c r="O152" s="624"/>
      <c r="P152" s="624"/>
      <c r="Q152" s="624"/>
      <c r="R152" s="624"/>
      <c r="S152" s="624"/>
      <c r="T152" s="624"/>
      <c r="U152" s="624"/>
      <c r="V152" s="624"/>
      <c r="W152" s="624"/>
      <c r="X152" s="624"/>
      <c r="Y152" s="624"/>
      <c r="Z152" s="624"/>
      <c r="AA152" s="20"/>
      <c r="AB152" s="21"/>
      <c r="AC152" s="22"/>
      <c r="AD152" s="6">
        <f t="shared" si="35"/>
        <v>0</v>
      </c>
      <c r="AE152" s="6">
        <f t="shared" si="36"/>
        <v>0</v>
      </c>
      <c r="AF152" s="6">
        <f t="shared" si="37"/>
        <v>0</v>
      </c>
    </row>
    <row r="153" spans="2:32" s="23" customFormat="1" hidden="1" outlineLevel="1" x14ac:dyDescent="0.25">
      <c r="B153" s="24" t="str">
        <f t="shared" ref="B153:B156" ca="1" si="38">"ФР"&amp;COUNTA(A$127:$C153)&amp;"_"&amp;MID(H153,5,5)</f>
        <v>ФР1_981</v>
      </c>
      <c r="C153" s="25" t="s">
        <v>117</v>
      </c>
      <c r="D153" s="25" t="s">
        <v>116</v>
      </c>
      <c r="E153" s="25" t="s">
        <v>116</v>
      </c>
      <c r="F153" s="25" t="s">
        <v>116</v>
      </c>
      <c r="G153" s="25" t="s">
        <v>116</v>
      </c>
      <c r="H153" s="25" t="s">
        <v>203</v>
      </c>
      <c r="I153" s="25" t="s">
        <v>204</v>
      </c>
      <c r="J153" s="33"/>
      <c r="K153" s="25" t="s">
        <v>130</v>
      </c>
      <c r="L153" s="25" t="s">
        <v>120</v>
      </c>
      <c r="M153" s="25"/>
      <c r="N153" s="25" t="s">
        <v>121</v>
      </c>
      <c r="O153" s="25" t="s">
        <v>26</v>
      </c>
      <c r="P153" s="25"/>
      <c r="Q153" s="25"/>
      <c r="R153" s="26" t="s">
        <v>122</v>
      </c>
      <c r="S153" s="25" t="s">
        <v>133</v>
      </c>
      <c r="T153" s="25"/>
      <c r="U153" s="24" t="str">
        <f t="shared" si="29"/>
        <v>если гр.1 is not null</v>
      </c>
      <c r="V153" s="25"/>
      <c r="W153" s="27"/>
      <c r="X153" s="28" t="s">
        <v>123</v>
      </c>
      <c r="Y153" s="28" t="s">
        <v>123</v>
      </c>
      <c r="Z153" s="29"/>
      <c r="AA153" s="30"/>
      <c r="AB153" s="31" t="s">
        <v>4</v>
      </c>
      <c r="AC153" s="32" t="s">
        <v>123</v>
      </c>
      <c r="AD153" s="6">
        <f t="shared" si="35"/>
        <v>1</v>
      </c>
      <c r="AE153" s="6">
        <f t="shared" si="36"/>
        <v>0</v>
      </c>
      <c r="AF153" s="6">
        <f t="shared" si="37"/>
        <v>0</v>
      </c>
    </row>
    <row r="154" spans="2:32" s="23" customFormat="1" hidden="1" outlineLevel="1" x14ac:dyDescent="0.25">
      <c r="B154" s="24" t="str">
        <f t="shared" ca="1" si="38"/>
        <v>ФР2_981</v>
      </c>
      <c r="C154" s="25" t="s">
        <v>117</v>
      </c>
      <c r="D154" s="25" t="s">
        <v>116</v>
      </c>
      <c r="E154" s="25" t="s">
        <v>116</v>
      </c>
      <c r="F154" s="25" t="s">
        <v>116</v>
      </c>
      <c r="G154" s="25" t="s">
        <v>116</v>
      </c>
      <c r="H154" s="25" t="s">
        <v>203</v>
      </c>
      <c r="I154" s="25" t="s">
        <v>204</v>
      </c>
      <c r="J154" s="25"/>
      <c r="K154" s="25" t="s">
        <v>130</v>
      </c>
      <c r="L154" s="25" t="s">
        <v>120</v>
      </c>
      <c r="M154" s="25"/>
      <c r="N154" s="25" t="s">
        <v>121</v>
      </c>
      <c r="O154" s="25" t="s">
        <v>205</v>
      </c>
      <c r="P154" s="25"/>
      <c r="Q154" s="25"/>
      <c r="R154" s="26" t="s">
        <v>122</v>
      </c>
      <c r="S154" s="25" t="s">
        <v>121</v>
      </c>
      <c r="T154" s="25"/>
      <c r="U154" s="24" t="str">
        <f t="shared" si="29"/>
        <v>если гр.1 is not null</v>
      </c>
      <c r="V154" s="25"/>
      <c r="W154" s="27"/>
      <c r="X154" s="28" t="s">
        <v>123</v>
      </c>
      <c r="Y154" s="28" t="s">
        <v>123</v>
      </c>
      <c r="Z154" s="29"/>
      <c r="AA154" s="30"/>
      <c r="AB154" s="31" t="s">
        <v>4</v>
      </c>
      <c r="AC154" s="32" t="s">
        <v>123</v>
      </c>
      <c r="AD154" s="6">
        <f t="shared" si="35"/>
        <v>1</v>
      </c>
      <c r="AE154" s="6">
        <f t="shared" si="36"/>
        <v>0</v>
      </c>
      <c r="AF154" s="6">
        <f t="shared" si="37"/>
        <v>0</v>
      </c>
    </row>
    <row r="155" spans="2:32" s="23" customFormat="1" hidden="1" outlineLevel="1" x14ac:dyDescent="0.25">
      <c r="B155" s="24" t="str">
        <f t="shared" ca="1" si="38"/>
        <v>ФР3_981</v>
      </c>
      <c r="C155" s="25" t="s">
        <v>117</v>
      </c>
      <c r="D155" s="25" t="s">
        <v>116</v>
      </c>
      <c r="E155" s="25" t="s">
        <v>116</v>
      </c>
      <c r="F155" s="25" t="s">
        <v>116</v>
      </c>
      <c r="G155" s="25" t="s">
        <v>116</v>
      </c>
      <c r="H155" s="25" t="s">
        <v>203</v>
      </c>
      <c r="I155" s="25" t="s">
        <v>204</v>
      </c>
      <c r="J155" s="25"/>
      <c r="K155" s="25" t="s">
        <v>130</v>
      </c>
      <c r="L155" s="25" t="s">
        <v>120</v>
      </c>
      <c r="M155" s="25"/>
      <c r="N155" s="25" t="s">
        <v>121</v>
      </c>
      <c r="O155" s="25" t="s">
        <v>40</v>
      </c>
      <c r="P155" s="25"/>
      <c r="Q155" s="25"/>
      <c r="R155" s="26" t="s">
        <v>122</v>
      </c>
      <c r="S155" s="25" t="s">
        <v>124</v>
      </c>
      <c r="T155" s="25"/>
      <c r="U155" s="24" t="str">
        <f t="shared" si="29"/>
        <v>если гр.1 is not null</v>
      </c>
      <c r="V155" s="25"/>
      <c r="W155" s="27"/>
      <c r="X155" s="28" t="s">
        <v>123</v>
      </c>
      <c r="Y155" s="28" t="s">
        <v>123</v>
      </c>
      <c r="Z155" s="29"/>
      <c r="AA155" s="30"/>
      <c r="AB155" s="31" t="s">
        <v>4</v>
      </c>
      <c r="AC155" s="32" t="s">
        <v>123</v>
      </c>
      <c r="AD155" s="6">
        <f t="shared" si="35"/>
        <v>1</v>
      </c>
      <c r="AE155" s="6">
        <f t="shared" si="36"/>
        <v>0</v>
      </c>
      <c r="AF155" s="6">
        <f t="shared" si="37"/>
        <v>0</v>
      </c>
    </row>
    <row r="156" spans="2:32" s="23" customFormat="1" hidden="1" outlineLevel="1" x14ac:dyDescent="0.25">
      <c r="B156" s="24" t="str">
        <f t="shared" ca="1" si="38"/>
        <v>ФР4_981</v>
      </c>
      <c r="C156" s="25" t="s">
        <v>117</v>
      </c>
      <c r="D156" s="25" t="s">
        <v>116</v>
      </c>
      <c r="E156" s="25" t="s">
        <v>116</v>
      </c>
      <c r="F156" s="25" t="s">
        <v>116</v>
      </c>
      <c r="G156" s="25" t="s">
        <v>116</v>
      </c>
      <c r="H156" s="25" t="s">
        <v>203</v>
      </c>
      <c r="I156" s="25" t="s">
        <v>204</v>
      </c>
      <c r="J156" s="25"/>
      <c r="K156" s="25" t="s">
        <v>130</v>
      </c>
      <c r="L156" s="25" t="s">
        <v>120</v>
      </c>
      <c r="M156" s="25"/>
      <c r="N156" s="25" t="s">
        <v>121</v>
      </c>
      <c r="O156" s="25" t="s">
        <v>42</v>
      </c>
      <c r="P156" s="25"/>
      <c r="Q156" s="25"/>
      <c r="R156" s="26" t="s">
        <v>122</v>
      </c>
      <c r="S156" s="25" t="s">
        <v>125</v>
      </c>
      <c r="T156" s="25"/>
      <c r="U156" s="24" t="str">
        <f t="shared" si="29"/>
        <v>если гр.1 is not null</v>
      </c>
      <c r="V156" s="25"/>
      <c r="W156" s="27"/>
      <c r="X156" s="28" t="s">
        <v>123</v>
      </c>
      <c r="Y156" s="28" t="s">
        <v>123</v>
      </c>
      <c r="Z156" s="29"/>
      <c r="AA156" s="30"/>
      <c r="AB156" s="31" t="s">
        <v>4</v>
      </c>
      <c r="AC156" s="32" t="s">
        <v>123</v>
      </c>
      <c r="AD156" s="6">
        <f t="shared" si="35"/>
        <v>1</v>
      </c>
      <c r="AE156" s="6">
        <f t="shared" si="36"/>
        <v>0</v>
      </c>
      <c r="AF156" s="6">
        <f t="shared" si="37"/>
        <v>0</v>
      </c>
    </row>
    <row r="157" spans="2:32" ht="15" customHeight="1" collapsed="1" x14ac:dyDescent="0.25">
      <c r="B157" s="623" t="s">
        <v>206</v>
      </c>
      <c r="C157" s="624"/>
      <c r="D157" s="624"/>
      <c r="E157" s="624"/>
      <c r="F157" s="624"/>
      <c r="G157" s="624"/>
      <c r="H157" s="624"/>
      <c r="I157" s="624"/>
      <c r="J157" s="624"/>
      <c r="K157" s="624"/>
      <c r="L157" s="624"/>
      <c r="M157" s="624"/>
      <c r="N157" s="624"/>
      <c r="O157" s="624"/>
      <c r="P157" s="624"/>
      <c r="Q157" s="624"/>
      <c r="R157" s="624"/>
      <c r="S157" s="624"/>
      <c r="T157" s="624"/>
      <c r="U157" s="624"/>
      <c r="V157" s="624"/>
      <c r="W157" s="624"/>
      <c r="X157" s="624"/>
      <c r="Y157" s="624"/>
      <c r="Z157" s="624"/>
      <c r="AA157" s="20"/>
      <c r="AB157" s="21"/>
      <c r="AC157" s="22"/>
      <c r="AD157" s="6">
        <f t="shared" si="35"/>
        <v>0</v>
      </c>
      <c r="AE157" s="6">
        <f t="shared" si="36"/>
        <v>0</v>
      </c>
      <c r="AF157" s="6">
        <f t="shared" si="37"/>
        <v>0</v>
      </c>
    </row>
    <row r="158" spans="2:32" s="23" customFormat="1" hidden="1" outlineLevel="1" x14ac:dyDescent="0.25">
      <c r="B158" s="24" t="str">
        <f t="shared" ref="B158:B161" ca="1" si="39">"ФР"&amp;COUNTA(A$132:$C158)&amp;"_"&amp;MID(H158,5,5)</f>
        <v>ФР1_982</v>
      </c>
      <c r="C158" s="25" t="s">
        <v>116</v>
      </c>
      <c r="D158" s="25" t="s">
        <v>116</v>
      </c>
      <c r="E158" s="25" t="s">
        <v>116</v>
      </c>
      <c r="F158" s="25" t="s">
        <v>116</v>
      </c>
      <c r="G158" s="25" t="s">
        <v>117</v>
      </c>
      <c r="H158" s="25" t="s">
        <v>206</v>
      </c>
      <c r="I158" s="25" t="s">
        <v>207</v>
      </c>
      <c r="J158" s="25"/>
      <c r="K158" s="25" t="s">
        <v>121</v>
      </c>
      <c r="L158" s="25" t="s">
        <v>120</v>
      </c>
      <c r="M158" s="25"/>
      <c r="N158" s="25" t="s">
        <v>121</v>
      </c>
      <c r="O158" s="25" t="s">
        <v>26</v>
      </c>
      <c r="P158" s="25"/>
      <c r="Q158" s="25"/>
      <c r="R158" s="26" t="s">
        <v>122</v>
      </c>
      <c r="S158" s="25" t="s">
        <v>133</v>
      </c>
      <c r="T158" s="25"/>
      <c r="U158" s="24" t="str">
        <f t="shared" si="29"/>
        <v>если гр.1 is not null</v>
      </c>
      <c r="V158" s="25"/>
      <c r="W158" s="27"/>
      <c r="X158" s="28" t="s">
        <v>123</v>
      </c>
      <c r="Y158" s="28" t="s">
        <v>123</v>
      </c>
      <c r="Z158" s="29"/>
      <c r="AA158" s="30"/>
      <c r="AB158" s="31" t="s">
        <v>4</v>
      </c>
      <c r="AC158" s="32" t="s">
        <v>123</v>
      </c>
      <c r="AD158" s="6">
        <f t="shared" si="35"/>
        <v>1</v>
      </c>
      <c r="AE158" s="6">
        <f t="shared" si="36"/>
        <v>0</v>
      </c>
      <c r="AF158" s="6">
        <f t="shared" si="37"/>
        <v>0</v>
      </c>
    </row>
    <row r="159" spans="2:32" s="23" customFormat="1" hidden="1" outlineLevel="1" x14ac:dyDescent="0.25">
      <c r="B159" s="24" t="str">
        <f t="shared" ca="1" si="39"/>
        <v>ФР2_982</v>
      </c>
      <c r="C159" s="25" t="s">
        <v>116</v>
      </c>
      <c r="D159" s="25" t="s">
        <v>116</v>
      </c>
      <c r="E159" s="25" t="s">
        <v>116</v>
      </c>
      <c r="F159" s="25" t="s">
        <v>116</v>
      </c>
      <c r="G159" s="25" t="s">
        <v>117</v>
      </c>
      <c r="H159" s="25" t="s">
        <v>206</v>
      </c>
      <c r="I159" s="25" t="s">
        <v>207</v>
      </c>
      <c r="J159" s="25"/>
      <c r="K159" s="25" t="s">
        <v>121</v>
      </c>
      <c r="L159" s="25" t="s">
        <v>120</v>
      </c>
      <c r="M159" s="25"/>
      <c r="N159" s="25" t="s">
        <v>121</v>
      </c>
      <c r="O159" s="25" t="s">
        <v>205</v>
      </c>
      <c r="P159" s="25"/>
      <c r="Q159" s="25"/>
      <c r="R159" s="26" t="s">
        <v>122</v>
      </c>
      <c r="S159" s="25" t="s">
        <v>121</v>
      </c>
      <c r="T159" s="25"/>
      <c r="U159" s="24" t="str">
        <f t="shared" si="29"/>
        <v>если гр.1 is not null</v>
      </c>
      <c r="V159" s="25"/>
      <c r="W159" s="27"/>
      <c r="X159" s="28" t="s">
        <v>123</v>
      </c>
      <c r="Y159" s="28" t="s">
        <v>123</v>
      </c>
      <c r="Z159" s="29"/>
      <c r="AA159" s="30"/>
      <c r="AB159" s="31" t="s">
        <v>4</v>
      </c>
      <c r="AC159" s="32" t="s">
        <v>123</v>
      </c>
      <c r="AD159" s="6">
        <f t="shared" si="35"/>
        <v>1</v>
      </c>
      <c r="AE159" s="6">
        <f t="shared" si="36"/>
        <v>0</v>
      </c>
      <c r="AF159" s="6">
        <f t="shared" si="37"/>
        <v>0</v>
      </c>
    </row>
    <row r="160" spans="2:32" s="23" customFormat="1" hidden="1" outlineLevel="1" x14ac:dyDescent="0.25">
      <c r="B160" s="24" t="str">
        <f t="shared" ca="1" si="39"/>
        <v>ФР3_982</v>
      </c>
      <c r="C160" s="25" t="s">
        <v>116</v>
      </c>
      <c r="D160" s="25" t="s">
        <v>116</v>
      </c>
      <c r="E160" s="25" t="s">
        <v>116</v>
      </c>
      <c r="F160" s="25" t="s">
        <v>116</v>
      </c>
      <c r="G160" s="25" t="s">
        <v>117</v>
      </c>
      <c r="H160" s="25" t="s">
        <v>206</v>
      </c>
      <c r="I160" s="25" t="s">
        <v>207</v>
      </c>
      <c r="J160" s="25"/>
      <c r="K160" s="25" t="s">
        <v>121</v>
      </c>
      <c r="L160" s="25" t="s">
        <v>120</v>
      </c>
      <c r="M160" s="25"/>
      <c r="N160" s="25" t="s">
        <v>121</v>
      </c>
      <c r="O160" s="25" t="s">
        <v>40</v>
      </c>
      <c r="P160" s="25"/>
      <c r="Q160" s="25"/>
      <c r="R160" s="26" t="s">
        <v>122</v>
      </c>
      <c r="S160" s="25" t="s">
        <v>124</v>
      </c>
      <c r="T160" s="25"/>
      <c r="U160" s="24" t="str">
        <f t="shared" si="29"/>
        <v>если гр.1 is not null</v>
      </c>
      <c r="V160" s="25"/>
      <c r="W160" s="27"/>
      <c r="X160" s="28" t="s">
        <v>123</v>
      </c>
      <c r="Y160" s="28" t="s">
        <v>123</v>
      </c>
      <c r="Z160" s="29"/>
      <c r="AA160" s="30"/>
      <c r="AB160" s="31" t="s">
        <v>4</v>
      </c>
      <c r="AC160" s="32" t="s">
        <v>123</v>
      </c>
      <c r="AD160" s="6">
        <f t="shared" si="35"/>
        <v>1</v>
      </c>
      <c r="AE160" s="6">
        <f t="shared" si="36"/>
        <v>0</v>
      </c>
      <c r="AF160" s="6">
        <f t="shared" si="37"/>
        <v>0</v>
      </c>
    </row>
    <row r="161" spans="1:32" s="23" customFormat="1" hidden="1" outlineLevel="1" x14ac:dyDescent="0.25">
      <c r="B161" s="24" t="str">
        <f t="shared" ca="1" si="39"/>
        <v>ФР4_982</v>
      </c>
      <c r="C161" s="25" t="s">
        <v>116</v>
      </c>
      <c r="D161" s="25" t="s">
        <v>116</v>
      </c>
      <c r="E161" s="25" t="s">
        <v>116</v>
      </c>
      <c r="F161" s="25" t="s">
        <v>116</v>
      </c>
      <c r="G161" s="25" t="s">
        <v>117</v>
      </c>
      <c r="H161" s="25" t="s">
        <v>206</v>
      </c>
      <c r="I161" s="25" t="s">
        <v>207</v>
      </c>
      <c r="J161" s="25"/>
      <c r="K161" s="25" t="s">
        <v>121</v>
      </c>
      <c r="L161" s="25" t="s">
        <v>120</v>
      </c>
      <c r="M161" s="25"/>
      <c r="N161" s="25" t="s">
        <v>121</v>
      </c>
      <c r="O161" s="25" t="s">
        <v>42</v>
      </c>
      <c r="P161" s="25"/>
      <c r="Q161" s="25"/>
      <c r="R161" s="26" t="s">
        <v>122</v>
      </c>
      <c r="S161" s="25" t="s">
        <v>125</v>
      </c>
      <c r="T161" s="25"/>
      <c r="U161" s="24" t="str">
        <f t="shared" si="29"/>
        <v>если гр.1 is not null</v>
      </c>
      <c r="V161" s="25"/>
      <c r="W161" s="27"/>
      <c r="X161" s="28" t="s">
        <v>123</v>
      </c>
      <c r="Y161" s="28" t="s">
        <v>123</v>
      </c>
      <c r="Z161" s="29"/>
      <c r="AA161" s="30"/>
      <c r="AB161" s="31" t="s">
        <v>4</v>
      </c>
      <c r="AC161" s="32" t="s">
        <v>123</v>
      </c>
      <c r="AD161" s="6">
        <f t="shared" si="35"/>
        <v>1</v>
      </c>
      <c r="AE161" s="6">
        <f t="shared" si="36"/>
        <v>0</v>
      </c>
      <c r="AF161" s="6">
        <f t="shared" si="37"/>
        <v>0</v>
      </c>
    </row>
    <row r="162" spans="1:32" s="23" customFormat="1" collapsed="1" x14ac:dyDescent="0.25">
      <c r="A162" s="34"/>
      <c r="B162" s="623" t="s">
        <v>208</v>
      </c>
      <c r="C162" s="624"/>
      <c r="D162" s="624"/>
      <c r="E162" s="624"/>
      <c r="F162" s="624"/>
      <c r="G162" s="624"/>
      <c r="H162" s="624"/>
      <c r="I162" s="624"/>
      <c r="J162" s="624"/>
      <c r="K162" s="624"/>
      <c r="L162" s="624"/>
      <c r="M162" s="624"/>
      <c r="N162" s="624"/>
      <c r="O162" s="624"/>
      <c r="P162" s="624"/>
      <c r="Q162" s="624"/>
      <c r="R162" s="624"/>
      <c r="S162" s="624"/>
      <c r="T162" s="624"/>
      <c r="U162" s="624"/>
      <c r="V162" s="624"/>
      <c r="W162" s="624"/>
      <c r="X162" s="624"/>
      <c r="Y162" s="624"/>
      <c r="Z162" s="624"/>
      <c r="AA162" s="20"/>
      <c r="AB162" s="21"/>
      <c r="AC162" s="22"/>
      <c r="AD162" s="35">
        <f t="shared" si="35"/>
        <v>0</v>
      </c>
      <c r="AE162" s="6">
        <f t="shared" si="36"/>
        <v>0</v>
      </c>
      <c r="AF162" s="6">
        <f t="shared" si="37"/>
        <v>0</v>
      </c>
    </row>
    <row r="163" spans="1:32" s="23" customFormat="1" hidden="1" outlineLevel="1" x14ac:dyDescent="0.25">
      <c r="A163" s="36"/>
      <c r="B163" s="24" t="str">
        <f t="shared" ref="B163:B169" ca="1" si="40">"ФР"&amp;COUNTA(A$137:$C163)&amp;"_"&amp;MID(H163,5,5)</f>
        <v>ФР1_811</v>
      </c>
      <c r="C163" s="25" t="s">
        <v>116</v>
      </c>
      <c r="D163" s="25" t="s">
        <v>116</v>
      </c>
      <c r="E163" s="25" t="s">
        <v>117</v>
      </c>
      <c r="F163" s="25" t="s">
        <v>116</v>
      </c>
      <c r="G163" s="25" t="s">
        <v>116</v>
      </c>
      <c r="H163" s="25" t="s">
        <v>208</v>
      </c>
      <c r="I163" s="25" t="s">
        <v>209</v>
      </c>
      <c r="J163" s="25"/>
      <c r="K163" s="25" t="s">
        <v>156</v>
      </c>
      <c r="L163" s="25" t="s">
        <v>120</v>
      </c>
      <c r="M163" s="25"/>
      <c r="N163" s="25" t="s">
        <v>131</v>
      </c>
      <c r="O163" s="25" t="s">
        <v>12</v>
      </c>
      <c r="P163" s="25"/>
      <c r="Q163" s="25"/>
      <c r="R163" s="26" t="s">
        <v>122</v>
      </c>
      <c r="S163" s="25" t="s">
        <v>125</v>
      </c>
      <c r="T163" s="25"/>
      <c r="U163" s="24" t="str">
        <f t="shared" si="29"/>
        <v>если гр.2 is not null</v>
      </c>
      <c r="V163" s="25"/>
      <c r="W163" s="27"/>
      <c r="X163" s="28" t="s">
        <v>123</v>
      </c>
      <c r="Y163" s="28" t="s">
        <v>123</v>
      </c>
      <c r="Z163" s="29"/>
      <c r="AA163" s="178"/>
      <c r="AB163" s="31" t="s">
        <v>6</v>
      </c>
      <c r="AC163" s="32" t="s">
        <v>116</v>
      </c>
      <c r="AD163" s="35">
        <f t="shared" si="35"/>
        <v>0</v>
      </c>
      <c r="AE163" s="6">
        <f t="shared" si="36"/>
        <v>0</v>
      </c>
      <c r="AF163" s="6">
        <f t="shared" si="37"/>
        <v>1</v>
      </c>
    </row>
    <row r="164" spans="1:32" s="23" customFormat="1" hidden="1" outlineLevel="1" x14ac:dyDescent="0.25">
      <c r="A164" s="36"/>
      <c r="B164" s="24" t="str">
        <f t="shared" ca="1" si="40"/>
        <v>ФР2_811</v>
      </c>
      <c r="C164" s="25" t="s">
        <v>116</v>
      </c>
      <c r="D164" s="25" t="s">
        <v>116</v>
      </c>
      <c r="E164" s="25" t="s">
        <v>117</v>
      </c>
      <c r="F164" s="25" t="s">
        <v>116</v>
      </c>
      <c r="G164" s="25" t="s">
        <v>116</v>
      </c>
      <c r="H164" s="25" t="s">
        <v>208</v>
      </c>
      <c r="I164" s="25" t="s">
        <v>209</v>
      </c>
      <c r="J164" s="25"/>
      <c r="K164" s="25" t="s">
        <v>121</v>
      </c>
      <c r="L164" s="25" t="s">
        <v>120</v>
      </c>
      <c r="M164" s="25"/>
      <c r="N164" s="25" t="s">
        <v>125</v>
      </c>
      <c r="O164" s="25" t="s">
        <v>36</v>
      </c>
      <c r="P164" s="25"/>
      <c r="Q164" s="25"/>
      <c r="R164" s="26" t="s">
        <v>122</v>
      </c>
      <c r="S164" s="25" t="s">
        <v>133</v>
      </c>
      <c r="T164" s="25"/>
      <c r="U164" s="24" t="str">
        <f t="shared" si="29"/>
        <v>если гр.3 is not null</v>
      </c>
      <c r="V164" s="25"/>
      <c r="W164" s="27"/>
      <c r="X164" s="28" t="s">
        <v>123</v>
      </c>
      <c r="Y164" s="28" t="s">
        <v>123</v>
      </c>
      <c r="Z164" s="29"/>
      <c r="AA164" s="178"/>
      <c r="AB164" s="31" t="s">
        <v>6</v>
      </c>
      <c r="AC164" s="32" t="s">
        <v>116</v>
      </c>
      <c r="AD164" s="35">
        <f t="shared" si="35"/>
        <v>0</v>
      </c>
      <c r="AE164" s="6">
        <f t="shared" si="36"/>
        <v>0</v>
      </c>
      <c r="AF164" s="6">
        <f t="shared" si="37"/>
        <v>1</v>
      </c>
    </row>
    <row r="165" spans="1:32" s="23" customFormat="1" hidden="1" outlineLevel="1" x14ac:dyDescent="0.25">
      <c r="A165" s="36"/>
      <c r="B165" s="24" t="str">
        <f t="shared" ca="1" si="40"/>
        <v>ФР3_811</v>
      </c>
      <c r="C165" s="25" t="s">
        <v>116</v>
      </c>
      <c r="D165" s="25" t="s">
        <v>116</v>
      </c>
      <c r="E165" s="25" t="s">
        <v>117</v>
      </c>
      <c r="F165" s="25" t="s">
        <v>116</v>
      </c>
      <c r="G165" s="25" t="s">
        <v>116</v>
      </c>
      <c r="H165" s="25" t="s">
        <v>208</v>
      </c>
      <c r="I165" s="25" t="s">
        <v>209</v>
      </c>
      <c r="J165" s="25"/>
      <c r="K165" s="25" t="s">
        <v>131</v>
      </c>
      <c r="L165" s="25" t="s">
        <v>120</v>
      </c>
      <c r="M165" s="25"/>
      <c r="N165" s="25" t="s">
        <v>131</v>
      </c>
      <c r="O165" s="25" t="s">
        <v>66</v>
      </c>
      <c r="P165" s="25"/>
      <c r="Q165" s="25"/>
      <c r="R165" s="26" t="s">
        <v>122</v>
      </c>
      <c r="S165" s="25" t="s">
        <v>125</v>
      </c>
      <c r="T165" s="25"/>
      <c r="U165" s="24" t="str">
        <f t="shared" si="29"/>
        <v>если гр.2 is not null</v>
      </c>
      <c r="V165" s="25"/>
      <c r="W165" s="27"/>
      <c r="X165" s="28" t="s">
        <v>123</v>
      </c>
      <c r="Y165" s="28" t="s">
        <v>123</v>
      </c>
      <c r="Z165" s="29"/>
      <c r="AA165" s="178"/>
      <c r="AB165" s="31" t="s">
        <v>6</v>
      </c>
      <c r="AC165" s="32" t="s">
        <v>116</v>
      </c>
      <c r="AD165" s="35">
        <f t="shared" si="35"/>
        <v>0</v>
      </c>
      <c r="AE165" s="6">
        <f t="shared" si="36"/>
        <v>0</v>
      </c>
      <c r="AF165" s="6">
        <f t="shared" si="37"/>
        <v>1</v>
      </c>
    </row>
    <row r="166" spans="1:32" s="23" customFormat="1" hidden="1" outlineLevel="1" x14ac:dyDescent="0.25">
      <c r="A166" s="36"/>
      <c r="B166" s="24" t="str">
        <f t="shared" ca="1" si="40"/>
        <v>ФР4_811</v>
      </c>
      <c r="C166" s="25" t="s">
        <v>116</v>
      </c>
      <c r="D166" s="25" t="s">
        <v>116</v>
      </c>
      <c r="E166" s="25" t="s">
        <v>117</v>
      </c>
      <c r="F166" s="25" t="s">
        <v>116</v>
      </c>
      <c r="G166" s="25" t="s">
        <v>116</v>
      </c>
      <c r="H166" s="25" t="s">
        <v>208</v>
      </c>
      <c r="I166" s="25" t="s">
        <v>209</v>
      </c>
      <c r="J166" s="25"/>
      <c r="K166" s="25" t="s">
        <v>131</v>
      </c>
      <c r="L166" s="25" t="s">
        <v>120</v>
      </c>
      <c r="M166" s="25"/>
      <c r="N166" s="25" t="s">
        <v>125</v>
      </c>
      <c r="O166" s="25" t="s">
        <v>74</v>
      </c>
      <c r="P166" s="25"/>
      <c r="Q166" s="25"/>
      <c r="R166" s="26" t="s">
        <v>122</v>
      </c>
      <c r="S166" s="25" t="s">
        <v>134</v>
      </c>
      <c r="T166" s="25"/>
      <c r="U166" s="24" t="str">
        <f t="shared" si="29"/>
        <v>если гр.3 is not null</v>
      </c>
      <c r="V166" s="25"/>
      <c r="W166" s="27"/>
      <c r="X166" s="28" t="s">
        <v>123</v>
      </c>
      <c r="Y166" s="28" t="s">
        <v>123</v>
      </c>
      <c r="Z166" s="29"/>
      <c r="AA166" s="178"/>
      <c r="AB166" s="31" t="s">
        <v>6</v>
      </c>
      <c r="AC166" s="32" t="s">
        <v>116</v>
      </c>
      <c r="AD166" s="35">
        <f t="shared" si="35"/>
        <v>0</v>
      </c>
      <c r="AE166" s="6">
        <f t="shared" si="36"/>
        <v>0</v>
      </c>
      <c r="AF166" s="6">
        <f t="shared" si="37"/>
        <v>1</v>
      </c>
    </row>
    <row r="167" spans="1:32" s="23" customFormat="1" hidden="1" outlineLevel="1" x14ac:dyDescent="0.25">
      <c r="A167" s="36"/>
      <c r="B167" s="24" t="str">
        <f t="shared" ca="1" si="40"/>
        <v>ФР5_811</v>
      </c>
      <c r="C167" s="25" t="s">
        <v>116</v>
      </c>
      <c r="D167" s="25" t="s">
        <v>116</v>
      </c>
      <c r="E167" s="25" t="s">
        <v>117</v>
      </c>
      <c r="F167" s="25" t="s">
        <v>116</v>
      </c>
      <c r="G167" s="25" t="s">
        <v>116</v>
      </c>
      <c r="H167" s="25" t="s">
        <v>208</v>
      </c>
      <c r="I167" s="25" t="s">
        <v>209</v>
      </c>
      <c r="J167" s="25"/>
      <c r="K167" s="25" t="s">
        <v>131</v>
      </c>
      <c r="L167" s="25" t="s">
        <v>120</v>
      </c>
      <c r="M167" s="25"/>
      <c r="N167" s="25" t="s">
        <v>134</v>
      </c>
      <c r="O167" s="25" t="s">
        <v>48</v>
      </c>
      <c r="P167" s="25"/>
      <c r="Q167" s="25"/>
      <c r="R167" s="26" t="s">
        <v>122</v>
      </c>
      <c r="S167" s="25" t="s">
        <v>135</v>
      </c>
      <c r="T167" s="25"/>
      <c r="U167" s="24" t="str">
        <f t="shared" si="29"/>
        <v>если гр.4 is not null</v>
      </c>
      <c r="V167" s="25"/>
      <c r="W167" s="27"/>
      <c r="X167" s="28" t="s">
        <v>123</v>
      </c>
      <c r="Y167" s="28" t="s">
        <v>123</v>
      </c>
      <c r="Z167" s="29"/>
      <c r="AA167" s="178"/>
      <c r="AB167" s="31" t="s">
        <v>6</v>
      </c>
      <c r="AC167" s="32" t="s">
        <v>116</v>
      </c>
      <c r="AD167" s="35">
        <f t="shared" si="35"/>
        <v>0</v>
      </c>
      <c r="AE167" s="6">
        <f t="shared" si="36"/>
        <v>0</v>
      </c>
      <c r="AF167" s="6">
        <f t="shared" si="37"/>
        <v>1</v>
      </c>
    </row>
    <row r="168" spans="1:32" s="23" customFormat="1" hidden="1" outlineLevel="1" x14ac:dyDescent="0.25">
      <c r="A168" s="36"/>
      <c r="B168" s="24" t="str">
        <f t="shared" ca="1" si="40"/>
        <v>ФР6_811</v>
      </c>
      <c r="C168" s="25" t="s">
        <v>116</v>
      </c>
      <c r="D168" s="25" t="s">
        <v>116</v>
      </c>
      <c r="E168" s="25" t="s">
        <v>117</v>
      </c>
      <c r="F168" s="25" t="s">
        <v>116</v>
      </c>
      <c r="G168" s="25" t="s">
        <v>116</v>
      </c>
      <c r="H168" s="25" t="s">
        <v>208</v>
      </c>
      <c r="I168" s="25" t="s">
        <v>209</v>
      </c>
      <c r="J168" s="25"/>
      <c r="K168" s="25" t="s">
        <v>131</v>
      </c>
      <c r="L168" s="25" t="s">
        <v>120</v>
      </c>
      <c r="M168" s="25"/>
      <c r="N168" s="25" t="s">
        <v>124</v>
      </c>
      <c r="O168" s="25" t="s">
        <v>32</v>
      </c>
      <c r="P168" s="25"/>
      <c r="Q168" s="25"/>
      <c r="R168" s="26" t="s">
        <v>122</v>
      </c>
      <c r="S168" s="25" t="s">
        <v>125</v>
      </c>
      <c r="T168" s="25"/>
      <c r="U168" s="24" t="str">
        <f t="shared" si="29"/>
        <v>если гр.5 is not null</v>
      </c>
      <c r="V168" s="25"/>
      <c r="W168" s="27"/>
      <c r="X168" s="28" t="s">
        <v>123</v>
      </c>
      <c r="Y168" s="28" t="s">
        <v>123</v>
      </c>
      <c r="Z168" s="29"/>
      <c r="AA168" s="178"/>
      <c r="AB168" s="31" t="s">
        <v>6</v>
      </c>
      <c r="AC168" s="32" t="s">
        <v>116</v>
      </c>
      <c r="AD168" s="35">
        <f t="shared" si="35"/>
        <v>0</v>
      </c>
      <c r="AE168" s="6">
        <f t="shared" si="36"/>
        <v>0</v>
      </c>
      <c r="AF168" s="6">
        <f t="shared" si="37"/>
        <v>1</v>
      </c>
    </row>
    <row r="169" spans="1:32" s="23" customFormat="1" hidden="1" outlineLevel="1" x14ac:dyDescent="0.25">
      <c r="A169" s="36"/>
      <c r="B169" s="24" t="str">
        <f t="shared" ca="1" si="40"/>
        <v>ФР7_811</v>
      </c>
      <c r="C169" s="25" t="s">
        <v>116</v>
      </c>
      <c r="D169" s="25" t="s">
        <v>116</v>
      </c>
      <c r="E169" s="25" t="s">
        <v>117</v>
      </c>
      <c r="F169" s="25" t="s">
        <v>116</v>
      </c>
      <c r="G169" s="25" t="s">
        <v>116</v>
      </c>
      <c r="H169" s="25" t="s">
        <v>208</v>
      </c>
      <c r="I169" s="25" t="s">
        <v>209</v>
      </c>
      <c r="J169" s="25"/>
      <c r="K169" s="25" t="s">
        <v>125</v>
      </c>
      <c r="L169" s="25" t="s">
        <v>120</v>
      </c>
      <c r="M169" s="25"/>
      <c r="N169" s="25" t="s">
        <v>125</v>
      </c>
      <c r="O169" s="25" t="s">
        <v>38</v>
      </c>
      <c r="P169" s="25"/>
      <c r="Q169" s="25"/>
      <c r="R169" s="26" t="s">
        <v>122</v>
      </c>
      <c r="S169" s="25" t="s">
        <v>133</v>
      </c>
      <c r="T169" s="25"/>
      <c r="U169" s="24" t="str">
        <f t="shared" si="29"/>
        <v>если гр.3 is not null</v>
      </c>
      <c r="V169" s="25"/>
      <c r="W169" s="27"/>
      <c r="X169" s="28" t="s">
        <v>123</v>
      </c>
      <c r="Y169" s="28" t="s">
        <v>123</v>
      </c>
      <c r="Z169" s="29"/>
      <c r="AA169" s="178"/>
      <c r="AB169" s="31" t="s">
        <v>6</v>
      </c>
      <c r="AC169" s="32" t="s">
        <v>116</v>
      </c>
      <c r="AD169" s="35">
        <f t="shared" si="35"/>
        <v>0</v>
      </c>
      <c r="AE169" s="6">
        <f t="shared" si="36"/>
        <v>0</v>
      </c>
      <c r="AF169" s="6">
        <f t="shared" si="37"/>
        <v>1</v>
      </c>
    </row>
    <row r="170" spans="1:32" s="23" customFormat="1" collapsed="1" x14ac:dyDescent="0.25">
      <c r="A170" s="34"/>
      <c r="B170" s="623" t="s">
        <v>210</v>
      </c>
      <c r="C170" s="624"/>
      <c r="D170" s="624"/>
      <c r="E170" s="624"/>
      <c r="F170" s="624"/>
      <c r="G170" s="624"/>
      <c r="H170" s="624"/>
      <c r="I170" s="624"/>
      <c r="J170" s="624"/>
      <c r="K170" s="624"/>
      <c r="L170" s="624"/>
      <c r="M170" s="624"/>
      <c r="N170" s="624"/>
      <c r="O170" s="624"/>
      <c r="P170" s="624"/>
      <c r="Q170" s="624"/>
      <c r="R170" s="624"/>
      <c r="S170" s="624"/>
      <c r="T170" s="624"/>
      <c r="U170" s="624"/>
      <c r="V170" s="624"/>
      <c r="W170" s="624"/>
      <c r="X170" s="624"/>
      <c r="Y170" s="624"/>
      <c r="Z170" s="624"/>
      <c r="AA170" s="20"/>
      <c r="AB170" s="21"/>
      <c r="AC170" s="22"/>
      <c r="AD170" s="35">
        <f t="shared" si="35"/>
        <v>0</v>
      </c>
      <c r="AE170" s="6">
        <f t="shared" si="36"/>
        <v>0</v>
      </c>
      <c r="AF170" s="6">
        <f t="shared" si="37"/>
        <v>0</v>
      </c>
    </row>
    <row r="171" spans="1:32" s="23" customFormat="1" ht="45" hidden="1" outlineLevel="1" x14ac:dyDescent="0.25">
      <c r="A171" s="36"/>
      <c r="B171" s="24" t="str">
        <f t="shared" ref="B171:B174" ca="1" si="41">"ФР"&amp;COUNTA(A$145:$C171)&amp;"_"&amp;MID(H171,5,5)</f>
        <v>ФР1_814</v>
      </c>
      <c r="C171" s="25" t="s">
        <v>116</v>
      </c>
      <c r="D171" s="25" t="s">
        <v>116</v>
      </c>
      <c r="E171" s="25" t="s">
        <v>117</v>
      </c>
      <c r="F171" s="25" t="s">
        <v>116</v>
      </c>
      <c r="G171" s="25" t="s">
        <v>116</v>
      </c>
      <c r="H171" s="25" t="s">
        <v>210</v>
      </c>
      <c r="I171" s="25" t="s">
        <v>211</v>
      </c>
      <c r="J171" s="25"/>
      <c r="K171" s="25" t="s">
        <v>121</v>
      </c>
      <c r="L171" s="25" t="s">
        <v>120</v>
      </c>
      <c r="M171" s="25"/>
      <c r="N171" s="25" t="s">
        <v>131</v>
      </c>
      <c r="O171" s="25" t="s">
        <v>66</v>
      </c>
      <c r="P171" s="25"/>
      <c r="Q171" s="25"/>
      <c r="R171" s="26" t="s">
        <v>122</v>
      </c>
      <c r="S171" s="25" t="s">
        <v>125</v>
      </c>
      <c r="T171" s="25"/>
      <c r="U171" s="24" t="str">
        <f t="shared" si="29"/>
        <v>если гр.2 is not null</v>
      </c>
      <c r="V171" s="25"/>
      <c r="W171" s="27"/>
      <c r="X171" s="28" t="s">
        <v>123</v>
      </c>
      <c r="Y171" s="28" t="s">
        <v>123</v>
      </c>
      <c r="Z171" s="29"/>
      <c r="AA171" s="178"/>
      <c r="AB171" s="31" t="s">
        <v>6</v>
      </c>
      <c r="AC171" s="32" t="s">
        <v>116</v>
      </c>
      <c r="AD171" s="35">
        <f t="shared" si="35"/>
        <v>0</v>
      </c>
      <c r="AE171" s="6">
        <f t="shared" si="36"/>
        <v>0</v>
      </c>
      <c r="AF171" s="6">
        <f t="shared" si="37"/>
        <v>1</v>
      </c>
    </row>
    <row r="172" spans="1:32" s="23" customFormat="1" ht="45" hidden="1" outlineLevel="1" x14ac:dyDescent="0.25">
      <c r="A172" s="36"/>
      <c r="B172" s="24" t="str">
        <f t="shared" ca="1" si="41"/>
        <v>ФР2_814</v>
      </c>
      <c r="C172" s="25" t="s">
        <v>116</v>
      </c>
      <c r="D172" s="25" t="s">
        <v>116</v>
      </c>
      <c r="E172" s="25" t="s">
        <v>117</v>
      </c>
      <c r="F172" s="25" t="s">
        <v>116</v>
      </c>
      <c r="G172" s="25" t="s">
        <v>116</v>
      </c>
      <c r="H172" s="25" t="s">
        <v>210</v>
      </c>
      <c r="I172" s="25" t="s">
        <v>211</v>
      </c>
      <c r="J172" s="25"/>
      <c r="K172" s="25" t="s">
        <v>121</v>
      </c>
      <c r="L172" s="25" t="s">
        <v>120</v>
      </c>
      <c r="M172" s="25"/>
      <c r="N172" s="25" t="s">
        <v>125</v>
      </c>
      <c r="O172" s="25" t="s">
        <v>74</v>
      </c>
      <c r="P172" s="25"/>
      <c r="Q172" s="25"/>
      <c r="R172" s="26" t="s">
        <v>122</v>
      </c>
      <c r="S172" s="25" t="s">
        <v>134</v>
      </c>
      <c r="T172" s="25"/>
      <c r="U172" s="24" t="str">
        <f t="shared" si="29"/>
        <v>если гр.3 is not null</v>
      </c>
      <c r="V172" s="25"/>
      <c r="W172" s="27"/>
      <c r="X172" s="28" t="s">
        <v>123</v>
      </c>
      <c r="Y172" s="28" t="s">
        <v>123</v>
      </c>
      <c r="Z172" s="29"/>
      <c r="AA172" s="178"/>
      <c r="AB172" s="31" t="s">
        <v>6</v>
      </c>
      <c r="AC172" s="32" t="s">
        <v>116</v>
      </c>
      <c r="AD172" s="35">
        <f t="shared" si="35"/>
        <v>0</v>
      </c>
      <c r="AE172" s="6">
        <f t="shared" si="36"/>
        <v>0</v>
      </c>
      <c r="AF172" s="6">
        <f t="shared" si="37"/>
        <v>1</v>
      </c>
    </row>
    <row r="173" spans="1:32" s="23" customFormat="1" ht="45" hidden="1" outlineLevel="1" x14ac:dyDescent="0.25">
      <c r="A173" s="36"/>
      <c r="B173" s="24" t="str">
        <f t="shared" ca="1" si="41"/>
        <v>ФР3_814</v>
      </c>
      <c r="C173" s="25" t="s">
        <v>116</v>
      </c>
      <c r="D173" s="25" t="s">
        <v>116</v>
      </c>
      <c r="E173" s="25" t="s">
        <v>117</v>
      </c>
      <c r="F173" s="25" t="s">
        <v>116</v>
      </c>
      <c r="G173" s="25" t="s">
        <v>116</v>
      </c>
      <c r="H173" s="25" t="s">
        <v>210</v>
      </c>
      <c r="I173" s="25" t="s">
        <v>211</v>
      </c>
      <c r="J173" s="25"/>
      <c r="K173" s="25" t="s">
        <v>121</v>
      </c>
      <c r="L173" s="25" t="s">
        <v>120</v>
      </c>
      <c r="M173" s="25"/>
      <c r="N173" s="25" t="s">
        <v>134</v>
      </c>
      <c r="O173" s="25" t="s">
        <v>48</v>
      </c>
      <c r="P173" s="25"/>
      <c r="Q173" s="25"/>
      <c r="R173" s="26" t="s">
        <v>122</v>
      </c>
      <c r="S173" s="25" t="s">
        <v>135</v>
      </c>
      <c r="T173" s="25"/>
      <c r="U173" s="24" t="str">
        <f t="shared" si="29"/>
        <v>если гр.4 is not null</v>
      </c>
      <c r="V173" s="25"/>
      <c r="W173" s="27"/>
      <c r="X173" s="28" t="s">
        <v>123</v>
      </c>
      <c r="Y173" s="28" t="s">
        <v>123</v>
      </c>
      <c r="Z173" s="29"/>
      <c r="AA173" s="178"/>
      <c r="AB173" s="31" t="s">
        <v>6</v>
      </c>
      <c r="AC173" s="32" t="s">
        <v>116</v>
      </c>
      <c r="AD173" s="35">
        <f t="shared" si="35"/>
        <v>0</v>
      </c>
      <c r="AE173" s="6">
        <f t="shared" si="36"/>
        <v>0</v>
      </c>
      <c r="AF173" s="6">
        <f t="shared" si="37"/>
        <v>1</v>
      </c>
    </row>
    <row r="174" spans="1:32" s="23" customFormat="1" ht="45" hidden="1" outlineLevel="1" x14ac:dyDescent="0.25">
      <c r="A174" s="36"/>
      <c r="B174" s="24" t="str">
        <f t="shared" ca="1" si="41"/>
        <v>ФР4_814</v>
      </c>
      <c r="C174" s="25" t="s">
        <v>116</v>
      </c>
      <c r="D174" s="25" t="s">
        <v>116</v>
      </c>
      <c r="E174" s="25" t="s">
        <v>117</v>
      </c>
      <c r="F174" s="25" t="s">
        <v>116</v>
      </c>
      <c r="G174" s="25" t="s">
        <v>116</v>
      </c>
      <c r="H174" s="25" t="s">
        <v>210</v>
      </c>
      <c r="I174" s="25" t="s">
        <v>211</v>
      </c>
      <c r="J174" s="25"/>
      <c r="K174" s="25" t="s">
        <v>121</v>
      </c>
      <c r="L174" s="25" t="s">
        <v>120</v>
      </c>
      <c r="M174" s="25"/>
      <c r="N174" s="25" t="s">
        <v>124</v>
      </c>
      <c r="O174" s="25" t="s">
        <v>32</v>
      </c>
      <c r="P174" s="25"/>
      <c r="Q174" s="25"/>
      <c r="R174" s="26" t="s">
        <v>122</v>
      </c>
      <c r="S174" s="25" t="s">
        <v>125</v>
      </c>
      <c r="T174" s="25"/>
      <c r="U174" s="24" t="str">
        <f t="shared" si="29"/>
        <v>если гр.5 is not null</v>
      </c>
      <c r="V174" s="25"/>
      <c r="W174" s="27"/>
      <c r="X174" s="28" t="s">
        <v>123</v>
      </c>
      <c r="Y174" s="28" t="s">
        <v>123</v>
      </c>
      <c r="Z174" s="29"/>
      <c r="AA174" s="178"/>
      <c r="AB174" s="31" t="s">
        <v>6</v>
      </c>
      <c r="AC174" s="32" t="s">
        <v>116</v>
      </c>
      <c r="AD174" s="35">
        <f t="shared" si="35"/>
        <v>0</v>
      </c>
      <c r="AE174" s="6">
        <f t="shared" si="36"/>
        <v>0</v>
      </c>
      <c r="AF174" s="6">
        <f t="shared" si="37"/>
        <v>1</v>
      </c>
    </row>
    <row r="175" spans="1:32" s="23" customFormat="1" collapsed="1" x14ac:dyDescent="0.25">
      <c r="A175" s="34"/>
      <c r="B175" s="623" t="s">
        <v>212</v>
      </c>
      <c r="C175" s="624"/>
      <c r="D175" s="624"/>
      <c r="E175" s="624"/>
      <c r="F175" s="624"/>
      <c r="G175" s="624"/>
      <c r="H175" s="624"/>
      <c r="I175" s="624"/>
      <c r="J175" s="624"/>
      <c r="K175" s="624"/>
      <c r="L175" s="624"/>
      <c r="M175" s="624"/>
      <c r="N175" s="624"/>
      <c r="O175" s="624"/>
      <c r="P175" s="624"/>
      <c r="Q175" s="624"/>
      <c r="R175" s="624"/>
      <c r="S175" s="624"/>
      <c r="T175" s="624"/>
      <c r="U175" s="624"/>
      <c r="V175" s="624"/>
      <c r="W175" s="624"/>
      <c r="X175" s="624"/>
      <c r="Y175" s="624"/>
      <c r="Z175" s="624"/>
      <c r="AA175" s="20"/>
      <c r="AB175" s="21"/>
      <c r="AC175" s="22"/>
      <c r="AD175" s="35">
        <f t="shared" si="35"/>
        <v>0</v>
      </c>
      <c r="AE175" s="6">
        <f t="shared" si="36"/>
        <v>0</v>
      </c>
      <c r="AF175" s="6">
        <f t="shared" si="37"/>
        <v>0</v>
      </c>
    </row>
    <row r="176" spans="1:32" s="23" customFormat="1" hidden="1" outlineLevel="1" x14ac:dyDescent="0.25">
      <c r="A176" s="36"/>
      <c r="B176" s="24" t="str">
        <f t="shared" ref="B176:B177" ca="1" si="42">"ФР"&amp;COUNTA(A$150:$C176)&amp;"_"&amp;MID(H176,5,5)</f>
        <v>ФР1_441</v>
      </c>
      <c r="C176" s="25" t="s">
        <v>116</v>
      </c>
      <c r="D176" s="25" t="s">
        <v>116</v>
      </c>
      <c r="E176" s="25" t="s">
        <v>116</v>
      </c>
      <c r="F176" s="25" t="s">
        <v>116</v>
      </c>
      <c r="G176" s="25" t="s">
        <v>117</v>
      </c>
      <c r="H176" s="25" t="s">
        <v>212</v>
      </c>
      <c r="I176" s="25" t="s">
        <v>213</v>
      </c>
      <c r="J176" s="25"/>
      <c r="K176" s="25" t="s">
        <v>121</v>
      </c>
      <c r="L176" s="25" t="s">
        <v>120</v>
      </c>
      <c r="M176" s="25"/>
      <c r="N176" s="25" t="s">
        <v>131</v>
      </c>
      <c r="O176" s="25" t="s">
        <v>12</v>
      </c>
      <c r="P176" s="25"/>
      <c r="Q176" s="25"/>
      <c r="R176" s="26" t="s">
        <v>122</v>
      </c>
      <c r="S176" s="25" t="s">
        <v>125</v>
      </c>
      <c r="T176" s="25"/>
      <c r="U176" s="24" t="str">
        <f t="shared" si="29"/>
        <v>если гр.2 is not null</v>
      </c>
      <c r="V176" s="25"/>
      <c r="W176" s="27"/>
      <c r="X176" s="28" t="s">
        <v>123</v>
      </c>
      <c r="Y176" s="28" t="s">
        <v>123</v>
      </c>
      <c r="Z176" s="29"/>
      <c r="AA176" s="178"/>
      <c r="AB176" s="31" t="s">
        <v>6</v>
      </c>
      <c r="AC176" s="32" t="s">
        <v>116</v>
      </c>
      <c r="AD176" s="35">
        <f t="shared" si="35"/>
        <v>0</v>
      </c>
      <c r="AE176" s="6">
        <f t="shared" si="36"/>
        <v>0</v>
      </c>
      <c r="AF176" s="6">
        <f t="shared" si="37"/>
        <v>1</v>
      </c>
    </row>
    <row r="177" spans="1:32" s="23" customFormat="1" hidden="1" outlineLevel="1" x14ac:dyDescent="0.25">
      <c r="A177" s="36"/>
      <c r="B177" s="24" t="str">
        <f t="shared" ca="1" si="42"/>
        <v>ФР2_441</v>
      </c>
      <c r="C177" s="25" t="s">
        <v>116</v>
      </c>
      <c r="D177" s="25" t="s">
        <v>116</v>
      </c>
      <c r="E177" s="25" t="s">
        <v>116</v>
      </c>
      <c r="F177" s="25" t="s">
        <v>116</v>
      </c>
      <c r="G177" s="25" t="s">
        <v>117</v>
      </c>
      <c r="H177" s="25" t="s">
        <v>212</v>
      </c>
      <c r="I177" s="25" t="s">
        <v>213</v>
      </c>
      <c r="J177" s="25"/>
      <c r="K177" s="25" t="s">
        <v>121</v>
      </c>
      <c r="L177" s="25" t="s">
        <v>120</v>
      </c>
      <c r="M177" s="25"/>
      <c r="N177" s="25" t="s">
        <v>131</v>
      </c>
      <c r="O177" s="25" t="s">
        <v>36</v>
      </c>
      <c r="P177" s="25"/>
      <c r="Q177" s="25"/>
      <c r="R177" s="26" t="s">
        <v>122</v>
      </c>
      <c r="S177" s="25" t="s">
        <v>133</v>
      </c>
      <c r="T177" s="25"/>
      <c r="U177" s="24" t="str">
        <f t="shared" si="29"/>
        <v>если гр.2 is not null</v>
      </c>
      <c r="V177" s="25"/>
      <c r="W177" s="27"/>
      <c r="X177" s="28" t="s">
        <v>123</v>
      </c>
      <c r="Y177" s="28" t="s">
        <v>123</v>
      </c>
      <c r="Z177" s="29"/>
      <c r="AA177" s="178"/>
      <c r="AB177" s="31" t="s">
        <v>6</v>
      </c>
      <c r="AC177" s="32" t="s">
        <v>116</v>
      </c>
      <c r="AD177" s="35">
        <f t="shared" si="35"/>
        <v>0</v>
      </c>
      <c r="AE177" s="6">
        <f t="shared" si="36"/>
        <v>0</v>
      </c>
      <c r="AF177" s="6">
        <f t="shared" si="37"/>
        <v>1</v>
      </c>
    </row>
    <row r="178" spans="1:32" s="23" customFormat="1" collapsed="1" x14ac:dyDescent="0.25">
      <c r="A178" s="34"/>
      <c r="B178" s="623" t="s">
        <v>214</v>
      </c>
      <c r="C178" s="624"/>
      <c r="D178" s="624"/>
      <c r="E178" s="624"/>
      <c r="F178" s="624"/>
      <c r="G178" s="624"/>
      <c r="H178" s="624"/>
      <c r="I178" s="624"/>
      <c r="J178" s="624"/>
      <c r="K178" s="624"/>
      <c r="L178" s="624"/>
      <c r="M178" s="624"/>
      <c r="N178" s="624"/>
      <c r="O178" s="624"/>
      <c r="P178" s="624"/>
      <c r="Q178" s="624"/>
      <c r="R178" s="624"/>
      <c r="S178" s="624"/>
      <c r="T178" s="624"/>
      <c r="U178" s="624"/>
      <c r="V178" s="624"/>
      <c r="W178" s="624"/>
      <c r="X178" s="624"/>
      <c r="Y178" s="624"/>
      <c r="Z178" s="624"/>
      <c r="AA178" s="20"/>
      <c r="AB178" s="21"/>
      <c r="AC178" s="22"/>
      <c r="AD178" s="35">
        <f t="shared" si="35"/>
        <v>0</v>
      </c>
      <c r="AE178" s="6">
        <f t="shared" si="36"/>
        <v>0</v>
      </c>
      <c r="AF178" s="6">
        <f t="shared" si="37"/>
        <v>0</v>
      </c>
    </row>
    <row r="179" spans="1:32" s="23" customFormat="1" hidden="1" outlineLevel="1" x14ac:dyDescent="0.25">
      <c r="A179" s="36"/>
      <c r="B179" s="24" t="str">
        <f t="shared" ref="B179:B191" ca="1" si="43">"ФР"&amp;COUNTA(A$153:$C179)&amp;"_"&amp;MID(H179,5,5)</f>
        <v>ФР1_KVRM</v>
      </c>
      <c r="C179" s="25" t="s">
        <v>117</v>
      </c>
      <c r="D179" s="25" t="s">
        <v>116</v>
      </c>
      <c r="E179" s="25" t="s">
        <v>117</v>
      </c>
      <c r="F179" s="25" t="s">
        <v>116</v>
      </c>
      <c r="G179" s="25" t="s">
        <v>116</v>
      </c>
      <c r="H179" s="25" t="s">
        <v>214</v>
      </c>
      <c r="I179" s="25" t="s">
        <v>215</v>
      </c>
      <c r="J179" s="25"/>
      <c r="K179" s="25" t="s">
        <v>216</v>
      </c>
      <c r="L179" s="25" t="s">
        <v>120</v>
      </c>
      <c r="M179" s="25"/>
      <c r="N179" s="25" t="s">
        <v>131</v>
      </c>
      <c r="O179" s="25" t="s">
        <v>12</v>
      </c>
      <c r="P179" s="25"/>
      <c r="Q179" s="25"/>
      <c r="R179" s="26" t="s">
        <v>122</v>
      </c>
      <c r="S179" s="25" t="s">
        <v>125</v>
      </c>
      <c r="T179" s="25"/>
      <c r="U179" s="24" t="str">
        <f t="shared" si="29"/>
        <v>если гр.2 is not null</v>
      </c>
      <c r="V179" s="25"/>
      <c r="W179" s="27"/>
      <c r="X179" s="28" t="s">
        <v>123</v>
      </c>
      <c r="Y179" s="28" t="s">
        <v>123</v>
      </c>
      <c r="Z179" s="29"/>
      <c r="AA179" s="178"/>
      <c r="AB179" s="31" t="s">
        <v>6</v>
      </c>
      <c r="AC179" s="32" t="s">
        <v>116</v>
      </c>
      <c r="AD179" s="35">
        <f t="shared" si="35"/>
        <v>0</v>
      </c>
      <c r="AE179" s="6">
        <f t="shared" si="36"/>
        <v>0</v>
      </c>
      <c r="AF179" s="6">
        <f t="shared" si="37"/>
        <v>1</v>
      </c>
    </row>
    <row r="180" spans="1:32" s="23" customFormat="1" hidden="1" outlineLevel="1" x14ac:dyDescent="0.25">
      <c r="A180" s="36"/>
      <c r="B180" s="24" t="str">
        <f t="shared" ca="1" si="43"/>
        <v>ФР2_KVRM</v>
      </c>
      <c r="C180" s="25" t="s">
        <v>117</v>
      </c>
      <c r="D180" s="25" t="s">
        <v>116</v>
      </c>
      <c r="E180" s="25" t="s">
        <v>117</v>
      </c>
      <c r="F180" s="25" t="s">
        <v>116</v>
      </c>
      <c r="G180" s="25" t="s">
        <v>116</v>
      </c>
      <c r="H180" s="25" t="s">
        <v>214</v>
      </c>
      <c r="I180" s="25" t="s">
        <v>215</v>
      </c>
      <c r="J180" s="25"/>
      <c r="K180" s="25" t="s">
        <v>121</v>
      </c>
      <c r="L180" s="25" t="s">
        <v>120</v>
      </c>
      <c r="M180" s="25"/>
      <c r="N180" s="25" t="s">
        <v>125</v>
      </c>
      <c r="O180" s="25" t="s">
        <v>36</v>
      </c>
      <c r="P180" s="25"/>
      <c r="Q180" s="25"/>
      <c r="R180" s="26" t="s">
        <v>122</v>
      </c>
      <c r="S180" s="25" t="s">
        <v>133</v>
      </c>
      <c r="T180" s="25"/>
      <c r="U180" s="24" t="str">
        <f t="shared" si="29"/>
        <v>если гр.3 is not null</v>
      </c>
      <c r="V180" s="25"/>
      <c r="W180" s="27"/>
      <c r="X180" s="28" t="s">
        <v>123</v>
      </c>
      <c r="Y180" s="28" t="s">
        <v>123</v>
      </c>
      <c r="Z180" s="29"/>
      <c r="AA180" s="178"/>
      <c r="AB180" s="31" t="s">
        <v>6</v>
      </c>
      <c r="AC180" s="32" t="s">
        <v>116</v>
      </c>
      <c r="AD180" s="35">
        <f t="shared" si="35"/>
        <v>0</v>
      </c>
      <c r="AE180" s="6">
        <f t="shared" si="36"/>
        <v>0</v>
      </c>
      <c r="AF180" s="6">
        <f t="shared" si="37"/>
        <v>1</v>
      </c>
    </row>
    <row r="181" spans="1:32" s="23" customFormat="1" hidden="1" outlineLevel="1" x14ac:dyDescent="0.25">
      <c r="A181" s="36"/>
      <c r="B181" s="24" t="str">
        <f t="shared" ca="1" si="43"/>
        <v>ФР3_KVRM</v>
      </c>
      <c r="C181" s="25" t="s">
        <v>117</v>
      </c>
      <c r="D181" s="25" t="s">
        <v>116</v>
      </c>
      <c r="E181" s="25" t="s">
        <v>117</v>
      </c>
      <c r="F181" s="25" t="s">
        <v>116</v>
      </c>
      <c r="G181" s="25" t="s">
        <v>116</v>
      </c>
      <c r="H181" s="25" t="s">
        <v>214</v>
      </c>
      <c r="I181" s="25" t="s">
        <v>215</v>
      </c>
      <c r="J181" s="25"/>
      <c r="K181" s="25" t="s">
        <v>131</v>
      </c>
      <c r="L181" s="25" t="s">
        <v>120</v>
      </c>
      <c r="M181" s="25"/>
      <c r="N181" s="25" t="s">
        <v>131</v>
      </c>
      <c r="O181" s="25" t="s">
        <v>36</v>
      </c>
      <c r="P181" s="25"/>
      <c r="Q181" s="25"/>
      <c r="R181" s="26" t="s">
        <v>122</v>
      </c>
      <c r="S181" s="25" t="s">
        <v>133</v>
      </c>
      <c r="T181" s="25"/>
      <c r="U181" s="24" t="str">
        <f t="shared" si="29"/>
        <v>если гр.2 is not null</v>
      </c>
      <c r="V181" s="25"/>
      <c r="W181" s="27"/>
      <c r="X181" s="28" t="s">
        <v>123</v>
      </c>
      <c r="Y181" s="28" t="s">
        <v>123</v>
      </c>
      <c r="Z181" s="29"/>
      <c r="AA181" s="178"/>
      <c r="AB181" s="31" t="s">
        <v>6</v>
      </c>
      <c r="AC181" s="32" t="s">
        <v>116</v>
      </c>
      <c r="AD181" s="35">
        <f t="shared" si="35"/>
        <v>0</v>
      </c>
      <c r="AE181" s="6">
        <f t="shared" si="36"/>
        <v>0</v>
      </c>
      <c r="AF181" s="6">
        <f t="shared" si="37"/>
        <v>1</v>
      </c>
    </row>
    <row r="182" spans="1:32" s="23" customFormat="1" hidden="1" outlineLevel="1" x14ac:dyDescent="0.25">
      <c r="A182" s="36"/>
      <c r="B182" s="24" t="str">
        <f t="shared" ca="1" si="43"/>
        <v>ФР4_KVRM</v>
      </c>
      <c r="C182" s="25" t="s">
        <v>117</v>
      </c>
      <c r="D182" s="25" t="s">
        <v>116</v>
      </c>
      <c r="E182" s="25" t="s">
        <v>117</v>
      </c>
      <c r="F182" s="25" t="s">
        <v>116</v>
      </c>
      <c r="G182" s="25" t="s">
        <v>116</v>
      </c>
      <c r="H182" s="25" t="s">
        <v>214</v>
      </c>
      <c r="I182" s="25" t="s">
        <v>215</v>
      </c>
      <c r="J182" s="25"/>
      <c r="K182" s="25" t="s">
        <v>217</v>
      </c>
      <c r="L182" s="25" t="s">
        <v>120</v>
      </c>
      <c r="M182" s="25"/>
      <c r="N182" s="25" t="s">
        <v>131</v>
      </c>
      <c r="O182" s="25" t="s">
        <v>42</v>
      </c>
      <c r="P182" s="25"/>
      <c r="Q182" s="25"/>
      <c r="R182" s="26" t="s">
        <v>122</v>
      </c>
      <c r="S182" s="25" t="s">
        <v>125</v>
      </c>
      <c r="T182" s="25"/>
      <c r="U182" s="24" t="str">
        <f t="shared" si="29"/>
        <v>если гр.2 is not null</v>
      </c>
      <c r="V182" s="25"/>
      <c r="W182" s="27"/>
      <c r="X182" s="28" t="s">
        <v>123</v>
      </c>
      <c r="Y182" s="28" t="s">
        <v>123</v>
      </c>
      <c r="Z182" s="29"/>
      <c r="AA182" s="178"/>
      <c r="AB182" s="31" t="s">
        <v>6</v>
      </c>
      <c r="AC182" s="32" t="s">
        <v>116</v>
      </c>
      <c r="AD182" s="35">
        <f t="shared" si="35"/>
        <v>0</v>
      </c>
      <c r="AE182" s="6">
        <f t="shared" si="36"/>
        <v>0</v>
      </c>
      <c r="AF182" s="6">
        <f t="shared" si="37"/>
        <v>1</v>
      </c>
    </row>
    <row r="183" spans="1:32" s="23" customFormat="1" ht="30" hidden="1" outlineLevel="1" x14ac:dyDescent="0.25">
      <c r="A183" s="36"/>
      <c r="B183" s="24" t="str">
        <f t="shared" ca="1" si="43"/>
        <v>ФР5_KVRM</v>
      </c>
      <c r="C183" s="25" t="s">
        <v>117</v>
      </c>
      <c r="D183" s="25" t="s">
        <v>116</v>
      </c>
      <c r="E183" s="25" t="s">
        <v>117</v>
      </c>
      <c r="F183" s="25" t="s">
        <v>116</v>
      </c>
      <c r="G183" s="25" t="s">
        <v>116</v>
      </c>
      <c r="H183" s="25" t="s">
        <v>214</v>
      </c>
      <c r="I183" s="25" t="s">
        <v>215</v>
      </c>
      <c r="J183" s="25"/>
      <c r="K183" s="25" t="s">
        <v>218</v>
      </c>
      <c r="L183" s="25" t="s">
        <v>120</v>
      </c>
      <c r="M183" s="25"/>
      <c r="N183" s="25" t="s">
        <v>131</v>
      </c>
      <c r="O183" s="25" t="s">
        <v>66</v>
      </c>
      <c r="P183" s="25"/>
      <c r="Q183" s="25"/>
      <c r="R183" s="26" t="s">
        <v>122</v>
      </c>
      <c r="S183" s="25" t="s">
        <v>125</v>
      </c>
      <c r="T183" s="25"/>
      <c r="U183" s="24" t="str">
        <f t="shared" si="29"/>
        <v>если гр.2 is not null</v>
      </c>
      <c r="V183" s="25"/>
      <c r="W183" s="27"/>
      <c r="X183" s="28" t="s">
        <v>123</v>
      </c>
      <c r="Y183" s="28" t="s">
        <v>123</v>
      </c>
      <c r="Z183" s="29"/>
      <c r="AA183" s="178"/>
      <c r="AB183" s="31" t="s">
        <v>6</v>
      </c>
      <c r="AC183" s="32" t="s">
        <v>116</v>
      </c>
      <c r="AD183" s="35">
        <f t="shared" si="35"/>
        <v>0</v>
      </c>
      <c r="AE183" s="6">
        <f t="shared" si="36"/>
        <v>0</v>
      </c>
      <c r="AF183" s="6">
        <f t="shared" si="37"/>
        <v>1</v>
      </c>
    </row>
    <row r="184" spans="1:32" s="23" customFormat="1" ht="30" hidden="1" outlineLevel="1" x14ac:dyDescent="0.25">
      <c r="A184" s="36"/>
      <c r="B184" s="24" t="str">
        <f t="shared" ca="1" si="43"/>
        <v>ФР6_KVRM</v>
      </c>
      <c r="C184" s="25" t="s">
        <v>117</v>
      </c>
      <c r="D184" s="25" t="s">
        <v>116</v>
      </c>
      <c r="E184" s="25" t="s">
        <v>117</v>
      </c>
      <c r="F184" s="25" t="s">
        <v>116</v>
      </c>
      <c r="G184" s="25" t="s">
        <v>116</v>
      </c>
      <c r="H184" s="25" t="s">
        <v>214</v>
      </c>
      <c r="I184" s="25" t="s">
        <v>215</v>
      </c>
      <c r="J184" s="25"/>
      <c r="K184" s="25" t="s">
        <v>218</v>
      </c>
      <c r="L184" s="25" t="s">
        <v>120</v>
      </c>
      <c r="M184" s="25"/>
      <c r="N184" s="25" t="s">
        <v>125</v>
      </c>
      <c r="O184" s="25" t="s">
        <v>74</v>
      </c>
      <c r="P184" s="25"/>
      <c r="Q184" s="25"/>
      <c r="R184" s="26" t="s">
        <v>122</v>
      </c>
      <c r="S184" s="25" t="s">
        <v>134</v>
      </c>
      <c r="T184" s="25"/>
      <c r="U184" s="24" t="str">
        <f t="shared" si="29"/>
        <v>если гр.3 is not null</v>
      </c>
      <c r="V184" s="25"/>
      <c r="W184" s="27"/>
      <c r="X184" s="28" t="s">
        <v>123</v>
      </c>
      <c r="Y184" s="28" t="s">
        <v>123</v>
      </c>
      <c r="Z184" s="29"/>
      <c r="AA184" s="178"/>
      <c r="AB184" s="31" t="s">
        <v>6</v>
      </c>
      <c r="AC184" s="32" t="s">
        <v>116</v>
      </c>
      <c r="AD184" s="35">
        <f t="shared" si="35"/>
        <v>0</v>
      </c>
      <c r="AE184" s="6">
        <f t="shared" si="36"/>
        <v>0</v>
      </c>
      <c r="AF184" s="6">
        <f t="shared" si="37"/>
        <v>1</v>
      </c>
    </row>
    <row r="185" spans="1:32" s="23" customFormat="1" ht="30" hidden="1" outlineLevel="1" x14ac:dyDescent="0.25">
      <c r="A185" s="36"/>
      <c r="B185" s="24" t="str">
        <f t="shared" ca="1" si="43"/>
        <v>ФР7_KVRM</v>
      </c>
      <c r="C185" s="25" t="s">
        <v>117</v>
      </c>
      <c r="D185" s="25" t="s">
        <v>116</v>
      </c>
      <c r="E185" s="25" t="s">
        <v>117</v>
      </c>
      <c r="F185" s="25" t="s">
        <v>116</v>
      </c>
      <c r="G185" s="25" t="s">
        <v>116</v>
      </c>
      <c r="H185" s="25" t="s">
        <v>214</v>
      </c>
      <c r="I185" s="25" t="s">
        <v>215</v>
      </c>
      <c r="J185" s="25"/>
      <c r="K185" s="25" t="s">
        <v>218</v>
      </c>
      <c r="L185" s="25" t="s">
        <v>120</v>
      </c>
      <c r="M185" s="25"/>
      <c r="N185" s="25" t="s">
        <v>134</v>
      </c>
      <c r="O185" s="25" t="s">
        <v>48</v>
      </c>
      <c r="P185" s="25"/>
      <c r="Q185" s="25"/>
      <c r="R185" s="26" t="s">
        <v>122</v>
      </c>
      <c r="S185" s="25" t="s">
        <v>135</v>
      </c>
      <c r="T185" s="25"/>
      <c r="U185" s="24" t="str">
        <f t="shared" si="29"/>
        <v>если гр.4 is not null</v>
      </c>
      <c r="V185" s="25"/>
      <c r="W185" s="27"/>
      <c r="X185" s="28" t="s">
        <v>123</v>
      </c>
      <c r="Y185" s="28" t="s">
        <v>123</v>
      </c>
      <c r="Z185" s="29"/>
      <c r="AA185" s="178"/>
      <c r="AB185" s="31" t="s">
        <v>6</v>
      </c>
      <c r="AC185" s="32" t="s">
        <v>116</v>
      </c>
      <c r="AD185" s="35">
        <f t="shared" si="35"/>
        <v>0</v>
      </c>
      <c r="AE185" s="6">
        <f t="shared" si="36"/>
        <v>0</v>
      </c>
      <c r="AF185" s="6">
        <f t="shared" si="37"/>
        <v>1</v>
      </c>
    </row>
    <row r="186" spans="1:32" s="23" customFormat="1" ht="30" hidden="1" outlineLevel="1" x14ac:dyDescent="0.25">
      <c r="A186" s="36"/>
      <c r="B186" s="24" t="str">
        <f t="shared" ca="1" si="43"/>
        <v>ФР8_KVRM</v>
      </c>
      <c r="C186" s="25" t="s">
        <v>117</v>
      </c>
      <c r="D186" s="25" t="s">
        <v>116</v>
      </c>
      <c r="E186" s="25" t="s">
        <v>117</v>
      </c>
      <c r="F186" s="25" t="s">
        <v>116</v>
      </c>
      <c r="G186" s="25" t="s">
        <v>116</v>
      </c>
      <c r="H186" s="25" t="s">
        <v>214</v>
      </c>
      <c r="I186" s="25" t="s">
        <v>215</v>
      </c>
      <c r="J186" s="25"/>
      <c r="K186" s="25" t="s">
        <v>218</v>
      </c>
      <c r="L186" s="25" t="s">
        <v>120</v>
      </c>
      <c r="M186" s="25"/>
      <c r="N186" s="25" t="s">
        <v>124</v>
      </c>
      <c r="O186" s="25" t="s">
        <v>32</v>
      </c>
      <c r="P186" s="25"/>
      <c r="Q186" s="25"/>
      <c r="R186" s="26" t="s">
        <v>122</v>
      </c>
      <c r="S186" s="25" t="s">
        <v>125</v>
      </c>
      <c r="T186" s="25"/>
      <c r="U186" s="24" t="str">
        <f t="shared" si="29"/>
        <v>если гр.5 is not null</v>
      </c>
      <c r="V186" s="25"/>
      <c r="W186" s="27"/>
      <c r="X186" s="28" t="s">
        <v>123</v>
      </c>
      <c r="Y186" s="28" t="s">
        <v>123</v>
      </c>
      <c r="Z186" s="29"/>
      <c r="AA186" s="178"/>
      <c r="AB186" s="31" t="s">
        <v>6</v>
      </c>
      <c r="AC186" s="32" t="s">
        <v>116</v>
      </c>
      <c r="AD186" s="35">
        <f t="shared" si="35"/>
        <v>0</v>
      </c>
      <c r="AE186" s="6">
        <f t="shared" si="36"/>
        <v>0</v>
      </c>
      <c r="AF186" s="6">
        <f t="shared" si="37"/>
        <v>1</v>
      </c>
    </row>
    <row r="187" spans="1:32" s="23" customFormat="1" hidden="1" outlineLevel="1" x14ac:dyDescent="0.25">
      <c r="A187" s="36"/>
      <c r="B187" s="24" t="str">
        <f t="shared" ca="1" si="43"/>
        <v>ФР9_KVRM</v>
      </c>
      <c r="C187" s="25" t="s">
        <v>117</v>
      </c>
      <c r="D187" s="25" t="s">
        <v>116</v>
      </c>
      <c r="E187" s="25" t="s">
        <v>117</v>
      </c>
      <c r="F187" s="25" t="s">
        <v>116</v>
      </c>
      <c r="G187" s="25" t="s">
        <v>116</v>
      </c>
      <c r="H187" s="25" t="s">
        <v>214</v>
      </c>
      <c r="I187" s="25" t="s">
        <v>215</v>
      </c>
      <c r="J187" s="25"/>
      <c r="K187" s="25" t="s">
        <v>219</v>
      </c>
      <c r="L187" s="25" t="s">
        <v>120</v>
      </c>
      <c r="M187" s="25"/>
      <c r="N187" s="25" t="s">
        <v>138</v>
      </c>
      <c r="O187" s="25" t="s">
        <v>42</v>
      </c>
      <c r="P187" s="25"/>
      <c r="Q187" s="25"/>
      <c r="R187" s="26" t="s">
        <v>122</v>
      </c>
      <c r="S187" s="25" t="s">
        <v>125</v>
      </c>
      <c r="T187" s="25"/>
      <c r="U187" s="24" t="str">
        <f t="shared" si="29"/>
        <v>если гр.6 is not null</v>
      </c>
      <c r="V187" s="25"/>
      <c r="W187" s="27"/>
      <c r="X187" s="28" t="s">
        <v>123</v>
      </c>
      <c r="Y187" s="28" t="s">
        <v>123</v>
      </c>
      <c r="Z187" s="29"/>
      <c r="AA187" s="178"/>
      <c r="AB187" s="31" t="s">
        <v>6</v>
      </c>
      <c r="AC187" s="32" t="s">
        <v>116</v>
      </c>
      <c r="AD187" s="35">
        <f t="shared" si="35"/>
        <v>0</v>
      </c>
      <c r="AE187" s="6">
        <f t="shared" si="36"/>
        <v>0</v>
      </c>
      <c r="AF187" s="6">
        <f t="shared" si="37"/>
        <v>1</v>
      </c>
    </row>
    <row r="188" spans="1:32" s="23" customFormat="1" hidden="1" outlineLevel="1" x14ac:dyDescent="0.25">
      <c r="A188" s="36"/>
      <c r="B188" s="24" t="str">
        <f t="shared" ca="1" si="43"/>
        <v>ФР10_KVRM</v>
      </c>
      <c r="C188" s="25" t="s">
        <v>117</v>
      </c>
      <c r="D188" s="25" t="s">
        <v>116</v>
      </c>
      <c r="E188" s="25" t="s">
        <v>117</v>
      </c>
      <c r="F188" s="25" t="s">
        <v>116</v>
      </c>
      <c r="G188" s="25" t="s">
        <v>116</v>
      </c>
      <c r="H188" s="25" t="s">
        <v>214</v>
      </c>
      <c r="I188" s="25" t="s">
        <v>215</v>
      </c>
      <c r="J188" s="25"/>
      <c r="K188" s="25" t="s">
        <v>220</v>
      </c>
      <c r="L188" s="25" t="s">
        <v>120</v>
      </c>
      <c r="M188" s="25"/>
      <c r="N188" s="25" t="s">
        <v>125</v>
      </c>
      <c r="O188" s="25" t="s">
        <v>38</v>
      </c>
      <c r="P188" s="25"/>
      <c r="Q188" s="25"/>
      <c r="R188" s="26" t="s">
        <v>122</v>
      </c>
      <c r="S188" s="25" t="s">
        <v>133</v>
      </c>
      <c r="T188" s="25"/>
      <c r="U188" s="24" t="str">
        <f t="shared" si="29"/>
        <v>если гр.3 is not null</v>
      </c>
      <c r="V188" s="25"/>
      <c r="W188" s="27"/>
      <c r="X188" s="28" t="s">
        <v>123</v>
      </c>
      <c r="Y188" s="28" t="s">
        <v>123</v>
      </c>
      <c r="Z188" s="29"/>
      <c r="AA188" s="178"/>
      <c r="AB188" s="31" t="s">
        <v>6</v>
      </c>
      <c r="AC188" s="32" t="s">
        <v>116</v>
      </c>
      <c r="AD188" s="35">
        <f t="shared" si="35"/>
        <v>0</v>
      </c>
      <c r="AE188" s="6">
        <f t="shared" si="36"/>
        <v>0</v>
      </c>
      <c r="AF188" s="6">
        <f t="shared" si="37"/>
        <v>1</v>
      </c>
    </row>
    <row r="189" spans="1:32" s="23" customFormat="1" hidden="1" outlineLevel="1" x14ac:dyDescent="0.25">
      <c r="A189" s="36"/>
      <c r="B189" s="24" t="str">
        <f t="shared" ca="1" si="43"/>
        <v>ФР11_KVRM</v>
      </c>
      <c r="C189" s="25" t="s">
        <v>117</v>
      </c>
      <c r="D189" s="25" t="s">
        <v>116</v>
      </c>
      <c r="E189" s="25" t="s">
        <v>117</v>
      </c>
      <c r="F189" s="25" t="s">
        <v>116</v>
      </c>
      <c r="G189" s="25" t="s">
        <v>116</v>
      </c>
      <c r="H189" s="25" t="s">
        <v>214</v>
      </c>
      <c r="I189" s="25" t="s">
        <v>215</v>
      </c>
      <c r="J189" s="25"/>
      <c r="K189" s="25" t="s">
        <v>221</v>
      </c>
      <c r="L189" s="25" t="s">
        <v>120</v>
      </c>
      <c r="M189" s="25"/>
      <c r="N189" s="25" t="s">
        <v>131</v>
      </c>
      <c r="O189" s="25" t="s">
        <v>38</v>
      </c>
      <c r="P189" s="25"/>
      <c r="Q189" s="25"/>
      <c r="R189" s="26" t="s">
        <v>122</v>
      </c>
      <c r="S189" s="25" t="s">
        <v>133</v>
      </c>
      <c r="T189" s="25"/>
      <c r="U189" s="24" t="str">
        <f t="shared" si="29"/>
        <v>если гр.2 is not null</v>
      </c>
      <c r="V189" s="25"/>
      <c r="W189" s="27"/>
      <c r="X189" s="28" t="s">
        <v>123</v>
      </c>
      <c r="Y189" s="28" t="s">
        <v>123</v>
      </c>
      <c r="Z189" s="29"/>
      <c r="AA189" s="178"/>
      <c r="AB189" s="31" t="s">
        <v>6</v>
      </c>
      <c r="AC189" s="32" t="s">
        <v>116</v>
      </c>
      <c r="AD189" s="35">
        <f t="shared" si="35"/>
        <v>0</v>
      </c>
      <c r="AE189" s="6">
        <f t="shared" si="36"/>
        <v>0</v>
      </c>
      <c r="AF189" s="6">
        <f t="shared" si="37"/>
        <v>1</v>
      </c>
    </row>
    <row r="190" spans="1:32" s="23" customFormat="1" hidden="1" outlineLevel="1" x14ac:dyDescent="0.25">
      <c r="A190" s="36"/>
      <c r="B190" s="24" t="str">
        <f t="shared" ca="1" si="43"/>
        <v>ФР12_KVRM</v>
      </c>
      <c r="C190" s="25" t="s">
        <v>117</v>
      </c>
      <c r="D190" s="25" t="s">
        <v>116</v>
      </c>
      <c r="E190" s="25" t="s">
        <v>117</v>
      </c>
      <c r="F190" s="25" t="s">
        <v>116</v>
      </c>
      <c r="G190" s="25" t="s">
        <v>116</v>
      </c>
      <c r="H190" s="25" t="s">
        <v>214</v>
      </c>
      <c r="I190" s="25" t="s">
        <v>215</v>
      </c>
      <c r="J190" s="25"/>
      <c r="K190" s="25" t="s">
        <v>222</v>
      </c>
      <c r="L190" s="25" t="s">
        <v>120</v>
      </c>
      <c r="M190" s="25"/>
      <c r="N190" s="25" t="s">
        <v>131</v>
      </c>
      <c r="O190" s="25" t="s">
        <v>132</v>
      </c>
      <c r="P190" s="25"/>
      <c r="Q190" s="25"/>
      <c r="R190" s="26" t="s">
        <v>122</v>
      </c>
      <c r="S190" s="25" t="s">
        <v>125</v>
      </c>
      <c r="T190" s="25"/>
      <c r="U190" s="24" t="str">
        <f t="shared" ref="U190:U200" si="44">"если гр."&amp;N190&amp;" is not null"</f>
        <v>если гр.2 is not null</v>
      </c>
      <c r="V190" s="25"/>
      <c r="W190" s="27"/>
      <c r="X190" s="28" t="s">
        <v>123</v>
      </c>
      <c r="Y190" s="28" t="s">
        <v>123</v>
      </c>
      <c r="Z190" s="29"/>
      <c r="AA190" s="178"/>
      <c r="AB190" s="31" t="s">
        <v>6</v>
      </c>
      <c r="AC190" s="32" t="s">
        <v>116</v>
      </c>
      <c r="AD190" s="35">
        <f t="shared" si="35"/>
        <v>0</v>
      </c>
      <c r="AE190" s="6">
        <f t="shared" si="36"/>
        <v>0</v>
      </c>
      <c r="AF190" s="6">
        <f t="shared" si="37"/>
        <v>1</v>
      </c>
    </row>
    <row r="191" spans="1:32" s="23" customFormat="1" hidden="1" outlineLevel="1" x14ac:dyDescent="0.25">
      <c r="A191" s="36"/>
      <c r="B191" s="24" t="str">
        <f t="shared" ca="1" si="43"/>
        <v>ФР13_KVRM</v>
      </c>
      <c r="C191" s="25" t="s">
        <v>117</v>
      </c>
      <c r="D191" s="25" t="s">
        <v>116</v>
      </c>
      <c r="E191" s="25" t="s">
        <v>117</v>
      </c>
      <c r="F191" s="25" t="s">
        <v>116</v>
      </c>
      <c r="G191" s="25" t="s">
        <v>116</v>
      </c>
      <c r="H191" s="25" t="s">
        <v>214</v>
      </c>
      <c r="I191" s="25" t="s">
        <v>215</v>
      </c>
      <c r="J191" s="25"/>
      <c r="K191" s="25" t="s">
        <v>222</v>
      </c>
      <c r="L191" s="25" t="s">
        <v>120</v>
      </c>
      <c r="M191" s="25"/>
      <c r="N191" s="25" t="s">
        <v>125</v>
      </c>
      <c r="O191" s="25" t="s">
        <v>42</v>
      </c>
      <c r="P191" s="25"/>
      <c r="Q191" s="25"/>
      <c r="R191" s="26" t="s">
        <v>122</v>
      </c>
      <c r="S191" s="25" t="s">
        <v>125</v>
      </c>
      <c r="T191" s="25"/>
      <c r="U191" s="24" t="str">
        <f t="shared" si="44"/>
        <v>если гр.3 is not null</v>
      </c>
      <c r="V191" s="25"/>
      <c r="W191" s="27"/>
      <c r="X191" s="28" t="s">
        <v>123</v>
      </c>
      <c r="Y191" s="28" t="s">
        <v>123</v>
      </c>
      <c r="Z191" s="29"/>
      <c r="AA191" s="178"/>
      <c r="AB191" s="31" t="s">
        <v>6</v>
      </c>
      <c r="AC191" s="32" t="s">
        <v>116</v>
      </c>
      <c r="AD191" s="35">
        <f t="shared" si="35"/>
        <v>0</v>
      </c>
      <c r="AE191" s="6">
        <f t="shared" si="36"/>
        <v>0</v>
      </c>
      <c r="AF191" s="6">
        <f t="shared" si="37"/>
        <v>1</v>
      </c>
    </row>
    <row r="192" spans="1:32" s="23" customFormat="1" collapsed="1" x14ac:dyDescent="0.25">
      <c r="A192" s="34"/>
      <c r="B192" s="623" t="s">
        <v>223</v>
      </c>
      <c r="C192" s="624"/>
      <c r="D192" s="624"/>
      <c r="E192" s="624"/>
      <c r="F192" s="624"/>
      <c r="G192" s="624"/>
      <c r="H192" s="624"/>
      <c r="I192" s="624"/>
      <c r="J192" s="624"/>
      <c r="K192" s="624"/>
      <c r="L192" s="624"/>
      <c r="M192" s="624"/>
      <c r="N192" s="624"/>
      <c r="O192" s="624"/>
      <c r="P192" s="624"/>
      <c r="Q192" s="624"/>
      <c r="R192" s="624"/>
      <c r="S192" s="624"/>
      <c r="T192" s="624"/>
      <c r="U192" s="624"/>
      <c r="V192" s="624"/>
      <c r="W192" s="624"/>
      <c r="X192" s="624"/>
      <c r="Y192" s="624"/>
      <c r="Z192" s="624"/>
      <c r="AA192" s="20"/>
      <c r="AB192" s="21"/>
      <c r="AC192" s="22"/>
      <c r="AD192" s="35">
        <f t="shared" si="35"/>
        <v>0</v>
      </c>
      <c r="AE192" s="6">
        <f t="shared" si="36"/>
        <v>0</v>
      </c>
      <c r="AF192" s="6">
        <f t="shared" si="37"/>
        <v>0</v>
      </c>
    </row>
    <row r="193" spans="1:32" s="23" customFormat="1" hidden="1" outlineLevel="1" x14ac:dyDescent="0.25">
      <c r="A193" s="36"/>
      <c r="B193" s="24" t="str">
        <f t="shared" ref="B193:B200" ca="1" si="45">"ФР"&amp;COUNTA(A$167:$C193)&amp;"_"&amp;MID(H193,5,5)</f>
        <v>ФР1_KVRO</v>
      </c>
      <c r="C193" s="25" t="s">
        <v>117</v>
      </c>
      <c r="D193" s="25" t="s">
        <v>116</v>
      </c>
      <c r="E193" s="25" t="s">
        <v>117</v>
      </c>
      <c r="F193" s="25" t="s">
        <v>116</v>
      </c>
      <c r="G193" s="25" t="s">
        <v>116</v>
      </c>
      <c r="H193" s="25" t="s">
        <v>223</v>
      </c>
      <c r="I193" s="25" t="s">
        <v>224</v>
      </c>
      <c r="J193" s="25"/>
      <c r="K193" s="25" t="s">
        <v>225</v>
      </c>
      <c r="L193" s="25" t="s">
        <v>120</v>
      </c>
      <c r="M193" s="25"/>
      <c r="N193" s="25" t="s">
        <v>131</v>
      </c>
      <c r="O193" s="25" t="s">
        <v>12</v>
      </c>
      <c r="P193" s="25"/>
      <c r="Q193" s="25"/>
      <c r="R193" s="26" t="s">
        <v>122</v>
      </c>
      <c r="S193" s="25" t="s">
        <v>125</v>
      </c>
      <c r="T193" s="25"/>
      <c r="U193" s="24" t="str">
        <f t="shared" si="44"/>
        <v>если гр.2 is not null</v>
      </c>
      <c r="V193" s="25"/>
      <c r="W193" s="27"/>
      <c r="X193" s="28" t="s">
        <v>123</v>
      </c>
      <c r="Y193" s="28" t="s">
        <v>123</v>
      </c>
      <c r="Z193" s="29"/>
      <c r="AA193" s="178"/>
      <c r="AB193" s="31" t="s">
        <v>6</v>
      </c>
      <c r="AC193" s="32" t="s">
        <v>116</v>
      </c>
      <c r="AD193" s="35">
        <f t="shared" si="35"/>
        <v>0</v>
      </c>
      <c r="AE193" s="6">
        <f t="shared" si="36"/>
        <v>0</v>
      </c>
      <c r="AF193" s="6">
        <f t="shared" si="37"/>
        <v>1</v>
      </c>
    </row>
    <row r="194" spans="1:32" s="23" customFormat="1" hidden="1" outlineLevel="1" x14ac:dyDescent="0.25">
      <c r="A194" s="36"/>
      <c r="B194" s="24" t="str">
        <f t="shared" ca="1" si="45"/>
        <v>ФР2_KVRO</v>
      </c>
      <c r="C194" s="25" t="s">
        <v>117</v>
      </c>
      <c r="D194" s="25" t="s">
        <v>116</v>
      </c>
      <c r="E194" s="25" t="s">
        <v>117</v>
      </c>
      <c r="F194" s="25" t="s">
        <v>116</v>
      </c>
      <c r="G194" s="25" t="s">
        <v>116</v>
      </c>
      <c r="H194" s="25" t="s">
        <v>223</v>
      </c>
      <c r="I194" s="25" t="s">
        <v>224</v>
      </c>
      <c r="J194" s="25"/>
      <c r="K194" s="25" t="s">
        <v>121</v>
      </c>
      <c r="L194" s="25" t="s">
        <v>120</v>
      </c>
      <c r="M194" s="25"/>
      <c r="N194" s="25" t="s">
        <v>125</v>
      </c>
      <c r="O194" s="25" t="s">
        <v>36</v>
      </c>
      <c r="P194" s="25"/>
      <c r="Q194" s="25"/>
      <c r="R194" s="26" t="s">
        <v>122</v>
      </c>
      <c r="S194" s="173" t="s">
        <v>133</v>
      </c>
      <c r="T194" s="25"/>
      <c r="U194" s="24" t="str">
        <f t="shared" si="44"/>
        <v>если гр.3 is not null</v>
      </c>
      <c r="V194" s="25"/>
      <c r="W194" s="27"/>
      <c r="X194" s="28" t="s">
        <v>123</v>
      </c>
      <c r="Y194" s="28" t="s">
        <v>123</v>
      </c>
      <c r="Z194" s="29"/>
      <c r="AA194" s="178"/>
      <c r="AB194" s="31" t="s">
        <v>6</v>
      </c>
      <c r="AC194" s="32" t="s">
        <v>116</v>
      </c>
      <c r="AD194" s="35">
        <f t="shared" si="35"/>
        <v>0</v>
      </c>
      <c r="AE194" s="6">
        <f t="shared" si="36"/>
        <v>0</v>
      </c>
      <c r="AF194" s="6">
        <f t="shared" si="37"/>
        <v>1</v>
      </c>
    </row>
    <row r="195" spans="1:32" s="23" customFormat="1" hidden="1" outlineLevel="1" x14ac:dyDescent="0.25">
      <c r="A195" s="36"/>
      <c r="B195" s="24" t="str">
        <f t="shared" ca="1" si="45"/>
        <v>ФР3_KVRO</v>
      </c>
      <c r="C195" s="25" t="s">
        <v>117</v>
      </c>
      <c r="D195" s="25" t="s">
        <v>116</v>
      </c>
      <c r="E195" s="25" t="s">
        <v>117</v>
      </c>
      <c r="F195" s="25" t="s">
        <v>116</v>
      </c>
      <c r="G195" s="25" t="s">
        <v>116</v>
      </c>
      <c r="H195" s="25" t="s">
        <v>223</v>
      </c>
      <c r="I195" s="25" t="s">
        <v>224</v>
      </c>
      <c r="J195" s="25"/>
      <c r="K195" s="25" t="s">
        <v>131</v>
      </c>
      <c r="L195" s="25" t="s">
        <v>120</v>
      </c>
      <c r="M195" s="25"/>
      <c r="N195" s="25" t="s">
        <v>131</v>
      </c>
      <c r="O195" s="25" t="s">
        <v>74</v>
      </c>
      <c r="P195" s="25"/>
      <c r="Q195" s="25"/>
      <c r="R195" s="26" t="s">
        <v>122</v>
      </c>
      <c r="S195" s="25" t="s">
        <v>134</v>
      </c>
      <c r="T195" s="25"/>
      <c r="U195" s="24" t="str">
        <f t="shared" si="44"/>
        <v>если гр.2 is not null</v>
      </c>
      <c r="V195" s="25"/>
      <c r="W195" s="27"/>
      <c r="X195" s="28" t="s">
        <v>123</v>
      </c>
      <c r="Y195" s="28" t="s">
        <v>123</v>
      </c>
      <c r="Z195" s="29"/>
      <c r="AA195" s="178"/>
      <c r="AB195" s="31" t="s">
        <v>6</v>
      </c>
      <c r="AC195" s="32" t="s">
        <v>116</v>
      </c>
      <c r="AD195" s="35">
        <f t="shared" si="35"/>
        <v>0</v>
      </c>
      <c r="AE195" s="6">
        <f t="shared" si="36"/>
        <v>0</v>
      </c>
      <c r="AF195" s="6">
        <f t="shared" si="37"/>
        <v>1</v>
      </c>
    </row>
    <row r="196" spans="1:32" s="23" customFormat="1" hidden="1" outlineLevel="1" x14ac:dyDescent="0.25">
      <c r="A196" s="36"/>
      <c r="B196" s="24" t="str">
        <f t="shared" ca="1" si="45"/>
        <v>ФР4_KVRO</v>
      </c>
      <c r="C196" s="25" t="s">
        <v>117</v>
      </c>
      <c r="D196" s="25" t="s">
        <v>116</v>
      </c>
      <c r="E196" s="25" t="s">
        <v>117</v>
      </c>
      <c r="F196" s="25" t="s">
        <v>116</v>
      </c>
      <c r="G196" s="25" t="s">
        <v>116</v>
      </c>
      <c r="H196" s="25" t="s">
        <v>223</v>
      </c>
      <c r="I196" s="25" t="s">
        <v>224</v>
      </c>
      <c r="J196" s="25"/>
      <c r="K196" s="25" t="s">
        <v>226</v>
      </c>
      <c r="L196" s="25" t="s">
        <v>120</v>
      </c>
      <c r="M196" s="25"/>
      <c r="N196" s="25" t="s">
        <v>125</v>
      </c>
      <c r="O196" s="25" t="s">
        <v>38</v>
      </c>
      <c r="P196" s="25"/>
      <c r="Q196" s="25"/>
      <c r="R196" s="26" t="s">
        <v>122</v>
      </c>
      <c r="S196" s="25" t="s">
        <v>133</v>
      </c>
      <c r="T196" s="25"/>
      <c r="U196" s="24" t="str">
        <f t="shared" si="44"/>
        <v>если гр.3 is not null</v>
      </c>
      <c r="V196" s="25"/>
      <c r="W196" s="27"/>
      <c r="X196" s="28" t="s">
        <v>123</v>
      </c>
      <c r="Y196" s="28" t="s">
        <v>123</v>
      </c>
      <c r="Z196" s="29"/>
      <c r="AA196" s="178"/>
      <c r="AB196" s="31" t="s">
        <v>6</v>
      </c>
      <c r="AC196" s="32" t="s">
        <v>116</v>
      </c>
      <c r="AD196" s="35">
        <f t="shared" si="35"/>
        <v>0</v>
      </c>
      <c r="AE196" s="6">
        <f t="shared" si="36"/>
        <v>0</v>
      </c>
      <c r="AF196" s="6">
        <f t="shared" si="37"/>
        <v>1</v>
      </c>
    </row>
    <row r="197" spans="1:32" s="23" customFormat="1" hidden="1" outlineLevel="1" x14ac:dyDescent="0.25">
      <c r="A197" s="36"/>
      <c r="B197" s="24" t="str">
        <f t="shared" ca="1" si="45"/>
        <v>ФР5_KVRO</v>
      </c>
      <c r="C197" s="25" t="s">
        <v>117</v>
      </c>
      <c r="D197" s="25" t="s">
        <v>116</v>
      </c>
      <c r="E197" s="25" t="s">
        <v>117</v>
      </c>
      <c r="F197" s="25" t="s">
        <v>116</v>
      </c>
      <c r="G197" s="25" t="s">
        <v>116</v>
      </c>
      <c r="H197" s="25" t="s">
        <v>223</v>
      </c>
      <c r="I197" s="25" t="s">
        <v>224</v>
      </c>
      <c r="J197" s="25"/>
      <c r="K197" s="25" t="s">
        <v>124</v>
      </c>
      <c r="L197" s="25" t="s">
        <v>120</v>
      </c>
      <c r="M197" s="25"/>
      <c r="N197" s="25" t="s">
        <v>131</v>
      </c>
      <c r="O197" s="25" t="s">
        <v>66</v>
      </c>
      <c r="P197" s="25"/>
      <c r="Q197" s="25"/>
      <c r="R197" s="26" t="s">
        <v>122</v>
      </c>
      <c r="S197" s="25" t="s">
        <v>125</v>
      </c>
      <c r="T197" s="25"/>
      <c r="U197" s="24" t="str">
        <f t="shared" si="44"/>
        <v>если гр.2 is not null</v>
      </c>
      <c r="V197" s="25"/>
      <c r="W197" s="27"/>
      <c r="X197" s="28" t="s">
        <v>123</v>
      </c>
      <c r="Y197" s="28" t="s">
        <v>123</v>
      </c>
      <c r="Z197" s="29"/>
      <c r="AA197" s="178"/>
      <c r="AB197" s="31" t="s">
        <v>6</v>
      </c>
      <c r="AC197" s="32" t="s">
        <v>116</v>
      </c>
      <c r="AD197" s="35">
        <f t="shared" si="35"/>
        <v>0</v>
      </c>
      <c r="AE197" s="6">
        <f t="shared" si="36"/>
        <v>0</v>
      </c>
      <c r="AF197" s="6">
        <f t="shared" si="37"/>
        <v>1</v>
      </c>
    </row>
    <row r="198" spans="1:32" s="23" customFormat="1" hidden="1" outlineLevel="1" x14ac:dyDescent="0.25">
      <c r="A198" s="36"/>
      <c r="B198" s="24" t="str">
        <f t="shared" ca="1" si="45"/>
        <v>ФР6_KVRO</v>
      </c>
      <c r="C198" s="25" t="s">
        <v>117</v>
      </c>
      <c r="D198" s="25" t="s">
        <v>116</v>
      </c>
      <c r="E198" s="25" t="s">
        <v>117</v>
      </c>
      <c r="F198" s="25" t="s">
        <v>116</v>
      </c>
      <c r="G198" s="25" t="s">
        <v>116</v>
      </c>
      <c r="H198" s="25" t="s">
        <v>223</v>
      </c>
      <c r="I198" s="25" t="s">
        <v>224</v>
      </c>
      <c r="J198" s="25"/>
      <c r="K198" s="25" t="s">
        <v>143</v>
      </c>
      <c r="L198" s="25" t="s">
        <v>120</v>
      </c>
      <c r="M198" s="25"/>
      <c r="N198" s="25" t="s">
        <v>131</v>
      </c>
      <c r="O198" s="25" t="s">
        <v>36</v>
      </c>
      <c r="P198" s="25"/>
      <c r="Q198" s="25"/>
      <c r="R198" s="26" t="s">
        <v>122</v>
      </c>
      <c r="S198" s="25" t="s">
        <v>133</v>
      </c>
      <c r="T198" s="25"/>
      <c r="U198" s="24" t="str">
        <f t="shared" si="44"/>
        <v>если гр.2 is not null</v>
      </c>
      <c r="V198" s="25"/>
      <c r="W198" s="27"/>
      <c r="X198" s="28" t="s">
        <v>123</v>
      </c>
      <c r="Y198" s="28" t="s">
        <v>123</v>
      </c>
      <c r="Z198" s="29"/>
      <c r="AA198" s="178"/>
      <c r="AB198" s="31" t="s">
        <v>6</v>
      </c>
      <c r="AC198" s="32" t="s">
        <v>116</v>
      </c>
      <c r="AD198" s="35">
        <f t="shared" si="35"/>
        <v>0</v>
      </c>
      <c r="AE198" s="6">
        <f t="shared" si="36"/>
        <v>0</v>
      </c>
      <c r="AF198" s="6">
        <f t="shared" si="37"/>
        <v>1</v>
      </c>
    </row>
    <row r="199" spans="1:32" s="23" customFormat="1" hidden="1" outlineLevel="1" x14ac:dyDescent="0.25">
      <c r="A199" s="36"/>
      <c r="B199" s="24" t="str">
        <f t="shared" ca="1" si="45"/>
        <v>ФР7_KVRO</v>
      </c>
      <c r="C199" s="25" t="s">
        <v>117</v>
      </c>
      <c r="D199" s="25" t="s">
        <v>116</v>
      </c>
      <c r="E199" s="25" t="s">
        <v>117</v>
      </c>
      <c r="F199" s="25" t="s">
        <v>116</v>
      </c>
      <c r="G199" s="25" t="s">
        <v>116</v>
      </c>
      <c r="H199" s="25" t="s">
        <v>223</v>
      </c>
      <c r="I199" s="25" t="s">
        <v>224</v>
      </c>
      <c r="J199" s="25"/>
      <c r="K199" s="25" t="s">
        <v>227</v>
      </c>
      <c r="L199" s="25" t="s">
        <v>120</v>
      </c>
      <c r="M199" s="25"/>
      <c r="N199" s="25" t="s">
        <v>131</v>
      </c>
      <c r="O199" s="25" t="s">
        <v>38</v>
      </c>
      <c r="P199" s="25"/>
      <c r="Q199" s="25"/>
      <c r="R199" s="26" t="s">
        <v>122</v>
      </c>
      <c r="S199" s="25" t="s">
        <v>133</v>
      </c>
      <c r="T199" s="25"/>
      <c r="U199" s="24" t="str">
        <f t="shared" si="44"/>
        <v>если гр.2 is not null</v>
      </c>
      <c r="V199" s="25"/>
      <c r="W199" s="27"/>
      <c r="X199" s="28" t="s">
        <v>123</v>
      </c>
      <c r="Y199" s="28" t="s">
        <v>123</v>
      </c>
      <c r="Z199" s="29"/>
      <c r="AA199" s="178"/>
      <c r="AB199" s="31" t="s">
        <v>6</v>
      </c>
      <c r="AC199" s="32" t="s">
        <v>116</v>
      </c>
      <c r="AD199" s="35">
        <f t="shared" si="35"/>
        <v>0</v>
      </c>
      <c r="AE199" s="6">
        <f t="shared" si="36"/>
        <v>0</v>
      </c>
      <c r="AF199" s="6">
        <f t="shared" si="37"/>
        <v>1</v>
      </c>
    </row>
    <row r="200" spans="1:32" s="23" customFormat="1" hidden="1" outlineLevel="1" x14ac:dyDescent="0.25">
      <c r="A200" s="36"/>
      <c r="B200" s="24" t="str">
        <f t="shared" ca="1" si="45"/>
        <v>ФР8_KVRO</v>
      </c>
      <c r="C200" s="25" t="s">
        <v>117</v>
      </c>
      <c r="D200" s="25" t="s">
        <v>116</v>
      </c>
      <c r="E200" s="25" t="s">
        <v>117</v>
      </c>
      <c r="F200" s="25" t="s">
        <v>116</v>
      </c>
      <c r="G200" s="25" t="s">
        <v>116</v>
      </c>
      <c r="H200" s="25" t="s">
        <v>223</v>
      </c>
      <c r="I200" s="25" t="s">
        <v>224</v>
      </c>
      <c r="J200" s="25"/>
      <c r="K200" s="25" t="s">
        <v>141</v>
      </c>
      <c r="L200" s="25" t="s">
        <v>120</v>
      </c>
      <c r="M200" s="25"/>
      <c r="N200" s="25" t="s">
        <v>131</v>
      </c>
      <c r="O200" s="25" t="s">
        <v>32</v>
      </c>
      <c r="P200" s="25"/>
      <c r="Q200" s="25"/>
      <c r="R200" s="26" t="s">
        <v>122</v>
      </c>
      <c r="S200" s="25" t="s">
        <v>125</v>
      </c>
      <c r="T200" s="25"/>
      <c r="U200" s="24" t="str">
        <f t="shared" si="44"/>
        <v>если гр.2 is not null</v>
      </c>
      <c r="V200" s="25"/>
      <c r="W200" s="27"/>
      <c r="X200" s="28" t="s">
        <v>123</v>
      </c>
      <c r="Y200" s="28" t="s">
        <v>123</v>
      </c>
      <c r="Z200" s="29"/>
      <c r="AA200" s="178"/>
      <c r="AB200" s="31" t="s">
        <v>6</v>
      </c>
      <c r="AC200" s="32" t="s">
        <v>116</v>
      </c>
      <c r="AD200" s="35">
        <f t="shared" si="35"/>
        <v>0</v>
      </c>
      <c r="AE200" s="6">
        <f t="shared" si="36"/>
        <v>0</v>
      </c>
      <c r="AF200" s="6">
        <f t="shared" si="37"/>
        <v>1</v>
      </c>
    </row>
    <row r="201" spans="1:32" s="23" customFormat="1" collapsed="1" x14ac:dyDescent="0.25">
      <c r="A201" s="34"/>
      <c r="B201" s="623" t="s">
        <v>1529</v>
      </c>
      <c r="C201" s="624"/>
      <c r="D201" s="624"/>
      <c r="E201" s="624"/>
      <c r="F201" s="624"/>
      <c r="G201" s="624"/>
      <c r="H201" s="624"/>
      <c r="I201" s="624"/>
      <c r="J201" s="624"/>
      <c r="K201" s="624"/>
      <c r="L201" s="624"/>
      <c r="M201" s="624"/>
      <c r="N201" s="624"/>
      <c r="O201" s="624"/>
      <c r="P201" s="624"/>
      <c r="Q201" s="624"/>
      <c r="R201" s="624"/>
      <c r="S201" s="624"/>
      <c r="T201" s="624"/>
      <c r="U201" s="624"/>
      <c r="V201" s="624"/>
      <c r="W201" s="624"/>
      <c r="X201" s="624"/>
      <c r="Y201" s="624"/>
      <c r="Z201" s="624"/>
      <c r="AA201" s="20"/>
      <c r="AB201" s="21"/>
      <c r="AC201" s="22"/>
      <c r="AD201" s="35">
        <f t="shared" ref="AD201:AD202" si="46">IF(AB201="Включена",1,0)</f>
        <v>0</v>
      </c>
      <c r="AE201" s="6">
        <f t="shared" ref="AE201:AE202" si="47">IF(AB201="Черновик",1,0)</f>
        <v>0</v>
      </c>
      <c r="AF201" s="6">
        <f t="shared" ref="AF201:AF202" si="48">IF(AB201="Отсутствует",1,0)</f>
        <v>0</v>
      </c>
    </row>
    <row r="202" spans="1:32" s="23" customFormat="1" ht="30" hidden="1" outlineLevel="1" x14ac:dyDescent="0.25">
      <c r="A202" s="36"/>
      <c r="B202" s="381" t="str">
        <f>"ФР"&amp;COUNTA($C$202:C202)&amp;"_"&amp;MID(H202,5,3)</f>
        <v>ФР1_ACC</v>
      </c>
      <c r="C202" s="382" t="s">
        <v>117</v>
      </c>
      <c r="D202" s="382" t="s">
        <v>116</v>
      </c>
      <c r="E202" s="382" t="s">
        <v>116</v>
      </c>
      <c r="F202" s="382" t="s">
        <v>116</v>
      </c>
      <c r="G202" s="382" t="s">
        <v>116</v>
      </c>
      <c r="H202" s="382" t="s">
        <v>1529</v>
      </c>
      <c r="I202" s="382"/>
      <c r="J202" s="382"/>
      <c r="K202" s="382" t="s">
        <v>1532</v>
      </c>
      <c r="L202" s="382" t="s">
        <v>120</v>
      </c>
      <c r="M202" s="382"/>
      <c r="N202" s="382" t="s">
        <v>131</v>
      </c>
      <c r="O202" s="382" t="s">
        <v>1569</v>
      </c>
      <c r="P202" s="382"/>
      <c r="Q202" s="382"/>
      <c r="R202" s="383" t="s">
        <v>122</v>
      </c>
      <c r="S202" s="382" t="s">
        <v>202</v>
      </c>
      <c r="T202" s="382"/>
      <c r="U202" s="381" t="str">
        <f t="shared" ref="U202" si="49">"если гр."&amp;N202&amp;" is not null"</f>
        <v>если гр.2 is not null</v>
      </c>
      <c r="V202" s="382"/>
      <c r="W202" s="27"/>
      <c r="X202" s="385" t="s">
        <v>116</v>
      </c>
      <c r="Y202" s="385" t="s">
        <v>123</v>
      </c>
      <c r="Z202" s="29"/>
      <c r="AA202" s="178"/>
      <c r="AB202" s="386" t="s">
        <v>4</v>
      </c>
      <c r="AC202" s="387" t="s">
        <v>123</v>
      </c>
      <c r="AD202" s="35">
        <f t="shared" si="46"/>
        <v>1</v>
      </c>
      <c r="AE202" s="6">
        <f t="shared" si="47"/>
        <v>0</v>
      </c>
      <c r="AF202" s="6">
        <f t="shared" si="48"/>
        <v>0</v>
      </c>
    </row>
    <row r="203" spans="1:32" s="23" customFormat="1" ht="30" hidden="1" outlineLevel="1" x14ac:dyDescent="0.25">
      <c r="A203" s="36"/>
      <c r="B203" s="381" t="str">
        <f>"ФР"&amp;COUNTA($C$202:C203)&amp;"_"&amp;MID(H203,5,3)</f>
        <v>ФР2_ACC</v>
      </c>
      <c r="C203" s="382" t="s">
        <v>117</v>
      </c>
      <c r="D203" s="382" t="s">
        <v>116</v>
      </c>
      <c r="E203" s="382" t="s">
        <v>116</v>
      </c>
      <c r="F203" s="382" t="s">
        <v>116</v>
      </c>
      <c r="G203" s="382" t="s">
        <v>116</v>
      </c>
      <c r="H203" s="382" t="s">
        <v>1529</v>
      </c>
      <c r="I203" s="382"/>
      <c r="J203" s="382"/>
      <c r="K203" s="382" t="s">
        <v>1534</v>
      </c>
      <c r="L203" s="382" t="s">
        <v>120</v>
      </c>
      <c r="M203" s="382"/>
      <c r="N203" s="382" t="s">
        <v>131</v>
      </c>
      <c r="O203" s="382" t="s">
        <v>1569</v>
      </c>
      <c r="P203" s="382"/>
      <c r="Q203" s="382"/>
      <c r="R203" s="383" t="s">
        <v>122</v>
      </c>
      <c r="S203" s="382" t="s">
        <v>202</v>
      </c>
      <c r="T203" s="251"/>
      <c r="U203" s="381" t="str">
        <f t="shared" ref="U203" si="50">"если гр."&amp;N203&amp;" is not null"</f>
        <v>если гр.2 is not null</v>
      </c>
      <c r="V203" s="382"/>
      <c r="W203" s="27"/>
      <c r="X203" s="385" t="s">
        <v>116</v>
      </c>
      <c r="Y203" s="385" t="s">
        <v>123</v>
      </c>
      <c r="Z203" s="339"/>
      <c r="AA203" s="178"/>
      <c r="AB203" s="386" t="s">
        <v>4</v>
      </c>
      <c r="AC203" s="387" t="s">
        <v>123</v>
      </c>
      <c r="AD203" s="35">
        <f t="shared" ref="AD203" si="51">IF(AB203="Включена",1,0)</f>
        <v>1</v>
      </c>
      <c r="AE203" s="6">
        <f t="shared" ref="AE203" si="52">IF(AB203="Черновик",1,0)</f>
        <v>0</v>
      </c>
      <c r="AF203" s="6">
        <f t="shared" ref="AF203" si="53">IF(AB203="Отсутствует",1,0)</f>
        <v>0</v>
      </c>
    </row>
    <row r="204" spans="1:32" s="23" customFormat="1" collapsed="1" x14ac:dyDescent="0.25">
      <c r="B204" s="14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37"/>
      <c r="S204" s="7"/>
      <c r="T204" s="7"/>
      <c r="U204" s="14"/>
      <c r="V204" s="7"/>
      <c r="W204" s="38"/>
      <c r="X204" s="39"/>
      <c r="Y204" s="39"/>
      <c r="Z204" s="40"/>
      <c r="AA204" s="41"/>
      <c r="AB204" s="42"/>
      <c r="AC204" s="14"/>
      <c r="AD204" s="6"/>
      <c r="AE204" s="6"/>
      <c r="AF204" s="6"/>
    </row>
    <row r="205" spans="1:32" x14ac:dyDescent="0.25">
      <c r="I205" s="43" t="s">
        <v>4</v>
      </c>
      <c r="J205" s="44">
        <f>SUM(AD:AD)</f>
        <v>108</v>
      </c>
      <c r="K205" s="45">
        <f>J205/J208</f>
        <v>0.76056338028169013</v>
      </c>
      <c r="AB205" s="46"/>
    </row>
    <row r="206" spans="1:32" x14ac:dyDescent="0.25">
      <c r="I206" s="43" t="s">
        <v>5</v>
      </c>
      <c r="J206" s="44">
        <f>SUM(AE:AE)</f>
        <v>0</v>
      </c>
      <c r="K206" s="45">
        <f>J206/J208</f>
        <v>0</v>
      </c>
      <c r="AB206" s="46"/>
    </row>
    <row r="207" spans="1:32" x14ac:dyDescent="0.25">
      <c r="I207" s="43" t="s">
        <v>6</v>
      </c>
      <c r="J207" s="44">
        <f>SUM(AF:AF)</f>
        <v>34</v>
      </c>
      <c r="K207" s="45">
        <f>J207/J208</f>
        <v>0.23943661971830985</v>
      </c>
      <c r="AB207" s="46"/>
    </row>
    <row r="208" spans="1:32" ht="15.75" x14ac:dyDescent="0.25">
      <c r="I208" s="47" t="s">
        <v>7</v>
      </c>
      <c r="J208" s="48">
        <f>J205+J206+J207</f>
        <v>142</v>
      </c>
      <c r="K208" s="49">
        <f>K205+K206+K207</f>
        <v>1</v>
      </c>
      <c r="AB208" s="46"/>
    </row>
    <row r="209" spans="28:28" x14ac:dyDescent="0.25">
      <c r="AB209" s="46"/>
    </row>
    <row r="210" spans="28:28" x14ac:dyDescent="0.25">
      <c r="AB210" s="46"/>
    </row>
    <row r="211" spans="28:28" x14ac:dyDescent="0.25">
      <c r="AB211" s="46"/>
    </row>
    <row r="212" spans="28:28" x14ac:dyDescent="0.25">
      <c r="AB212" s="46"/>
    </row>
    <row r="213" spans="28:28" x14ac:dyDescent="0.25">
      <c r="AB213" s="46"/>
    </row>
    <row r="214" spans="28:28" x14ac:dyDescent="0.25">
      <c r="AB214" s="46"/>
    </row>
    <row r="215" spans="28:28" x14ac:dyDescent="0.25">
      <c r="AB215" s="46"/>
    </row>
    <row r="216" spans="28:28" x14ac:dyDescent="0.25">
      <c r="AB216" s="46"/>
    </row>
    <row r="217" spans="28:28" x14ac:dyDescent="0.25">
      <c r="AB217" s="46"/>
    </row>
    <row r="218" spans="28:28" x14ac:dyDescent="0.25">
      <c r="AB218" s="46"/>
    </row>
    <row r="219" spans="28:28" x14ac:dyDescent="0.25">
      <c r="AB219" s="46"/>
    </row>
    <row r="220" spans="28:28" x14ac:dyDescent="0.25">
      <c r="AB220" s="46"/>
    </row>
    <row r="221" spans="28:28" x14ac:dyDescent="0.25">
      <c r="AB221" s="46"/>
    </row>
    <row r="222" spans="28:28" x14ac:dyDescent="0.25">
      <c r="AB222" s="46"/>
    </row>
    <row r="223" spans="28:28" x14ac:dyDescent="0.25">
      <c r="AB223" s="46"/>
    </row>
    <row r="224" spans="28:28" x14ac:dyDescent="0.25">
      <c r="AB224" s="46"/>
    </row>
    <row r="225" spans="28:28" x14ac:dyDescent="0.25">
      <c r="AB225" s="46"/>
    </row>
    <row r="226" spans="28:28" x14ac:dyDescent="0.25">
      <c r="AB226" s="46"/>
    </row>
    <row r="227" spans="28:28" x14ac:dyDescent="0.25">
      <c r="AB227" s="46"/>
    </row>
    <row r="228" spans="28:28" x14ac:dyDescent="0.25">
      <c r="AB228" s="46"/>
    </row>
    <row r="229" spans="28:28" x14ac:dyDescent="0.25">
      <c r="AB229" s="46"/>
    </row>
    <row r="230" spans="28:28" x14ac:dyDescent="0.25">
      <c r="AB230" s="46"/>
    </row>
    <row r="231" spans="28:28" x14ac:dyDescent="0.25">
      <c r="AB231" s="46"/>
    </row>
    <row r="232" spans="28:28" x14ac:dyDescent="0.25">
      <c r="AB232" s="46"/>
    </row>
    <row r="233" spans="28:28" x14ac:dyDescent="0.25">
      <c r="AB233" s="46"/>
    </row>
    <row r="234" spans="28:28" x14ac:dyDescent="0.25">
      <c r="AB234" s="46"/>
    </row>
    <row r="235" spans="28:28" x14ac:dyDescent="0.25">
      <c r="AB235" s="46"/>
    </row>
    <row r="236" spans="28:28" x14ac:dyDescent="0.25">
      <c r="AB236" s="46"/>
    </row>
    <row r="237" spans="28:28" x14ac:dyDescent="0.25">
      <c r="AB237" s="46"/>
    </row>
    <row r="238" spans="28:28" x14ac:dyDescent="0.25">
      <c r="AB238" s="46"/>
    </row>
    <row r="239" spans="28:28" x14ac:dyDescent="0.25">
      <c r="AB239" s="46"/>
    </row>
    <row r="240" spans="28:28" x14ac:dyDescent="0.25">
      <c r="AB240" s="46"/>
    </row>
    <row r="241" spans="28:28" x14ac:dyDescent="0.25">
      <c r="AB241" s="46"/>
    </row>
    <row r="242" spans="28:28" x14ac:dyDescent="0.25">
      <c r="AB242" s="46"/>
    </row>
    <row r="243" spans="28:28" x14ac:dyDescent="0.25">
      <c r="AB243" s="46"/>
    </row>
    <row r="244" spans="28:28" x14ac:dyDescent="0.25">
      <c r="AB244" s="46"/>
    </row>
    <row r="245" spans="28:28" x14ac:dyDescent="0.25">
      <c r="AB245" s="46"/>
    </row>
    <row r="246" spans="28:28" x14ac:dyDescent="0.25">
      <c r="AB246" s="46"/>
    </row>
    <row r="247" spans="28:28" x14ac:dyDescent="0.25">
      <c r="AB247" s="46"/>
    </row>
    <row r="248" spans="28:28" x14ac:dyDescent="0.25">
      <c r="AB248" s="46"/>
    </row>
    <row r="249" spans="28:28" x14ac:dyDescent="0.25">
      <c r="AB249" s="46"/>
    </row>
    <row r="250" spans="28:28" x14ac:dyDescent="0.25">
      <c r="AB250" s="46"/>
    </row>
    <row r="251" spans="28:28" x14ac:dyDescent="0.25">
      <c r="AB251" s="46"/>
    </row>
    <row r="252" spans="28:28" x14ac:dyDescent="0.25">
      <c r="AB252" s="46"/>
    </row>
    <row r="253" spans="28:28" x14ac:dyDescent="0.25">
      <c r="AB253" s="46"/>
    </row>
    <row r="254" spans="28:28" x14ac:dyDescent="0.25">
      <c r="AB254" s="46"/>
    </row>
    <row r="255" spans="28:28" x14ac:dyDescent="0.25">
      <c r="AB255" s="46"/>
    </row>
    <row r="256" spans="28:28" x14ac:dyDescent="0.25">
      <c r="AB256" s="46"/>
    </row>
    <row r="257" spans="28:28" x14ac:dyDescent="0.25">
      <c r="AB257" s="46"/>
    </row>
    <row r="258" spans="28:28" x14ac:dyDescent="0.25">
      <c r="AB258" s="46"/>
    </row>
    <row r="259" spans="28:28" x14ac:dyDescent="0.25">
      <c r="AB259" s="46"/>
    </row>
    <row r="260" spans="28:28" x14ac:dyDescent="0.25">
      <c r="AB260" s="46"/>
    </row>
    <row r="261" spans="28:28" x14ac:dyDescent="0.25">
      <c r="AB261" s="46"/>
    </row>
    <row r="262" spans="28:28" x14ac:dyDescent="0.25">
      <c r="AB262" s="46"/>
    </row>
    <row r="263" spans="28:28" x14ac:dyDescent="0.25">
      <c r="AB263" s="46"/>
    </row>
    <row r="264" spans="28:28" x14ac:dyDescent="0.25">
      <c r="AB264" s="46"/>
    </row>
    <row r="265" spans="28:28" x14ac:dyDescent="0.25">
      <c r="AB265" s="46"/>
    </row>
    <row r="266" spans="28:28" x14ac:dyDescent="0.25">
      <c r="AB266" s="46"/>
    </row>
    <row r="267" spans="28:28" x14ac:dyDescent="0.25">
      <c r="AB267" s="46"/>
    </row>
    <row r="268" spans="28:28" x14ac:dyDescent="0.25">
      <c r="AB268" s="46"/>
    </row>
    <row r="269" spans="28:28" x14ac:dyDescent="0.25">
      <c r="AB269" s="46"/>
    </row>
    <row r="270" spans="28:28" x14ac:dyDescent="0.25">
      <c r="AB270" s="46"/>
    </row>
    <row r="271" spans="28:28" x14ac:dyDescent="0.25">
      <c r="AB271" s="46"/>
    </row>
    <row r="272" spans="28:28" x14ac:dyDescent="0.25">
      <c r="AB272" s="46"/>
    </row>
    <row r="273" spans="28:28" x14ac:dyDescent="0.25">
      <c r="AB273" s="46"/>
    </row>
    <row r="274" spans="28:28" x14ac:dyDescent="0.25">
      <c r="AB274" s="46"/>
    </row>
    <row r="275" spans="28:28" x14ac:dyDescent="0.25">
      <c r="AB275" s="46"/>
    </row>
    <row r="276" spans="28:28" x14ac:dyDescent="0.25">
      <c r="AB276" s="46"/>
    </row>
    <row r="277" spans="28:28" x14ac:dyDescent="0.25">
      <c r="AB277" s="46"/>
    </row>
    <row r="278" spans="28:28" x14ac:dyDescent="0.25">
      <c r="AB278" s="46"/>
    </row>
    <row r="279" spans="28:28" x14ac:dyDescent="0.25">
      <c r="AB279" s="46"/>
    </row>
    <row r="280" spans="28:28" x14ac:dyDescent="0.25">
      <c r="AB280" s="46"/>
    </row>
    <row r="281" spans="28:28" x14ac:dyDescent="0.25">
      <c r="AB281" s="46"/>
    </row>
    <row r="282" spans="28:28" x14ac:dyDescent="0.25">
      <c r="AB282" s="46"/>
    </row>
    <row r="283" spans="28:28" x14ac:dyDescent="0.25">
      <c r="AB283" s="46"/>
    </row>
    <row r="284" spans="28:28" x14ac:dyDescent="0.25">
      <c r="AB284" s="46"/>
    </row>
    <row r="285" spans="28:28" x14ac:dyDescent="0.25">
      <c r="AB285" s="46"/>
    </row>
    <row r="286" spans="28:28" x14ac:dyDescent="0.25">
      <c r="AB286" s="46"/>
    </row>
    <row r="287" spans="28:28" x14ac:dyDescent="0.25">
      <c r="AB287" s="46"/>
    </row>
    <row r="288" spans="28:28" x14ac:dyDescent="0.25">
      <c r="AB288" s="46"/>
    </row>
    <row r="289" spans="28:28" x14ac:dyDescent="0.25">
      <c r="AB289" s="46"/>
    </row>
    <row r="290" spans="28:28" x14ac:dyDescent="0.25">
      <c r="AB290" s="46"/>
    </row>
    <row r="291" spans="28:28" x14ac:dyDescent="0.25">
      <c r="AB291" s="46"/>
    </row>
    <row r="292" spans="28:28" x14ac:dyDescent="0.25">
      <c r="AB292" s="46"/>
    </row>
    <row r="293" spans="28:28" x14ac:dyDescent="0.25">
      <c r="AB293" s="46"/>
    </row>
    <row r="294" spans="28:28" x14ac:dyDescent="0.25">
      <c r="AB294" s="46"/>
    </row>
    <row r="295" spans="28:28" x14ac:dyDescent="0.25">
      <c r="AB295" s="46"/>
    </row>
    <row r="296" spans="28:28" x14ac:dyDescent="0.25">
      <c r="AB296" s="46"/>
    </row>
    <row r="297" spans="28:28" x14ac:dyDescent="0.25">
      <c r="AB297" s="46"/>
    </row>
    <row r="298" spans="28:28" x14ac:dyDescent="0.25">
      <c r="AB298" s="46"/>
    </row>
    <row r="299" spans="28:28" x14ac:dyDescent="0.25">
      <c r="AB299" s="46"/>
    </row>
    <row r="300" spans="28:28" x14ac:dyDescent="0.25">
      <c r="AB300" s="46"/>
    </row>
    <row r="301" spans="28:28" x14ac:dyDescent="0.25">
      <c r="AB301" s="46"/>
    </row>
    <row r="302" spans="28:28" x14ac:dyDescent="0.25">
      <c r="AB302" s="46"/>
    </row>
    <row r="303" spans="28:28" x14ac:dyDescent="0.25">
      <c r="AB303" s="46"/>
    </row>
    <row r="304" spans="28:28" x14ac:dyDescent="0.25">
      <c r="AB304" s="46"/>
    </row>
    <row r="305" spans="28:28" x14ac:dyDescent="0.25">
      <c r="AB305" s="46"/>
    </row>
    <row r="306" spans="28:28" x14ac:dyDescent="0.25">
      <c r="AB306" s="46"/>
    </row>
    <row r="307" spans="28:28" x14ac:dyDescent="0.25">
      <c r="AB307" s="46"/>
    </row>
    <row r="308" spans="28:28" x14ac:dyDescent="0.25">
      <c r="AB308" s="46"/>
    </row>
    <row r="309" spans="28:28" x14ac:dyDescent="0.25">
      <c r="AB309" s="46"/>
    </row>
    <row r="310" spans="28:28" x14ac:dyDescent="0.25">
      <c r="AB310" s="46"/>
    </row>
    <row r="311" spans="28:28" x14ac:dyDescent="0.25">
      <c r="AB311" s="46"/>
    </row>
    <row r="312" spans="28:28" x14ac:dyDescent="0.25">
      <c r="AB312" s="46"/>
    </row>
    <row r="313" spans="28:28" x14ac:dyDescent="0.25">
      <c r="AB313" s="46"/>
    </row>
    <row r="314" spans="28:28" x14ac:dyDescent="0.25">
      <c r="AB314" s="46"/>
    </row>
    <row r="315" spans="28:28" x14ac:dyDescent="0.25">
      <c r="AB315" s="46"/>
    </row>
    <row r="316" spans="28:28" x14ac:dyDescent="0.25">
      <c r="AB316" s="46"/>
    </row>
    <row r="317" spans="28:28" x14ac:dyDescent="0.25">
      <c r="AB317" s="46"/>
    </row>
    <row r="318" spans="28:28" x14ac:dyDescent="0.25">
      <c r="AB318" s="46"/>
    </row>
    <row r="319" spans="28:28" x14ac:dyDescent="0.25">
      <c r="AB319" s="46"/>
    </row>
    <row r="320" spans="28:28" x14ac:dyDescent="0.25">
      <c r="AB320" s="46"/>
    </row>
    <row r="321" spans="28:28" x14ac:dyDescent="0.25">
      <c r="AB321" s="46"/>
    </row>
    <row r="322" spans="28:28" x14ac:dyDescent="0.25">
      <c r="AB322" s="46"/>
    </row>
    <row r="323" spans="28:28" x14ac:dyDescent="0.25">
      <c r="AB323" s="46"/>
    </row>
    <row r="324" spans="28:28" x14ac:dyDescent="0.25">
      <c r="AB324" s="46"/>
    </row>
    <row r="325" spans="28:28" x14ac:dyDescent="0.25">
      <c r="AB325" s="46"/>
    </row>
    <row r="326" spans="28:28" x14ac:dyDescent="0.25">
      <c r="AB326" s="46"/>
    </row>
    <row r="327" spans="28:28" x14ac:dyDescent="0.25">
      <c r="AB327" s="46"/>
    </row>
    <row r="328" spans="28:28" x14ac:dyDescent="0.25">
      <c r="AB328" s="46"/>
    </row>
    <row r="329" spans="28:28" x14ac:dyDescent="0.25">
      <c r="AB329" s="46"/>
    </row>
    <row r="330" spans="28:28" x14ac:dyDescent="0.25">
      <c r="AB330" s="46"/>
    </row>
    <row r="331" spans="28:28" x14ac:dyDescent="0.25">
      <c r="AB331" s="46"/>
    </row>
    <row r="332" spans="28:28" x14ac:dyDescent="0.25">
      <c r="AB332" s="46"/>
    </row>
    <row r="333" spans="28:28" x14ac:dyDescent="0.25">
      <c r="AB333" s="46"/>
    </row>
    <row r="334" spans="28:28" x14ac:dyDescent="0.25">
      <c r="AB334" s="46"/>
    </row>
    <row r="335" spans="28:28" x14ac:dyDescent="0.25">
      <c r="AB335" s="46"/>
    </row>
    <row r="336" spans="28:28" x14ac:dyDescent="0.25">
      <c r="AB336" s="46"/>
    </row>
    <row r="337" spans="28:28" x14ac:dyDescent="0.25">
      <c r="AB337" s="46"/>
    </row>
    <row r="338" spans="28:28" x14ac:dyDescent="0.25">
      <c r="AB338" s="46"/>
    </row>
    <row r="339" spans="28:28" x14ac:dyDescent="0.25">
      <c r="AB339" s="46"/>
    </row>
    <row r="340" spans="28:28" x14ac:dyDescent="0.25">
      <c r="AB340" s="46"/>
    </row>
    <row r="341" spans="28:28" x14ac:dyDescent="0.25">
      <c r="AB341" s="46"/>
    </row>
    <row r="342" spans="28:28" x14ac:dyDescent="0.25">
      <c r="AB342" s="46"/>
    </row>
    <row r="343" spans="28:28" x14ac:dyDescent="0.25">
      <c r="AB343" s="46"/>
    </row>
    <row r="344" spans="28:28" x14ac:dyDescent="0.25">
      <c r="AB344" s="46"/>
    </row>
    <row r="345" spans="28:28" x14ac:dyDescent="0.25">
      <c r="AB345" s="46"/>
    </row>
    <row r="346" spans="28:28" x14ac:dyDescent="0.25">
      <c r="AB346" s="46"/>
    </row>
    <row r="347" spans="28:28" x14ac:dyDescent="0.25">
      <c r="AB347" s="46"/>
    </row>
    <row r="348" spans="28:28" x14ac:dyDescent="0.25">
      <c r="AB348" s="46"/>
    </row>
    <row r="349" spans="28:28" x14ac:dyDescent="0.25">
      <c r="AB349" s="46"/>
    </row>
    <row r="350" spans="28:28" x14ac:dyDescent="0.25">
      <c r="AB350" s="46"/>
    </row>
    <row r="351" spans="28:28" x14ac:dyDescent="0.25">
      <c r="AB351" s="46"/>
    </row>
    <row r="352" spans="28:28" x14ac:dyDescent="0.25">
      <c r="AB352" s="46"/>
    </row>
    <row r="353" spans="28:28" x14ac:dyDescent="0.25">
      <c r="AB353" s="46"/>
    </row>
    <row r="354" spans="28:28" x14ac:dyDescent="0.25">
      <c r="AB354" s="46"/>
    </row>
    <row r="355" spans="28:28" x14ac:dyDescent="0.25">
      <c r="AB355" s="46"/>
    </row>
    <row r="356" spans="28:28" x14ac:dyDescent="0.25">
      <c r="AB356" s="46"/>
    </row>
    <row r="357" spans="28:28" x14ac:dyDescent="0.25">
      <c r="AB357" s="46"/>
    </row>
    <row r="358" spans="28:28" x14ac:dyDescent="0.25">
      <c r="AB358" s="46"/>
    </row>
    <row r="359" spans="28:28" x14ac:dyDescent="0.25">
      <c r="AB359" s="46"/>
    </row>
    <row r="360" spans="28:28" x14ac:dyDescent="0.25">
      <c r="AB360" s="46"/>
    </row>
    <row r="361" spans="28:28" x14ac:dyDescent="0.25">
      <c r="AB361" s="46"/>
    </row>
    <row r="362" spans="28:28" x14ac:dyDescent="0.25">
      <c r="AB362" s="46"/>
    </row>
    <row r="363" spans="28:28" x14ac:dyDescent="0.25">
      <c r="AB363" s="46"/>
    </row>
    <row r="364" spans="28:28" x14ac:dyDescent="0.25">
      <c r="AB364" s="46"/>
    </row>
    <row r="365" spans="28:28" x14ac:dyDescent="0.25">
      <c r="AB365" s="46"/>
    </row>
    <row r="366" spans="28:28" x14ac:dyDescent="0.25">
      <c r="AB366" s="46"/>
    </row>
    <row r="367" spans="28:28" x14ac:dyDescent="0.25">
      <c r="AB367" s="46"/>
    </row>
    <row r="368" spans="28:28" x14ac:dyDescent="0.25">
      <c r="AB368" s="46"/>
    </row>
    <row r="369" spans="28:28" x14ac:dyDescent="0.25">
      <c r="AB369" s="46"/>
    </row>
    <row r="370" spans="28:28" x14ac:dyDescent="0.25">
      <c r="AB370" s="46"/>
    </row>
    <row r="371" spans="28:28" x14ac:dyDescent="0.25">
      <c r="AB371" s="46"/>
    </row>
    <row r="372" spans="28:28" x14ac:dyDescent="0.25">
      <c r="AB372" s="46"/>
    </row>
    <row r="373" spans="28:28" x14ac:dyDescent="0.25">
      <c r="AB373" s="46"/>
    </row>
    <row r="374" spans="28:28" x14ac:dyDescent="0.25">
      <c r="AB374" s="46"/>
    </row>
    <row r="375" spans="28:28" x14ac:dyDescent="0.25">
      <c r="AB375" s="46"/>
    </row>
    <row r="376" spans="28:28" x14ac:dyDescent="0.25">
      <c r="AB376" s="46"/>
    </row>
    <row r="377" spans="28:28" x14ac:dyDescent="0.25">
      <c r="AB377" s="46"/>
    </row>
    <row r="378" spans="28:28" x14ac:dyDescent="0.25">
      <c r="AB378" s="46"/>
    </row>
    <row r="379" spans="28:28" x14ac:dyDescent="0.25">
      <c r="AB379" s="46"/>
    </row>
    <row r="380" spans="28:28" x14ac:dyDescent="0.25">
      <c r="AB380" s="46"/>
    </row>
    <row r="381" spans="28:28" x14ac:dyDescent="0.25">
      <c r="AB381" s="46"/>
    </row>
    <row r="382" spans="28:28" x14ac:dyDescent="0.25">
      <c r="AB382" s="46"/>
    </row>
    <row r="383" spans="28:28" x14ac:dyDescent="0.25">
      <c r="AB383" s="46"/>
    </row>
    <row r="384" spans="28:28" x14ac:dyDescent="0.25">
      <c r="AB384" s="46"/>
    </row>
    <row r="385" spans="28:28" x14ac:dyDescent="0.25">
      <c r="AB385" s="46"/>
    </row>
    <row r="386" spans="28:28" x14ac:dyDescent="0.25">
      <c r="AB386" s="46"/>
    </row>
    <row r="387" spans="28:28" x14ac:dyDescent="0.25">
      <c r="AB387" s="46"/>
    </row>
    <row r="388" spans="28:28" x14ac:dyDescent="0.25">
      <c r="AB388" s="46"/>
    </row>
    <row r="389" spans="28:28" x14ac:dyDescent="0.25">
      <c r="AB389" s="46"/>
    </row>
    <row r="390" spans="28:28" x14ac:dyDescent="0.25">
      <c r="AB390" s="46"/>
    </row>
    <row r="391" spans="28:28" x14ac:dyDescent="0.25">
      <c r="AB391" s="46"/>
    </row>
    <row r="392" spans="28:28" x14ac:dyDescent="0.25">
      <c r="AB392" s="46"/>
    </row>
    <row r="393" spans="28:28" x14ac:dyDescent="0.25">
      <c r="AB393" s="46"/>
    </row>
    <row r="394" spans="28:28" x14ac:dyDescent="0.25">
      <c r="AB394" s="46"/>
    </row>
    <row r="395" spans="28:28" x14ac:dyDescent="0.25">
      <c r="AB395" s="46"/>
    </row>
    <row r="396" spans="28:28" x14ac:dyDescent="0.25">
      <c r="AB396" s="46"/>
    </row>
    <row r="397" spans="28:28" x14ac:dyDescent="0.25">
      <c r="AB397" s="46"/>
    </row>
    <row r="398" spans="28:28" x14ac:dyDescent="0.25">
      <c r="AB398" s="46"/>
    </row>
    <row r="399" spans="28:28" x14ac:dyDescent="0.25">
      <c r="AB399" s="46"/>
    </row>
    <row r="400" spans="28:28" x14ac:dyDescent="0.25">
      <c r="AB400" s="46"/>
    </row>
    <row r="401" spans="28:28" x14ac:dyDescent="0.25">
      <c r="AB401" s="46"/>
    </row>
    <row r="402" spans="28:28" x14ac:dyDescent="0.25">
      <c r="AB402" s="46"/>
    </row>
    <row r="403" spans="28:28" x14ac:dyDescent="0.25">
      <c r="AB403" s="46"/>
    </row>
    <row r="404" spans="28:28" x14ac:dyDescent="0.25">
      <c r="AB404" s="46"/>
    </row>
    <row r="405" spans="28:28" x14ac:dyDescent="0.25">
      <c r="AB405" s="46"/>
    </row>
    <row r="406" spans="28:28" x14ac:dyDescent="0.25">
      <c r="AB406" s="46"/>
    </row>
    <row r="407" spans="28:28" x14ac:dyDescent="0.25">
      <c r="AB407" s="46"/>
    </row>
    <row r="408" spans="28:28" x14ac:dyDescent="0.25">
      <c r="AB408" s="46"/>
    </row>
    <row r="409" spans="28:28" x14ac:dyDescent="0.25">
      <c r="AB409" s="46"/>
    </row>
    <row r="410" spans="28:28" x14ac:dyDescent="0.25">
      <c r="AB410" s="46"/>
    </row>
    <row r="411" spans="28:28" x14ac:dyDescent="0.25">
      <c r="AB411" s="46"/>
    </row>
    <row r="412" spans="28:28" x14ac:dyDescent="0.25">
      <c r="AB412" s="46"/>
    </row>
    <row r="413" spans="28:28" x14ac:dyDescent="0.25">
      <c r="AB413" s="46"/>
    </row>
    <row r="414" spans="28:28" x14ac:dyDescent="0.25">
      <c r="AB414" s="46"/>
    </row>
    <row r="415" spans="28:28" x14ac:dyDescent="0.25">
      <c r="AB415" s="46"/>
    </row>
    <row r="416" spans="28:28" x14ac:dyDescent="0.25">
      <c r="AB416" s="46"/>
    </row>
    <row r="417" spans="28:28" x14ac:dyDescent="0.25">
      <c r="AB417" s="46"/>
    </row>
    <row r="418" spans="28:28" x14ac:dyDescent="0.25">
      <c r="AB418" s="46"/>
    </row>
    <row r="419" spans="28:28" x14ac:dyDescent="0.25">
      <c r="AB419" s="46"/>
    </row>
    <row r="420" spans="28:28" x14ac:dyDescent="0.25">
      <c r="AB420" s="46"/>
    </row>
    <row r="421" spans="28:28" x14ac:dyDescent="0.25">
      <c r="AB421" s="46"/>
    </row>
    <row r="422" spans="28:28" x14ac:dyDescent="0.25">
      <c r="AB422" s="46"/>
    </row>
    <row r="423" spans="28:28" x14ac:dyDescent="0.25">
      <c r="AB423" s="46"/>
    </row>
    <row r="424" spans="28:28" x14ac:dyDescent="0.25">
      <c r="AB424" s="46"/>
    </row>
    <row r="425" spans="28:28" x14ac:dyDescent="0.25">
      <c r="AB425" s="46"/>
    </row>
    <row r="426" spans="28:28" x14ac:dyDescent="0.25">
      <c r="AB426" s="46"/>
    </row>
    <row r="427" spans="28:28" x14ac:dyDescent="0.25">
      <c r="AB427" s="46"/>
    </row>
    <row r="428" spans="28:28" x14ac:dyDescent="0.25">
      <c r="AB428" s="46"/>
    </row>
    <row r="429" spans="28:28" x14ac:dyDescent="0.25">
      <c r="AB429" s="46"/>
    </row>
    <row r="430" spans="28:28" x14ac:dyDescent="0.25">
      <c r="AB430" s="46"/>
    </row>
    <row r="431" spans="28:28" x14ac:dyDescent="0.25">
      <c r="AB431" s="46"/>
    </row>
    <row r="432" spans="28:28" x14ac:dyDescent="0.25">
      <c r="AB432" s="46"/>
    </row>
    <row r="433" spans="28:28" x14ac:dyDescent="0.25">
      <c r="AB433" s="46"/>
    </row>
    <row r="434" spans="28:28" x14ac:dyDescent="0.25">
      <c r="AB434" s="46"/>
    </row>
    <row r="435" spans="28:28" x14ac:dyDescent="0.25">
      <c r="AB435" s="46"/>
    </row>
    <row r="436" spans="28:28" x14ac:dyDescent="0.25">
      <c r="AB436" s="46"/>
    </row>
    <row r="437" spans="28:28" x14ac:dyDescent="0.25">
      <c r="AB437" s="46"/>
    </row>
    <row r="438" spans="28:28" x14ac:dyDescent="0.25">
      <c r="AB438" s="46"/>
    </row>
    <row r="439" spans="28:28" x14ac:dyDescent="0.25">
      <c r="AB439" s="46"/>
    </row>
    <row r="440" spans="28:28" x14ac:dyDescent="0.25">
      <c r="AB440" s="46"/>
    </row>
    <row r="441" spans="28:28" x14ac:dyDescent="0.25">
      <c r="AB441" s="46"/>
    </row>
    <row r="442" spans="28:28" x14ac:dyDescent="0.25">
      <c r="AB442" s="46"/>
    </row>
    <row r="443" spans="28:28" x14ac:dyDescent="0.25">
      <c r="AB443" s="46"/>
    </row>
    <row r="444" spans="28:28" x14ac:dyDescent="0.25">
      <c r="AB444" s="46"/>
    </row>
    <row r="445" spans="28:28" x14ac:dyDescent="0.25">
      <c r="AB445" s="46"/>
    </row>
    <row r="446" spans="28:28" x14ac:dyDescent="0.25">
      <c r="AB446" s="46"/>
    </row>
    <row r="447" spans="28:28" x14ac:dyDescent="0.25">
      <c r="AB447" s="46"/>
    </row>
    <row r="448" spans="28:28" x14ac:dyDescent="0.25">
      <c r="AB448" s="46"/>
    </row>
    <row r="449" spans="28:28" x14ac:dyDescent="0.25">
      <c r="AB449" s="46"/>
    </row>
    <row r="450" spans="28:28" x14ac:dyDescent="0.25">
      <c r="AB450" s="46"/>
    </row>
    <row r="451" spans="28:28" x14ac:dyDescent="0.25">
      <c r="AB451" s="46"/>
    </row>
    <row r="452" spans="28:28" x14ac:dyDescent="0.25">
      <c r="AB452" s="46"/>
    </row>
    <row r="453" spans="28:28" x14ac:dyDescent="0.25">
      <c r="AB453" s="46"/>
    </row>
    <row r="454" spans="28:28" x14ac:dyDescent="0.25">
      <c r="AB454" s="46"/>
    </row>
    <row r="455" spans="28:28" x14ac:dyDescent="0.25">
      <c r="AB455" s="46"/>
    </row>
    <row r="456" spans="28:28" x14ac:dyDescent="0.25">
      <c r="AB456" s="46"/>
    </row>
    <row r="457" spans="28:28" x14ac:dyDescent="0.25">
      <c r="AB457" s="46"/>
    </row>
    <row r="458" spans="28:28" x14ac:dyDescent="0.25">
      <c r="AB458" s="46"/>
    </row>
    <row r="459" spans="28:28" x14ac:dyDescent="0.25">
      <c r="AB459" s="46"/>
    </row>
    <row r="460" spans="28:28" x14ac:dyDescent="0.25">
      <c r="AB460" s="46"/>
    </row>
    <row r="461" spans="28:28" x14ac:dyDescent="0.25">
      <c r="AB461" s="46"/>
    </row>
    <row r="462" spans="28:28" x14ac:dyDescent="0.25">
      <c r="AB462" s="46"/>
    </row>
    <row r="463" spans="28:28" x14ac:dyDescent="0.25">
      <c r="AB463" s="46"/>
    </row>
    <row r="464" spans="28:28" x14ac:dyDescent="0.25">
      <c r="AB464" s="46"/>
    </row>
    <row r="465" spans="28:28" x14ac:dyDescent="0.25">
      <c r="AB465" s="46"/>
    </row>
    <row r="466" spans="28:28" x14ac:dyDescent="0.25">
      <c r="AB466" s="46"/>
    </row>
    <row r="467" spans="28:28" x14ac:dyDescent="0.25">
      <c r="AB467" s="46"/>
    </row>
    <row r="468" spans="28:28" x14ac:dyDescent="0.25">
      <c r="AB468" s="46"/>
    </row>
    <row r="469" spans="28:28" x14ac:dyDescent="0.25">
      <c r="AB469" s="46"/>
    </row>
    <row r="470" spans="28:28" x14ac:dyDescent="0.25">
      <c r="AB470" s="46"/>
    </row>
    <row r="471" spans="28:28" x14ac:dyDescent="0.25">
      <c r="AB471" s="46"/>
    </row>
    <row r="472" spans="28:28" x14ac:dyDescent="0.25">
      <c r="AB472" s="46"/>
    </row>
    <row r="473" spans="28:28" x14ac:dyDescent="0.25">
      <c r="AB473" s="46"/>
    </row>
    <row r="474" spans="28:28" x14ac:dyDescent="0.25">
      <c r="AB474" s="46"/>
    </row>
    <row r="475" spans="28:28" x14ac:dyDescent="0.25">
      <c r="AB475" s="46"/>
    </row>
    <row r="476" spans="28:28" x14ac:dyDescent="0.25">
      <c r="AB476" s="46"/>
    </row>
    <row r="477" spans="28:28" x14ac:dyDescent="0.25">
      <c r="AB477" s="46"/>
    </row>
    <row r="478" spans="28:28" x14ac:dyDescent="0.25">
      <c r="AB478" s="46"/>
    </row>
    <row r="479" spans="28:28" x14ac:dyDescent="0.25">
      <c r="AB479" s="46"/>
    </row>
    <row r="480" spans="28:28" x14ac:dyDescent="0.25">
      <c r="AB480" s="46"/>
    </row>
    <row r="481" spans="28:28" x14ac:dyDescent="0.25">
      <c r="AB481" s="46"/>
    </row>
    <row r="482" spans="28:28" x14ac:dyDescent="0.25">
      <c r="AB482" s="46"/>
    </row>
    <row r="483" spans="28:28" x14ac:dyDescent="0.25">
      <c r="AB483" s="46"/>
    </row>
    <row r="484" spans="28:28" x14ac:dyDescent="0.25">
      <c r="AB484" s="46"/>
    </row>
    <row r="485" spans="28:28" x14ac:dyDescent="0.25">
      <c r="AB485" s="46"/>
    </row>
    <row r="486" spans="28:28" x14ac:dyDescent="0.25">
      <c r="AB486" s="46"/>
    </row>
    <row r="487" spans="28:28" x14ac:dyDescent="0.25">
      <c r="AB487" s="46"/>
    </row>
    <row r="488" spans="28:28" x14ac:dyDescent="0.25">
      <c r="AB488" s="46"/>
    </row>
    <row r="489" spans="28:28" x14ac:dyDescent="0.25">
      <c r="AB489" s="46"/>
    </row>
    <row r="490" spans="28:28" x14ac:dyDescent="0.25">
      <c r="AB490" s="46"/>
    </row>
    <row r="491" spans="28:28" x14ac:dyDescent="0.25">
      <c r="AB491" s="46"/>
    </row>
    <row r="492" spans="28:28" x14ac:dyDescent="0.25">
      <c r="AB492" s="46"/>
    </row>
    <row r="493" spans="28:28" x14ac:dyDescent="0.25">
      <c r="AB493" s="46"/>
    </row>
    <row r="494" spans="28:28" x14ac:dyDescent="0.25">
      <c r="AB494" s="46"/>
    </row>
    <row r="495" spans="28:28" x14ac:dyDescent="0.25">
      <c r="AB495" s="46"/>
    </row>
    <row r="496" spans="28:28" x14ac:dyDescent="0.25">
      <c r="AB496" s="46"/>
    </row>
    <row r="497" spans="28:28" x14ac:dyDescent="0.25">
      <c r="AB497" s="46"/>
    </row>
    <row r="498" spans="28:28" x14ac:dyDescent="0.25">
      <c r="AB498" s="46"/>
    </row>
    <row r="499" spans="28:28" x14ac:dyDescent="0.25">
      <c r="AB499" s="46"/>
    </row>
    <row r="500" spans="28:28" x14ac:dyDescent="0.25">
      <c r="AB500" s="46"/>
    </row>
    <row r="501" spans="28:28" x14ac:dyDescent="0.25">
      <c r="AB501" s="46"/>
    </row>
    <row r="502" spans="28:28" x14ac:dyDescent="0.25">
      <c r="AB502" s="46"/>
    </row>
    <row r="503" spans="28:28" x14ac:dyDescent="0.25">
      <c r="AB503" s="46"/>
    </row>
    <row r="504" spans="28:28" x14ac:dyDescent="0.25">
      <c r="AB504" s="46"/>
    </row>
    <row r="505" spans="28:28" x14ac:dyDescent="0.25">
      <c r="AB505" s="46"/>
    </row>
    <row r="506" spans="28:28" x14ac:dyDescent="0.25">
      <c r="AB506" s="46"/>
    </row>
    <row r="507" spans="28:28" x14ac:dyDescent="0.25">
      <c r="AB507" s="46"/>
    </row>
    <row r="508" spans="28:28" x14ac:dyDescent="0.25">
      <c r="AB508" s="46"/>
    </row>
    <row r="509" spans="28:28" x14ac:dyDescent="0.25">
      <c r="AB509" s="46"/>
    </row>
    <row r="510" spans="28:28" x14ac:dyDescent="0.25">
      <c r="AB510" s="46"/>
    </row>
    <row r="511" spans="28:28" x14ac:dyDescent="0.25">
      <c r="AB511" s="46"/>
    </row>
    <row r="512" spans="28:28" x14ac:dyDescent="0.25">
      <c r="AB512" s="46"/>
    </row>
    <row r="513" spans="28:28" x14ac:dyDescent="0.25">
      <c r="AB513" s="46"/>
    </row>
    <row r="514" spans="28:28" x14ac:dyDescent="0.25">
      <c r="AB514" s="46"/>
    </row>
    <row r="515" spans="28:28" x14ac:dyDescent="0.25">
      <c r="AB515" s="46"/>
    </row>
    <row r="516" spans="28:28" x14ac:dyDescent="0.25">
      <c r="AB516" s="46"/>
    </row>
    <row r="517" spans="28:28" x14ac:dyDescent="0.25">
      <c r="AB517" s="46"/>
    </row>
    <row r="518" spans="28:28" x14ac:dyDescent="0.25">
      <c r="AB518" s="46"/>
    </row>
    <row r="519" spans="28:28" x14ac:dyDescent="0.25">
      <c r="AB519" s="46"/>
    </row>
    <row r="520" spans="28:28" x14ac:dyDescent="0.25">
      <c r="AB520" s="46"/>
    </row>
    <row r="521" spans="28:28" x14ac:dyDescent="0.25">
      <c r="AB521" s="46"/>
    </row>
    <row r="522" spans="28:28" x14ac:dyDescent="0.25">
      <c r="AB522" s="46"/>
    </row>
    <row r="523" spans="28:28" x14ac:dyDescent="0.25">
      <c r="AB523" s="46"/>
    </row>
    <row r="524" spans="28:28" x14ac:dyDescent="0.25">
      <c r="AB524" s="46"/>
    </row>
    <row r="525" spans="28:28" x14ac:dyDescent="0.25">
      <c r="AB525" s="46"/>
    </row>
    <row r="526" spans="28:28" x14ac:dyDescent="0.25">
      <c r="AB526" s="46"/>
    </row>
    <row r="527" spans="28:28" x14ac:dyDescent="0.25">
      <c r="AB527" s="46"/>
    </row>
    <row r="528" spans="28:28" x14ac:dyDescent="0.25">
      <c r="AB528" s="46"/>
    </row>
    <row r="529" spans="28:28" x14ac:dyDescent="0.25">
      <c r="AB529" s="46"/>
    </row>
    <row r="530" spans="28:28" x14ac:dyDescent="0.25">
      <c r="AB530" s="46"/>
    </row>
    <row r="531" spans="28:28" x14ac:dyDescent="0.25">
      <c r="AB531" s="46"/>
    </row>
    <row r="532" spans="28:28" x14ac:dyDescent="0.25">
      <c r="AB532" s="46"/>
    </row>
    <row r="533" spans="28:28" x14ac:dyDescent="0.25">
      <c r="AB533" s="46"/>
    </row>
    <row r="534" spans="28:28" x14ac:dyDescent="0.25">
      <c r="AB534" s="46"/>
    </row>
    <row r="535" spans="28:28" x14ac:dyDescent="0.25">
      <c r="AB535" s="46"/>
    </row>
    <row r="536" spans="28:28" x14ac:dyDescent="0.25">
      <c r="AB536" s="46"/>
    </row>
    <row r="537" spans="28:28" x14ac:dyDescent="0.25">
      <c r="AB537" s="46"/>
    </row>
    <row r="538" spans="28:28" x14ac:dyDescent="0.25">
      <c r="AB538" s="46"/>
    </row>
    <row r="539" spans="28:28" x14ac:dyDescent="0.25">
      <c r="AB539" s="46"/>
    </row>
    <row r="540" spans="28:28" x14ac:dyDescent="0.25">
      <c r="AB540" s="46"/>
    </row>
    <row r="541" spans="28:28" x14ac:dyDescent="0.25">
      <c r="AB541" s="46"/>
    </row>
    <row r="542" spans="28:28" x14ac:dyDescent="0.25">
      <c r="AB542" s="46"/>
    </row>
    <row r="543" spans="28:28" x14ac:dyDescent="0.25">
      <c r="AB543" s="46"/>
    </row>
    <row r="544" spans="28:28" x14ac:dyDescent="0.25">
      <c r="AB544" s="46"/>
    </row>
    <row r="545" spans="28:28" x14ac:dyDescent="0.25">
      <c r="AB545" s="46"/>
    </row>
    <row r="546" spans="28:28" x14ac:dyDescent="0.25">
      <c r="AB546" s="46"/>
    </row>
    <row r="547" spans="28:28" x14ac:dyDescent="0.25">
      <c r="AB547" s="46"/>
    </row>
    <row r="548" spans="28:28" x14ac:dyDescent="0.25">
      <c r="AB548" s="46"/>
    </row>
    <row r="549" spans="28:28" x14ac:dyDescent="0.25">
      <c r="AB549" s="46"/>
    </row>
    <row r="550" spans="28:28" x14ac:dyDescent="0.25">
      <c r="AB550" s="46"/>
    </row>
    <row r="551" spans="28:28" x14ac:dyDescent="0.25">
      <c r="AB551" s="46"/>
    </row>
    <row r="552" spans="28:28" x14ac:dyDescent="0.25">
      <c r="AB552" s="46"/>
    </row>
    <row r="553" spans="28:28" x14ac:dyDescent="0.25">
      <c r="AB553" s="46"/>
    </row>
    <row r="554" spans="28:28" x14ac:dyDescent="0.25">
      <c r="AB554" s="46"/>
    </row>
    <row r="555" spans="28:28" x14ac:dyDescent="0.25">
      <c r="AB555" s="46"/>
    </row>
    <row r="556" spans="28:28" x14ac:dyDescent="0.25">
      <c r="AB556" s="46"/>
    </row>
    <row r="557" spans="28:28" x14ac:dyDescent="0.25">
      <c r="AB557" s="46"/>
    </row>
    <row r="558" spans="28:28" x14ac:dyDescent="0.25">
      <c r="AB558" s="46"/>
    </row>
    <row r="559" spans="28:28" x14ac:dyDescent="0.25">
      <c r="AB559" s="46"/>
    </row>
    <row r="560" spans="28:28" x14ac:dyDescent="0.25">
      <c r="AB560" s="46"/>
    </row>
    <row r="561" spans="28:28" x14ac:dyDescent="0.25">
      <c r="AB561" s="46"/>
    </row>
    <row r="562" spans="28:28" x14ac:dyDescent="0.25">
      <c r="AB562" s="46"/>
    </row>
    <row r="563" spans="28:28" x14ac:dyDescent="0.25">
      <c r="AB563" s="46"/>
    </row>
    <row r="564" spans="28:28" x14ac:dyDescent="0.25">
      <c r="AB564" s="46"/>
    </row>
    <row r="565" spans="28:28" x14ac:dyDescent="0.25">
      <c r="AB565" s="46"/>
    </row>
    <row r="566" spans="28:28" x14ac:dyDescent="0.25">
      <c r="AB566" s="46"/>
    </row>
    <row r="567" spans="28:28" x14ac:dyDescent="0.25">
      <c r="AB567" s="46"/>
    </row>
    <row r="568" spans="28:28" x14ac:dyDescent="0.25">
      <c r="AB568" s="46"/>
    </row>
    <row r="569" spans="28:28" x14ac:dyDescent="0.25">
      <c r="AB569" s="46"/>
    </row>
    <row r="570" spans="28:28" x14ac:dyDescent="0.25">
      <c r="AB570" s="46"/>
    </row>
    <row r="571" spans="28:28" x14ac:dyDescent="0.25">
      <c r="AB571" s="46"/>
    </row>
    <row r="572" spans="28:28" x14ac:dyDescent="0.25">
      <c r="AB572" s="46"/>
    </row>
    <row r="573" spans="28:28" x14ac:dyDescent="0.25">
      <c r="AB573" s="46"/>
    </row>
    <row r="574" spans="28:28" x14ac:dyDescent="0.25">
      <c r="AB574" s="46"/>
    </row>
    <row r="575" spans="28:28" x14ac:dyDescent="0.25">
      <c r="AB575" s="46"/>
    </row>
    <row r="576" spans="28:28" x14ac:dyDescent="0.25">
      <c r="AB576" s="46"/>
    </row>
    <row r="577" spans="28:28" x14ac:dyDescent="0.25">
      <c r="AB577" s="46"/>
    </row>
    <row r="578" spans="28:28" x14ac:dyDescent="0.25">
      <c r="AB578" s="46"/>
    </row>
    <row r="579" spans="28:28" x14ac:dyDescent="0.25">
      <c r="AB579" s="46"/>
    </row>
    <row r="580" spans="28:28" x14ac:dyDescent="0.25">
      <c r="AB580" s="46"/>
    </row>
    <row r="581" spans="28:28" x14ac:dyDescent="0.25">
      <c r="AB581" s="46"/>
    </row>
    <row r="582" spans="28:28" x14ac:dyDescent="0.25">
      <c r="AB582" s="46"/>
    </row>
    <row r="583" spans="28:28" x14ac:dyDescent="0.25">
      <c r="AB583" s="46"/>
    </row>
    <row r="584" spans="28:28" x14ac:dyDescent="0.25">
      <c r="AB584" s="46"/>
    </row>
    <row r="585" spans="28:28" x14ac:dyDescent="0.25">
      <c r="AB585" s="46"/>
    </row>
    <row r="586" spans="28:28" x14ac:dyDescent="0.25">
      <c r="AB586" s="46"/>
    </row>
    <row r="587" spans="28:28" x14ac:dyDescent="0.25">
      <c r="AB587" s="46"/>
    </row>
    <row r="588" spans="28:28" x14ac:dyDescent="0.25">
      <c r="AB588" s="46"/>
    </row>
    <row r="589" spans="28:28" x14ac:dyDescent="0.25">
      <c r="AB589" s="46"/>
    </row>
    <row r="590" spans="28:28" x14ac:dyDescent="0.25">
      <c r="AB590" s="46"/>
    </row>
    <row r="591" spans="28:28" x14ac:dyDescent="0.25">
      <c r="AB591" s="46"/>
    </row>
    <row r="592" spans="28:28" x14ac:dyDescent="0.25">
      <c r="AB592" s="46"/>
    </row>
    <row r="593" spans="28:28" x14ac:dyDescent="0.25">
      <c r="AB593" s="46"/>
    </row>
    <row r="594" spans="28:28" x14ac:dyDescent="0.25">
      <c r="AB594" s="46"/>
    </row>
    <row r="595" spans="28:28" x14ac:dyDescent="0.25">
      <c r="AB595" s="46"/>
    </row>
    <row r="596" spans="28:28" x14ac:dyDescent="0.25">
      <c r="AB596" s="46"/>
    </row>
    <row r="597" spans="28:28" x14ac:dyDescent="0.25">
      <c r="AB597" s="46"/>
    </row>
    <row r="598" spans="28:28" x14ac:dyDescent="0.25">
      <c r="AB598" s="46"/>
    </row>
    <row r="599" spans="28:28" x14ac:dyDescent="0.25">
      <c r="AB599" s="46"/>
    </row>
    <row r="600" spans="28:28" x14ac:dyDescent="0.25">
      <c r="AB600" s="46"/>
    </row>
    <row r="601" spans="28:28" x14ac:dyDescent="0.25">
      <c r="AB601" s="46"/>
    </row>
    <row r="602" spans="28:28" x14ac:dyDescent="0.25">
      <c r="AB602" s="46"/>
    </row>
    <row r="603" spans="28:28" x14ac:dyDescent="0.25">
      <c r="AB603" s="46"/>
    </row>
    <row r="604" spans="28:28" x14ac:dyDescent="0.25">
      <c r="AB604" s="46"/>
    </row>
    <row r="605" spans="28:28" x14ac:dyDescent="0.25">
      <c r="AB605" s="46"/>
    </row>
    <row r="606" spans="28:28" x14ac:dyDescent="0.25">
      <c r="AB606" s="46"/>
    </row>
    <row r="607" spans="28:28" x14ac:dyDescent="0.25">
      <c r="AB607" s="46"/>
    </row>
    <row r="608" spans="28:28" x14ac:dyDescent="0.25">
      <c r="AB608" s="46"/>
    </row>
    <row r="609" spans="28:28" x14ac:dyDescent="0.25">
      <c r="AB609" s="46"/>
    </row>
    <row r="610" spans="28:28" x14ac:dyDescent="0.25">
      <c r="AB610" s="46"/>
    </row>
    <row r="611" spans="28:28" x14ac:dyDescent="0.25">
      <c r="AB611" s="46"/>
    </row>
    <row r="612" spans="28:28" x14ac:dyDescent="0.25">
      <c r="AB612" s="46"/>
    </row>
    <row r="613" spans="28:28" x14ac:dyDescent="0.25">
      <c r="AB613" s="46"/>
    </row>
    <row r="614" spans="28:28" x14ac:dyDescent="0.25">
      <c r="AB614" s="46"/>
    </row>
    <row r="615" spans="28:28" x14ac:dyDescent="0.25">
      <c r="AB615" s="46"/>
    </row>
    <row r="616" spans="28:28" x14ac:dyDescent="0.25">
      <c r="AB616" s="46"/>
    </row>
    <row r="617" spans="28:28" x14ac:dyDescent="0.25">
      <c r="AB617" s="46"/>
    </row>
    <row r="618" spans="28:28" x14ac:dyDescent="0.25">
      <c r="AB618" s="46"/>
    </row>
    <row r="619" spans="28:28" x14ac:dyDescent="0.25">
      <c r="AB619" s="46"/>
    </row>
    <row r="620" spans="28:28" x14ac:dyDescent="0.25">
      <c r="AB620" s="46"/>
    </row>
    <row r="621" spans="28:28" x14ac:dyDescent="0.25">
      <c r="AB621" s="46"/>
    </row>
    <row r="622" spans="28:28" x14ac:dyDescent="0.25">
      <c r="AB622" s="46"/>
    </row>
    <row r="623" spans="28:28" x14ac:dyDescent="0.25">
      <c r="AB623" s="46"/>
    </row>
    <row r="624" spans="28:28" x14ac:dyDescent="0.25">
      <c r="AB624" s="46"/>
    </row>
    <row r="625" spans="28:28" x14ac:dyDescent="0.25">
      <c r="AB625" s="46"/>
    </row>
    <row r="626" spans="28:28" x14ac:dyDescent="0.25">
      <c r="AB626" s="46"/>
    </row>
    <row r="627" spans="28:28" x14ac:dyDescent="0.25">
      <c r="AB627" s="46"/>
    </row>
    <row r="628" spans="28:28" x14ac:dyDescent="0.25">
      <c r="AB628" s="46"/>
    </row>
    <row r="629" spans="28:28" x14ac:dyDescent="0.25">
      <c r="AB629" s="46"/>
    </row>
    <row r="630" spans="28:28" x14ac:dyDescent="0.25">
      <c r="AB630" s="46"/>
    </row>
    <row r="631" spans="28:28" x14ac:dyDescent="0.25">
      <c r="AB631" s="46"/>
    </row>
    <row r="632" spans="28:28" x14ac:dyDescent="0.25">
      <c r="AB632" s="46"/>
    </row>
    <row r="633" spans="28:28" x14ac:dyDescent="0.25">
      <c r="AB633" s="46"/>
    </row>
    <row r="634" spans="28:28" x14ac:dyDescent="0.25">
      <c r="AB634" s="46"/>
    </row>
    <row r="635" spans="28:28" x14ac:dyDescent="0.25">
      <c r="AB635" s="46"/>
    </row>
    <row r="636" spans="28:28" x14ac:dyDescent="0.25">
      <c r="AB636" s="46"/>
    </row>
    <row r="637" spans="28:28" x14ac:dyDescent="0.25">
      <c r="AB637" s="46"/>
    </row>
    <row r="638" spans="28:28" x14ac:dyDescent="0.25">
      <c r="AB638" s="46"/>
    </row>
    <row r="639" spans="28:28" x14ac:dyDescent="0.25">
      <c r="AB639" s="46"/>
    </row>
    <row r="640" spans="28:28" x14ac:dyDescent="0.25">
      <c r="AB640" s="46"/>
    </row>
    <row r="641" spans="28:28" x14ac:dyDescent="0.25">
      <c r="AB641" s="46"/>
    </row>
    <row r="642" spans="28:28" x14ac:dyDescent="0.25">
      <c r="AB642" s="46"/>
    </row>
    <row r="643" spans="28:28" x14ac:dyDescent="0.25">
      <c r="AB643" s="46"/>
    </row>
    <row r="644" spans="28:28" x14ac:dyDescent="0.25">
      <c r="AB644" s="46"/>
    </row>
    <row r="645" spans="28:28" x14ac:dyDescent="0.25">
      <c r="AB645" s="46"/>
    </row>
    <row r="646" spans="28:28" x14ac:dyDescent="0.25">
      <c r="AB646" s="46"/>
    </row>
    <row r="647" spans="28:28" x14ac:dyDescent="0.25">
      <c r="AB647" s="46"/>
    </row>
    <row r="648" spans="28:28" x14ac:dyDescent="0.25">
      <c r="AB648" s="46"/>
    </row>
    <row r="649" spans="28:28" x14ac:dyDescent="0.25">
      <c r="AB649" s="46"/>
    </row>
    <row r="650" spans="28:28" x14ac:dyDescent="0.25">
      <c r="AB650" s="46"/>
    </row>
    <row r="651" spans="28:28" x14ac:dyDescent="0.25">
      <c r="AB651" s="46"/>
    </row>
    <row r="652" spans="28:28" x14ac:dyDescent="0.25">
      <c r="AB652" s="46"/>
    </row>
    <row r="653" spans="28:28" x14ac:dyDescent="0.25">
      <c r="AB653" s="46"/>
    </row>
    <row r="654" spans="28:28" x14ac:dyDescent="0.25">
      <c r="AB654" s="46"/>
    </row>
    <row r="655" spans="28:28" x14ac:dyDescent="0.25">
      <c r="AB655" s="46"/>
    </row>
    <row r="656" spans="28:28" x14ac:dyDescent="0.25">
      <c r="AB656" s="46"/>
    </row>
    <row r="657" spans="28:28" x14ac:dyDescent="0.25">
      <c r="AB657" s="46"/>
    </row>
  </sheetData>
  <autoFilter ref="B4:AC161"/>
  <mergeCells count="49">
    <mergeCell ref="B178:Z178"/>
    <mergeCell ref="B192:Z192"/>
    <mergeCell ref="B149:Z149"/>
    <mergeCell ref="B152:Z152"/>
    <mergeCell ref="B157:Z157"/>
    <mergeCell ref="B162:Z162"/>
    <mergeCell ref="B170:Z170"/>
    <mergeCell ref="B129:Z129"/>
    <mergeCell ref="B135:Z135"/>
    <mergeCell ref="B141:Z141"/>
    <mergeCell ref="B144:Z144"/>
    <mergeCell ref="B175:Z175"/>
    <mergeCell ref="B108:Z108"/>
    <mergeCell ref="B111:Z111"/>
    <mergeCell ref="B114:Z114"/>
    <mergeCell ref="B116:Z116"/>
    <mergeCell ref="B123:Z123"/>
    <mergeCell ref="B71:Z71"/>
    <mergeCell ref="B74:Z74"/>
    <mergeCell ref="B79:Z79"/>
    <mergeCell ref="B104:Z104"/>
    <mergeCell ref="B106:Z106"/>
    <mergeCell ref="B87:Z87"/>
    <mergeCell ref="B21:Z21"/>
    <mergeCell ref="B41:Z41"/>
    <mergeCell ref="B48:Z48"/>
    <mergeCell ref="B51:Z51"/>
    <mergeCell ref="B58:Z58"/>
    <mergeCell ref="C2:G2"/>
    <mergeCell ref="H2:H3"/>
    <mergeCell ref="I2:J2"/>
    <mergeCell ref="B13:Z13"/>
    <mergeCell ref="Z2:Z3"/>
    <mergeCell ref="B201:Z201"/>
    <mergeCell ref="AA2:AA3"/>
    <mergeCell ref="AB2:AC2"/>
    <mergeCell ref="B5:Z5"/>
    <mergeCell ref="B9:Z9"/>
    <mergeCell ref="T2:T3"/>
    <mergeCell ref="U2:U3"/>
    <mergeCell ref="V2:V3"/>
    <mergeCell ref="W2:W3"/>
    <mergeCell ref="X2:Y2"/>
    <mergeCell ref="K2:K3"/>
    <mergeCell ref="L2:M2"/>
    <mergeCell ref="N2:Q2"/>
    <mergeCell ref="R2:R3"/>
    <mergeCell ref="S2:S3"/>
    <mergeCell ref="B2:B3"/>
  </mergeCells>
  <conditionalFormatting sqref="C204:G629 C6:G87 C104:G200">
    <cfRule type="containsText" dxfId="881" priority="93" operator="containsText" text="+">
      <formula>NOT(ISERROR(SEARCH("+",C6)))</formula>
    </cfRule>
  </conditionalFormatting>
  <conditionalFormatting sqref="C204:G629 C6:G87 C104:G200">
    <cfRule type="containsText" dxfId="880" priority="92" operator="containsText" text="-">
      <formula>NOT(ISERROR(SEARCH("-",C6)))</formula>
    </cfRule>
  </conditionalFormatting>
  <conditionalFormatting sqref="X204:Y629 X6:Y87 X104:Y200">
    <cfRule type="containsText" dxfId="879" priority="91" operator="containsText" text="Б">
      <formula>NOT(ISERROR(SEARCH("Б",X6)))</formula>
    </cfRule>
  </conditionalFormatting>
  <conditionalFormatting sqref="X204:Y629 X6:Y87 X104:Y200">
    <cfRule type="containsText" dxfId="878" priority="90" operator="containsText" text="П">
      <formula>NOT(ISERROR(SEARCH("П",X6)))</formula>
    </cfRule>
  </conditionalFormatting>
  <conditionalFormatting sqref="C201:G202">
    <cfRule type="containsText" dxfId="877" priority="88" operator="containsText" text="+">
      <formula>NOT(ISERROR(SEARCH("+",C201)))</formula>
    </cfRule>
  </conditionalFormatting>
  <conditionalFormatting sqref="C201:G202">
    <cfRule type="containsText" dxfId="876" priority="87" operator="containsText" text="-">
      <formula>NOT(ISERROR(SEARCH("-",C201)))</formula>
    </cfRule>
  </conditionalFormatting>
  <conditionalFormatting sqref="X201:Y202">
    <cfRule type="containsText" dxfId="875" priority="86" operator="containsText" text="Б">
      <formula>NOT(ISERROR(SEARCH("Б",X201)))</formula>
    </cfRule>
  </conditionalFormatting>
  <conditionalFormatting sqref="X201:Y202">
    <cfRule type="containsText" dxfId="874" priority="85" operator="containsText" text="П">
      <formula>NOT(ISERROR(SEARCH("П",X201)))</formula>
    </cfRule>
  </conditionalFormatting>
  <conditionalFormatting sqref="C203:G203">
    <cfRule type="containsText" dxfId="873" priority="83" operator="containsText" text="+">
      <formula>NOT(ISERROR(SEARCH("+",C203)))</formula>
    </cfRule>
  </conditionalFormatting>
  <conditionalFormatting sqref="C203:G203">
    <cfRule type="containsText" dxfId="872" priority="82" operator="containsText" text="-">
      <formula>NOT(ISERROR(SEARCH("-",C203)))</formula>
    </cfRule>
  </conditionalFormatting>
  <conditionalFormatting sqref="X203:Y203">
    <cfRule type="containsText" dxfId="871" priority="81" operator="containsText" text="Б">
      <formula>NOT(ISERROR(SEARCH("Б",X203)))</formula>
    </cfRule>
  </conditionalFormatting>
  <conditionalFormatting sqref="X203:Y203">
    <cfRule type="containsText" dxfId="870" priority="80" operator="containsText" text="П">
      <formula>NOT(ISERROR(SEARCH("П",X203)))</formula>
    </cfRule>
  </conditionalFormatting>
  <conditionalFormatting sqref="B6:AC87 B104:AC529">
    <cfRule type="expression" dxfId="869" priority="242">
      <formula>AND($X6="-",$Y6="-")</formula>
    </cfRule>
  </conditionalFormatting>
  <conditionalFormatting sqref="X88:Y91">
    <cfRule type="containsText" dxfId="868" priority="74" operator="containsText" text="Б">
      <formula>NOT(ISERROR(SEARCH("Б",X88)))</formula>
    </cfRule>
  </conditionalFormatting>
  <conditionalFormatting sqref="X88:Y91">
    <cfRule type="containsText" dxfId="867" priority="73" operator="containsText" text="П">
      <formula>NOT(ISERROR(SEARCH("П",X88)))</formula>
    </cfRule>
  </conditionalFormatting>
  <conditionalFormatting sqref="X92:Y102">
    <cfRule type="containsText" dxfId="866" priority="72" operator="containsText" text="Б">
      <formula>NOT(ISERROR(SEARCH("Б",X92)))</formula>
    </cfRule>
  </conditionalFormatting>
  <conditionalFormatting sqref="X92:Y102">
    <cfRule type="containsText" dxfId="865" priority="71" operator="containsText" text="П">
      <formula>NOT(ISERROR(SEARCH("П",X92)))</formula>
    </cfRule>
  </conditionalFormatting>
  <conditionalFormatting sqref="Y103">
    <cfRule type="containsText" dxfId="864" priority="4" operator="containsText" text="Б">
      <formula>NOT(ISERROR(SEARCH("Б",Y103)))</formula>
    </cfRule>
  </conditionalFormatting>
  <conditionalFormatting sqref="Y103">
    <cfRule type="containsText" dxfId="863" priority="3" operator="containsText" text="П">
      <formula>NOT(ISERROR(SEARCH("П",Y103)))</formula>
    </cfRule>
  </conditionalFormatting>
  <conditionalFormatting sqref="X103">
    <cfRule type="containsText" dxfId="862" priority="2" operator="containsText" text="Б">
      <formula>NOT(ISERROR(SEARCH("Б",X103)))</formula>
    </cfRule>
  </conditionalFormatting>
  <conditionalFormatting sqref="X103">
    <cfRule type="containsText" dxfId="861" priority="1" operator="containsText" text="П">
      <formula>NOT(ISERROR(SEARCH("П",X103)))</formula>
    </cfRule>
  </conditionalFormatting>
  <dataValidations count="2">
    <dataValidation type="list" allowBlank="1" showInputMessage="1" showErrorMessage="1" sqref="R10:R12 R22:R40 R72:R73 R115 R130:R134 R142:R143 R145:R148 R153:R156 R150:R151 R136:R140 R105 R6:R8 R107 R112:R113 R14:R20 R52:R57 R59:R70 R75:R78 R42:R47 R117:R122 R124:R128 R202:R204 R49:R50 R109:R110 R158:R161 R163:R169 R179:R191 R176:R177 R171:R174 R193:R200 R80:R86 R88:R103">
      <formula1>"'=,'&lt;&gt;,'&lt;,'&gt;,'&gt;=,'&lt;="</formula1>
    </dataValidation>
    <dataValidation type="list" showInputMessage="1" showErrorMessage="1" sqref="X10:Y12 X72:Y73 X115:Y115 X130:Y134 X142:Y143 X145:Y148 X153:Y156 X150:Y151 X136:Y140 X105:Y105 X6:Y8 X107:Y107 X112:Y113 X14:Y20 X52:Y57 X59:Y70 X75:Y78 X42:Y47 X117:Y122 X124:Y128 X202:Y204 X22:Y40 X49:Y50 X109:Y110 X158:Y161 X163:Y169 X179:Y191 X176:Y177 X171:Y174 X193:Y200 X80:Y86 X88:Y103">
      <formula1>"Б,П,-"</formula1>
    </dataValidation>
  </dataValidations>
  <pageMargins left="0.39370078740157477" right="0.39370078740157477" top="0.39370078740157477" bottom="0.39370078740157477" header="0" footer="0"/>
  <pageSetup paperSize="9" scale="38" fitToHeight="0" orientation="landscape" blackAndWhite="1"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78" operator="containsText" id="{DDF2D9C5-B026-4DF8-B4FD-0FABBC508056}">
            <xm:f>NOT(ISERROR(SEARCH("+",C100)))</xm:f>
            <xm:f>"+"</xm:f>
            <x14:dxf>
              <fill>
                <patternFill patternType="solid">
                  <fgColor rgb="FFFF7C80"/>
                  <bgColor rgb="FFFF7C80"/>
                </patternFill>
              </fill>
            </x14:dxf>
          </x14:cfRule>
          <xm:sqref>C100:E100</xm:sqref>
        </x14:conditionalFormatting>
        <x14:conditionalFormatting xmlns:xm="http://schemas.microsoft.com/office/excel/2006/main">
          <x14:cfRule type="containsText" priority="77" operator="containsText" id="{2BC693C0-57EC-49BC-A6EE-85AB028EC943}">
            <xm:f>NOT(ISERROR(SEARCH("-",C100)))</xm:f>
            <xm:f>"-"</xm:f>
            <x14:dxf>
              <fill>
                <patternFill patternType="solid">
                  <fgColor theme="9" tint="0.59996337778862885"/>
                  <bgColor theme="9" tint="0.59996337778862885"/>
                </patternFill>
              </fill>
            </x14:dxf>
          </x14:cfRule>
          <xm:sqref>C100:E100</xm:sqref>
        </x14:conditionalFormatting>
        <x14:conditionalFormatting xmlns:xm="http://schemas.microsoft.com/office/excel/2006/main">
          <x14:cfRule type="containsText" priority="76" operator="containsText" id="{303E6EC4-4E5F-4D73-9FA5-3ACAAC965BC2}">
            <xm:f>NOT(ISERROR(SEARCH("+",C88)))</xm:f>
            <xm:f>"+"</xm:f>
            <x14:dxf>
              <fill>
                <patternFill patternType="solid">
                  <fgColor rgb="FFFF7C80"/>
                  <bgColor rgb="FFFF7C80"/>
                </patternFill>
              </fill>
            </x14:dxf>
          </x14:cfRule>
          <xm:sqref>C88:F92 C96:F97 C99:F99</xm:sqref>
        </x14:conditionalFormatting>
        <x14:conditionalFormatting xmlns:xm="http://schemas.microsoft.com/office/excel/2006/main">
          <x14:cfRule type="containsText" priority="75" operator="containsText" id="{B3E147B2-BFB2-4E86-8E85-D47BEA3AF389}">
            <xm:f>NOT(ISERROR(SEARCH("-",C88)))</xm:f>
            <xm:f>"-"</xm:f>
            <x14:dxf>
              <fill>
                <patternFill patternType="solid">
                  <fgColor theme="9" tint="0.59996337778862885"/>
                  <bgColor theme="9" tint="0.59996337778862885"/>
                </patternFill>
              </fill>
            </x14:dxf>
          </x14:cfRule>
          <xm:sqref>C88:F92 C96:F97 C99:F99</xm:sqref>
        </x14:conditionalFormatting>
        <x14:conditionalFormatting xmlns:xm="http://schemas.microsoft.com/office/excel/2006/main">
          <x14:cfRule type="containsText" priority="66" operator="containsText" id="{CC75015D-4BE5-49D3-A151-C6AD9ECFE46C}">
            <xm:f>NOT(ISERROR(SEARCH("+",G88)))</xm:f>
            <xm:f>"+"</xm:f>
            <x14:dxf>
              <fill>
                <patternFill patternType="solid">
                  <fgColor rgb="FFFF7C80"/>
                  <bgColor rgb="FFFF7C80"/>
                </patternFill>
              </fill>
            </x14:dxf>
          </x14:cfRule>
          <xm:sqref>G88</xm:sqref>
        </x14:conditionalFormatting>
        <x14:conditionalFormatting xmlns:xm="http://schemas.microsoft.com/office/excel/2006/main">
          <x14:cfRule type="containsText" priority="65" operator="containsText" id="{5A8EA82A-AAAA-48A5-A8D0-4D4DA511C10F}">
            <xm:f>NOT(ISERROR(SEARCH("-",G88)))</xm:f>
            <xm:f>"-"</xm:f>
            <x14:dxf>
              <fill>
                <patternFill patternType="solid">
                  <fgColor theme="9" tint="0.59996337778862885"/>
                  <bgColor theme="9" tint="0.59996337778862885"/>
                </patternFill>
              </fill>
            </x14:dxf>
          </x14:cfRule>
          <xm:sqref>G88</xm:sqref>
        </x14:conditionalFormatting>
        <x14:conditionalFormatting xmlns:xm="http://schemas.microsoft.com/office/excel/2006/main">
          <x14:cfRule type="containsText" priority="54" operator="containsText" id="{4BA1C512-F02C-4491-BF20-C52076D27B8A}">
            <xm:f>NOT(ISERROR(SEARCH("+",G99)))</xm:f>
            <xm:f>"+"</xm:f>
            <x14:dxf>
              <fill>
                <patternFill patternType="solid">
                  <fgColor rgb="FFFF7C80"/>
                  <bgColor rgb="FFFF7C80"/>
                </patternFill>
              </fill>
            </x14:dxf>
          </x14:cfRule>
          <xm:sqref>G99</xm:sqref>
        </x14:conditionalFormatting>
        <x14:conditionalFormatting xmlns:xm="http://schemas.microsoft.com/office/excel/2006/main">
          <x14:cfRule type="containsText" priority="53" operator="containsText" id="{D997A9EA-B85D-403E-8BCE-DE55DFAF8476}">
            <xm:f>NOT(ISERROR(SEARCH("-",G99)))</xm:f>
            <xm:f>"-"</xm:f>
            <x14:dxf>
              <fill>
                <patternFill patternType="solid">
                  <fgColor theme="9" tint="0.59996337778862885"/>
                  <bgColor theme="9" tint="0.59996337778862885"/>
                </patternFill>
              </fill>
            </x14:dxf>
          </x14:cfRule>
          <xm:sqref>G99</xm:sqref>
        </x14:conditionalFormatting>
        <x14:conditionalFormatting xmlns:xm="http://schemas.microsoft.com/office/excel/2006/main">
          <x14:cfRule type="containsText" priority="50" operator="containsText" id="{01C062D8-BAB6-47B2-BB5A-E9340AB76FEF}">
            <xm:f>NOT(ISERROR(SEARCH("+",G100)))</xm:f>
            <xm:f>"+"</xm:f>
            <x14:dxf>
              <fill>
                <patternFill patternType="solid">
                  <fgColor rgb="FFFF7C80"/>
                  <bgColor rgb="FFFF7C80"/>
                </patternFill>
              </fill>
            </x14:dxf>
          </x14:cfRule>
          <xm:sqref>G100</xm:sqref>
        </x14:conditionalFormatting>
        <x14:conditionalFormatting xmlns:xm="http://schemas.microsoft.com/office/excel/2006/main">
          <x14:cfRule type="containsText" priority="49" operator="containsText" id="{BB713C8D-16A0-4C9E-8790-891642C6D848}">
            <xm:f>NOT(ISERROR(SEARCH("-",G100)))</xm:f>
            <xm:f>"-"</xm:f>
            <x14:dxf>
              <fill>
                <patternFill patternType="solid">
                  <fgColor theme="9" tint="0.59996337778862885"/>
                  <bgColor theme="9" tint="0.59996337778862885"/>
                </patternFill>
              </fill>
            </x14:dxf>
          </x14:cfRule>
          <xm:sqref>G100</xm:sqref>
        </x14:conditionalFormatting>
        <x14:conditionalFormatting xmlns:xm="http://schemas.microsoft.com/office/excel/2006/main">
          <x14:cfRule type="containsText" priority="64" operator="containsText" id="{5E2F9D3C-1A8A-4BC4-B8AC-314180436C1F}">
            <xm:f>NOT(ISERROR(SEARCH("+",G89)))</xm:f>
            <xm:f>"+"</xm:f>
            <x14:dxf>
              <fill>
                <patternFill patternType="solid">
                  <fgColor rgb="FFFF7C80"/>
                  <bgColor rgb="FFFF7C80"/>
                </patternFill>
              </fill>
            </x14:dxf>
          </x14:cfRule>
          <xm:sqref>G89</xm:sqref>
        </x14:conditionalFormatting>
        <x14:conditionalFormatting xmlns:xm="http://schemas.microsoft.com/office/excel/2006/main">
          <x14:cfRule type="containsText" priority="63" operator="containsText" id="{14DCAE4A-0DFD-42A0-B6E2-4235531D3FBC}">
            <xm:f>NOT(ISERROR(SEARCH("-",G89)))</xm:f>
            <xm:f>"-"</xm:f>
            <x14:dxf>
              <fill>
                <patternFill patternType="solid">
                  <fgColor theme="9" tint="0.59996337778862885"/>
                  <bgColor theme="9" tint="0.59996337778862885"/>
                </patternFill>
              </fill>
            </x14:dxf>
          </x14:cfRule>
          <xm:sqref>G89</xm:sqref>
        </x14:conditionalFormatting>
        <x14:conditionalFormatting xmlns:xm="http://schemas.microsoft.com/office/excel/2006/main">
          <x14:cfRule type="containsText" priority="62" operator="containsText" id="{E17419E7-619A-4EEB-941F-D253B4E41F39}">
            <xm:f>NOT(ISERROR(SEARCH("+",G90)))</xm:f>
            <xm:f>"+"</xm:f>
            <x14:dxf>
              <fill>
                <patternFill patternType="solid">
                  <fgColor rgb="FFFF7C80"/>
                  <bgColor rgb="FFFF7C80"/>
                </patternFill>
              </fill>
            </x14:dxf>
          </x14:cfRule>
          <xm:sqref>G90</xm:sqref>
        </x14:conditionalFormatting>
        <x14:conditionalFormatting xmlns:xm="http://schemas.microsoft.com/office/excel/2006/main">
          <x14:cfRule type="containsText" priority="61" operator="containsText" id="{00348673-A1B5-483A-AFA8-878DE67A366A}">
            <xm:f>NOT(ISERROR(SEARCH("-",G90)))</xm:f>
            <xm:f>"-"</xm:f>
            <x14:dxf>
              <fill>
                <patternFill patternType="solid">
                  <fgColor theme="9" tint="0.59996337778862885"/>
                  <bgColor theme="9" tint="0.59996337778862885"/>
                </patternFill>
              </fill>
            </x14:dxf>
          </x14:cfRule>
          <xm:sqref>G90</xm:sqref>
        </x14:conditionalFormatting>
        <x14:conditionalFormatting xmlns:xm="http://schemas.microsoft.com/office/excel/2006/main">
          <x14:cfRule type="containsText" priority="60" operator="containsText" id="{4CFC35BF-E897-4FE8-B41E-7FC4E8836611}">
            <xm:f>NOT(ISERROR(SEARCH("+",G92)))</xm:f>
            <xm:f>"+"</xm:f>
            <x14:dxf>
              <fill>
                <patternFill patternType="solid">
                  <fgColor rgb="FFFF7C80"/>
                  <bgColor rgb="FFFF7C80"/>
                </patternFill>
              </fill>
            </x14:dxf>
          </x14:cfRule>
          <xm:sqref>G92</xm:sqref>
        </x14:conditionalFormatting>
        <x14:conditionalFormatting xmlns:xm="http://schemas.microsoft.com/office/excel/2006/main">
          <x14:cfRule type="containsText" priority="59" operator="containsText" id="{BD232916-A0E2-4848-8350-AAB4CF4C17D4}">
            <xm:f>NOT(ISERROR(SEARCH("-",G92)))</xm:f>
            <xm:f>"-"</xm:f>
            <x14:dxf>
              <fill>
                <patternFill patternType="solid">
                  <fgColor theme="9" tint="0.59996337778862885"/>
                  <bgColor theme="9" tint="0.59996337778862885"/>
                </patternFill>
              </fill>
            </x14:dxf>
          </x14:cfRule>
          <xm:sqref>G92</xm:sqref>
        </x14:conditionalFormatting>
        <x14:conditionalFormatting xmlns:xm="http://schemas.microsoft.com/office/excel/2006/main">
          <x14:cfRule type="containsText" priority="58" operator="containsText" id="{D48967C3-93A1-470C-875B-0B59CE7DF631}">
            <xm:f>NOT(ISERROR(SEARCH("+",G96)))</xm:f>
            <xm:f>"+"</xm:f>
            <x14:dxf>
              <fill>
                <patternFill patternType="solid">
                  <fgColor rgb="FFFF7C80"/>
                  <bgColor rgb="FFFF7C80"/>
                </patternFill>
              </fill>
            </x14:dxf>
          </x14:cfRule>
          <xm:sqref>G96</xm:sqref>
        </x14:conditionalFormatting>
        <x14:conditionalFormatting xmlns:xm="http://schemas.microsoft.com/office/excel/2006/main">
          <x14:cfRule type="containsText" priority="57" operator="containsText" id="{1EAE4BF3-962F-4AF7-BF8A-464DAA718A3E}">
            <xm:f>NOT(ISERROR(SEARCH("-",G96)))</xm:f>
            <xm:f>"-"</xm:f>
            <x14:dxf>
              <fill>
                <patternFill patternType="solid">
                  <fgColor theme="9" tint="0.59996337778862885"/>
                  <bgColor theme="9" tint="0.59996337778862885"/>
                </patternFill>
              </fill>
            </x14:dxf>
          </x14:cfRule>
          <xm:sqref>G96</xm:sqref>
        </x14:conditionalFormatting>
        <x14:conditionalFormatting xmlns:xm="http://schemas.microsoft.com/office/excel/2006/main">
          <x14:cfRule type="containsText" priority="56" operator="containsText" id="{3BB942FE-9A95-40D9-8299-27B538850000}">
            <xm:f>NOT(ISERROR(SEARCH("+",G97)))</xm:f>
            <xm:f>"+"</xm:f>
            <x14:dxf>
              <fill>
                <patternFill patternType="solid">
                  <fgColor rgb="FFFF7C80"/>
                  <bgColor rgb="FFFF7C80"/>
                </patternFill>
              </fill>
            </x14:dxf>
          </x14:cfRule>
          <xm:sqref>G97</xm:sqref>
        </x14:conditionalFormatting>
        <x14:conditionalFormatting xmlns:xm="http://schemas.microsoft.com/office/excel/2006/main">
          <x14:cfRule type="containsText" priority="55" operator="containsText" id="{4796E843-0872-476A-A0F9-B0049899D284}">
            <xm:f>NOT(ISERROR(SEARCH("-",G97)))</xm:f>
            <xm:f>"-"</xm:f>
            <x14:dxf>
              <fill>
                <patternFill patternType="solid">
                  <fgColor theme="9" tint="0.59996337778862885"/>
                  <bgColor theme="9" tint="0.59996337778862885"/>
                </patternFill>
              </fill>
            </x14:dxf>
          </x14:cfRule>
          <xm:sqref>G97</xm:sqref>
        </x14:conditionalFormatting>
        <x14:conditionalFormatting xmlns:xm="http://schemas.microsoft.com/office/excel/2006/main">
          <x14:cfRule type="containsText" priority="42" operator="containsText" id="{D0917435-E0ED-458C-AF2C-7EC647BDC830}">
            <xm:f>NOT(ISERROR(SEARCH("+",C94)))</xm:f>
            <xm:f>"+"</xm:f>
            <x14:dxf>
              <fill>
                <patternFill patternType="solid">
                  <fgColor rgb="FFFF7C80"/>
                  <bgColor rgb="FFFF7C80"/>
                </patternFill>
              </fill>
            </x14:dxf>
          </x14:cfRule>
          <xm:sqref>C94:F94</xm:sqref>
        </x14:conditionalFormatting>
        <x14:conditionalFormatting xmlns:xm="http://schemas.microsoft.com/office/excel/2006/main">
          <x14:cfRule type="containsText" priority="41" operator="containsText" id="{83D23735-C5EF-45C0-B6BA-6D072681B925}">
            <xm:f>NOT(ISERROR(SEARCH("-",C94)))</xm:f>
            <xm:f>"-"</xm:f>
            <x14:dxf>
              <fill>
                <patternFill patternType="solid">
                  <fgColor theme="9" tint="0.59996337778862885"/>
                  <bgColor theme="9" tint="0.59996337778862885"/>
                </patternFill>
              </fill>
            </x14:dxf>
          </x14:cfRule>
          <xm:sqref>C94:F94</xm:sqref>
        </x14:conditionalFormatting>
        <x14:conditionalFormatting xmlns:xm="http://schemas.microsoft.com/office/excel/2006/main">
          <x14:cfRule type="containsText" priority="52" operator="containsText" id="{C537B161-BEE0-41DB-80E4-CAD22D92C408}">
            <xm:f>NOT(ISERROR(SEARCH("+",F100)))</xm:f>
            <xm:f>"+"</xm:f>
            <x14:dxf>
              <fill>
                <patternFill patternType="solid">
                  <fgColor rgb="FFFF7C80"/>
                  <bgColor rgb="FFFF7C80"/>
                </patternFill>
              </fill>
            </x14:dxf>
          </x14:cfRule>
          <xm:sqref>F100</xm:sqref>
        </x14:conditionalFormatting>
        <x14:conditionalFormatting xmlns:xm="http://schemas.microsoft.com/office/excel/2006/main">
          <x14:cfRule type="containsText" priority="51" operator="containsText" id="{1ABF1A6F-A859-458D-ACAA-1B28DC1EDE51}">
            <xm:f>NOT(ISERROR(SEARCH("-",F100)))</xm:f>
            <xm:f>"-"</xm:f>
            <x14:dxf>
              <fill>
                <patternFill patternType="solid">
                  <fgColor theme="9" tint="0.59996337778862885"/>
                  <bgColor theme="9" tint="0.59996337778862885"/>
                </patternFill>
              </fill>
            </x14:dxf>
          </x14:cfRule>
          <xm:sqref>F100</xm:sqref>
        </x14:conditionalFormatting>
        <x14:conditionalFormatting xmlns:xm="http://schemas.microsoft.com/office/excel/2006/main">
          <x14:cfRule type="containsText" priority="36" operator="containsText" id="{B0A1928D-8BA9-4788-ABCD-A4E59F774191}">
            <xm:f>NOT(ISERROR(SEARCH("+",G95)))</xm:f>
            <xm:f>"+"</xm:f>
            <x14:dxf>
              <fill>
                <patternFill patternType="solid">
                  <fgColor rgb="FFFF7C80"/>
                  <bgColor rgb="FFFF7C80"/>
                </patternFill>
              </fill>
            </x14:dxf>
          </x14:cfRule>
          <xm:sqref>G95</xm:sqref>
        </x14:conditionalFormatting>
        <x14:conditionalFormatting xmlns:xm="http://schemas.microsoft.com/office/excel/2006/main">
          <x14:cfRule type="containsText" priority="35" operator="containsText" id="{0B3BBCB7-F973-480E-AFFF-CDB027ED5E2D}">
            <xm:f>NOT(ISERROR(SEARCH("-",G95)))</xm:f>
            <xm:f>"-"</xm:f>
            <x14:dxf>
              <fill>
                <patternFill patternType="solid">
                  <fgColor theme="9" tint="0.59996337778862885"/>
                  <bgColor theme="9" tint="0.59996337778862885"/>
                </patternFill>
              </fill>
            </x14:dxf>
          </x14:cfRule>
          <xm:sqref>G95</xm:sqref>
        </x14:conditionalFormatting>
        <x14:conditionalFormatting xmlns:xm="http://schemas.microsoft.com/office/excel/2006/main">
          <x14:cfRule type="containsText" priority="48" operator="containsText" id="{6C714504-2FBB-4DF7-AE1D-6CD8F5D347B9}">
            <xm:f>NOT(ISERROR(SEARCH("+",G91)))</xm:f>
            <xm:f>"+"</xm:f>
            <x14:dxf>
              <fill>
                <patternFill patternType="solid">
                  <fgColor rgb="FFFF7C80"/>
                  <bgColor rgb="FFFF7C80"/>
                </patternFill>
              </fill>
            </x14:dxf>
          </x14:cfRule>
          <xm:sqref>G91</xm:sqref>
        </x14:conditionalFormatting>
        <x14:conditionalFormatting xmlns:xm="http://schemas.microsoft.com/office/excel/2006/main">
          <x14:cfRule type="containsText" priority="47" operator="containsText" id="{319DA74A-BF47-4069-8C1E-077F2C1CC4F7}">
            <xm:f>NOT(ISERROR(SEARCH("-",G91)))</xm:f>
            <xm:f>"-"</xm:f>
            <x14:dxf>
              <fill>
                <patternFill patternType="solid">
                  <fgColor theme="9" tint="0.59996337778862885"/>
                  <bgColor theme="9" tint="0.59996337778862885"/>
                </patternFill>
              </fill>
            </x14:dxf>
          </x14:cfRule>
          <xm:sqref>G91</xm:sqref>
        </x14:conditionalFormatting>
        <x14:conditionalFormatting xmlns:xm="http://schemas.microsoft.com/office/excel/2006/main">
          <x14:cfRule type="containsText" priority="46" operator="containsText" id="{F793F523-40A5-4489-B9BF-C5415FAD2FDA}">
            <xm:f>NOT(ISERROR(SEARCH("+",C93)))</xm:f>
            <xm:f>"+"</xm:f>
            <x14:dxf>
              <fill>
                <patternFill patternType="solid">
                  <fgColor rgb="FFFF7C80"/>
                  <bgColor rgb="FFFF7C80"/>
                </patternFill>
              </fill>
            </x14:dxf>
          </x14:cfRule>
          <xm:sqref>C93:F93</xm:sqref>
        </x14:conditionalFormatting>
        <x14:conditionalFormatting xmlns:xm="http://schemas.microsoft.com/office/excel/2006/main">
          <x14:cfRule type="containsText" priority="45" operator="containsText" id="{3B2950B8-5DCC-455E-B843-0F74ADDB5566}">
            <xm:f>NOT(ISERROR(SEARCH("-",C93)))</xm:f>
            <xm:f>"-"</xm:f>
            <x14:dxf>
              <fill>
                <patternFill patternType="solid">
                  <fgColor theme="9" tint="0.59996337778862885"/>
                  <bgColor theme="9" tint="0.59996337778862885"/>
                </patternFill>
              </fill>
            </x14:dxf>
          </x14:cfRule>
          <xm:sqref>C93:F93</xm:sqref>
        </x14:conditionalFormatting>
        <x14:conditionalFormatting xmlns:xm="http://schemas.microsoft.com/office/excel/2006/main">
          <x14:cfRule type="containsText" priority="44" operator="containsText" id="{17670B76-6171-4446-BD91-195722B77DCB}">
            <xm:f>NOT(ISERROR(SEARCH("+",G93)))</xm:f>
            <xm:f>"+"</xm:f>
            <x14:dxf>
              <fill>
                <patternFill patternType="solid">
                  <fgColor rgb="FFFF7C80"/>
                  <bgColor rgb="FFFF7C80"/>
                </patternFill>
              </fill>
            </x14:dxf>
          </x14:cfRule>
          <xm:sqref>G93</xm:sqref>
        </x14:conditionalFormatting>
        <x14:conditionalFormatting xmlns:xm="http://schemas.microsoft.com/office/excel/2006/main">
          <x14:cfRule type="containsText" priority="43" operator="containsText" id="{01CF2A33-2C0B-4265-A71F-EBF41E0E9B3B}">
            <xm:f>NOT(ISERROR(SEARCH("-",G93)))</xm:f>
            <xm:f>"-"</xm:f>
            <x14:dxf>
              <fill>
                <patternFill patternType="solid">
                  <fgColor theme="9" tint="0.59996337778862885"/>
                  <bgColor theme="9" tint="0.59996337778862885"/>
                </patternFill>
              </fill>
            </x14:dxf>
          </x14:cfRule>
          <xm:sqref>G93</xm:sqref>
        </x14:conditionalFormatting>
        <x14:conditionalFormatting xmlns:xm="http://schemas.microsoft.com/office/excel/2006/main">
          <x14:cfRule type="containsText" priority="20" operator="containsText" id="{F4A17E58-052F-4C7E-AC4F-C1484D9AF312}">
            <xm:f>NOT(ISERROR(SEARCH("+",F101)))</xm:f>
            <xm:f>"+"</xm:f>
            <x14:dxf>
              <fill>
                <patternFill patternType="solid">
                  <fgColor rgb="FFFF7C80"/>
                  <bgColor rgb="FFFF7C80"/>
                </patternFill>
              </fill>
            </x14:dxf>
          </x14:cfRule>
          <xm:sqref>F101</xm:sqref>
        </x14:conditionalFormatting>
        <x14:conditionalFormatting xmlns:xm="http://schemas.microsoft.com/office/excel/2006/main">
          <x14:cfRule type="containsText" priority="19" operator="containsText" id="{C8614C2D-292E-48D0-B2F8-6D2F425BC0E1}">
            <xm:f>NOT(ISERROR(SEARCH("-",F101)))</xm:f>
            <xm:f>"-"</xm:f>
            <x14:dxf>
              <fill>
                <patternFill patternType="solid">
                  <fgColor theme="9" tint="0.59996337778862885"/>
                  <bgColor theme="9" tint="0.59996337778862885"/>
                </patternFill>
              </fill>
            </x14:dxf>
          </x14:cfRule>
          <xm:sqref>F101</xm:sqref>
        </x14:conditionalFormatting>
        <x14:conditionalFormatting xmlns:xm="http://schemas.microsoft.com/office/excel/2006/main">
          <x14:cfRule type="containsText" priority="40" operator="containsText" id="{7F5E1913-4359-49AC-B274-AE7D7728FC7E}">
            <xm:f>NOT(ISERROR(SEARCH("+",G94)))</xm:f>
            <xm:f>"+"</xm:f>
            <x14:dxf>
              <fill>
                <patternFill patternType="solid">
                  <fgColor rgb="FFFF7C80"/>
                  <bgColor rgb="FFFF7C80"/>
                </patternFill>
              </fill>
            </x14:dxf>
          </x14:cfRule>
          <xm:sqref>G94</xm:sqref>
        </x14:conditionalFormatting>
        <x14:conditionalFormatting xmlns:xm="http://schemas.microsoft.com/office/excel/2006/main">
          <x14:cfRule type="containsText" priority="39" operator="containsText" id="{A347C7B4-3618-4679-BF42-B99D4D09740A}">
            <xm:f>NOT(ISERROR(SEARCH("-",G94)))</xm:f>
            <xm:f>"-"</xm:f>
            <x14:dxf>
              <fill>
                <patternFill patternType="solid">
                  <fgColor theme="9" tint="0.59996337778862885"/>
                  <bgColor theme="9" tint="0.59996337778862885"/>
                </patternFill>
              </fill>
            </x14:dxf>
          </x14:cfRule>
          <xm:sqref>G94</xm:sqref>
        </x14:conditionalFormatting>
        <x14:conditionalFormatting xmlns:xm="http://schemas.microsoft.com/office/excel/2006/main">
          <x14:cfRule type="containsText" priority="38" operator="containsText" id="{109A7807-69DB-4FD1-8E8B-8F5BECB4570E}">
            <xm:f>NOT(ISERROR(SEARCH("+",C95)))</xm:f>
            <xm:f>"+"</xm:f>
            <x14:dxf>
              <fill>
                <patternFill patternType="solid">
                  <fgColor rgb="FFFF7C80"/>
                  <bgColor rgb="FFFF7C80"/>
                </patternFill>
              </fill>
            </x14:dxf>
          </x14:cfRule>
          <xm:sqref>C95:F95</xm:sqref>
        </x14:conditionalFormatting>
        <x14:conditionalFormatting xmlns:xm="http://schemas.microsoft.com/office/excel/2006/main">
          <x14:cfRule type="containsText" priority="37" operator="containsText" id="{02312B9D-C309-4013-A459-76EEC307B6EE}">
            <xm:f>NOT(ISERROR(SEARCH("-",C95)))</xm:f>
            <xm:f>"-"</xm:f>
            <x14:dxf>
              <fill>
                <patternFill patternType="solid">
                  <fgColor theme="9" tint="0.59996337778862885"/>
                  <bgColor theme="9" tint="0.59996337778862885"/>
                </patternFill>
              </fill>
            </x14:dxf>
          </x14:cfRule>
          <xm:sqref>C95:F95</xm:sqref>
        </x14:conditionalFormatting>
        <x14:conditionalFormatting xmlns:xm="http://schemas.microsoft.com/office/excel/2006/main">
          <x14:cfRule type="containsText" priority="34" operator="containsText" id="{21C7FBDE-1FBC-4D17-A099-2CDB7A665C37}">
            <xm:f>NOT(ISERROR(SEARCH("+",C98)))</xm:f>
            <xm:f>"+"</xm:f>
            <x14:dxf>
              <fill>
                <patternFill patternType="solid">
                  <fgColor rgb="FFFF7C80"/>
                  <bgColor rgb="FFFF7C80"/>
                </patternFill>
              </fill>
            </x14:dxf>
          </x14:cfRule>
          <xm:sqref>C98:F98</xm:sqref>
        </x14:conditionalFormatting>
        <x14:conditionalFormatting xmlns:xm="http://schemas.microsoft.com/office/excel/2006/main">
          <x14:cfRule type="containsText" priority="33" operator="containsText" id="{3B7D1093-F0CB-4459-BCDA-E83BE5373C39}">
            <xm:f>NOT(ISERROR(SEARCH("-",C98)))</xm:f>
            <xm:f>"-"</xm:f>
            <x14:dxf>
              <fill>
                <patternFill patternType="solid">
                  <fgColor theme="9" tint="0.59996337778862885"/>
                  <bgColor theme="9" tint="0.59996337778862885"/>
                </patternFill>
              </fill>
            </x14:dxf>
          </x14:cfRule>
          <xm:sqref>C98:F98</xm:sqref>
        </x14:conditionalFormatting>
        <x14:conditionalFormatting xmlns:xm="http://schemas.microsoft.com/office/excel/2006/main">
          <x14:cfRule type="containsText" priority="32" operator="containsText" id="{1A5F7461-EEBF-4AC5-83B3-E2B9DC6BFBB4}">
            <xm:f>NOT(ISERROR(SEARCH("+",G98)))</xm:f>
            <xm:f>"+"</xm:f>
            <x14:dxf>
              <fill>
                <patternFill patternType="solid">
                  <fgColor rgb="FFFF7C80"/>
                  <bgColor rgb="FFFF7C80"/>
                </patternFill>
              </fill>
            </x14:dxf>
          </x14:cfRule>
          <xm:sqref>G98</xm:sqref>
        </x14:conditionalFormatting>
        <x14:conditionalFormatting xmlns:xm="http://schemas.microsoft.com/office/excel/2006/main">
          <x14:cfRule type="containsText" priority="31" operator="containsText" id="{F6C68468-CF1A-4DCC-95FC-790FCAE7FD00}">
            <xm:f>NOT(ISERROR(SEARCH("-",G98)))</xm:f>
            <xm:f>"-"</xm:f>
            <x14:dxf>
              <fill>
                <patternFill patternType="solid">
                  <fgColor theme="9" tint="0.59996337778862885"/>
                  <bgColor theme="9" tint="0.59996337778862885"/>
                </patternFill>
              </fill>
            </x14:dxf>
          </x14:cfRule>
          <xm:sqref>G98</xm:sqref>
        </x14:conditionalFormatting>
        <x14:conditionalFormatting xmlns:xm="http://schemas.microsoft.com/office/excel/2006/main">
          <x14:cfRule type="containsText" priority="14" operator="containsText" id="{B77293DB-BA9D-4D1F-8677-F24C71A4120B}">
            <xm:f>NOT(ISERROR(SEARCH("+",F102)))</xm:f>
            <xm:f>"+"</xm:f>
            <x14:dxf>
              <fill>
                <patternFill patternType="solid">
                  <fgColor rgb="FFFF7C80"/>
                  <bgColor rgb="FFFF7C80"/>
                </patternFill>
              </fill>
            </x14:dxf>
          </x14:cfRule>
          <xm:sqref>F102</xm:sqref>
        </x14:conditionalFormatting>
        <x14:conditionalFormatting xmlns:xm="http://schemas.microsoft.com/office/excel/2006/main">
          <x14:cfRule type="containsText" priority="13" operator="containsText" id="{9EF31C54-0D15-435A-977C-471472FD4304}">
            <xm:f>NOT(ISERROR(SEARCH("-",F102)))</xm:f>
            <xm:f>"-"</xm:f>
            <x14:dxf>
              <fill>
                <patternFill patternType="solid">
                  <fgColor theme="9" tint="0.59996337778862885"/>
                  <bgColor theme="9" tint="0.59996337778862885"/>
                </patternFill>
              </fill>
            </x14:dxf>
          </x14:cfRule>
          <xm:sqref>F102</xm:sqref>
        </x14:conditionalFormatting>
        <x14:conditionalFormatting xmlns:xm="http://schemas.microsoft.com/office/excel/2006/main">
          <x14:cfRule type="containsText" priority="16" operator="containsText" id="{33599F63-7643-4CF4-AC23-4AC3509928F9}">
            <xm:f>NOT(ISERROR(SEARCH("+",C102)))</xm:f>
            <xm:f>"+"</xm:f>
            <x14:dxf>
              <fill>
                <patternFill patternType="solid">
                  <fgColor rgb="FFFF7C80"/>
                  <bgColor rgb="FFFF7C80"/>
                </patternFill>
              </fill>
            </x14:dxf>
          </x14:cfRule>
          <xm:sqref>C102:E102</xm:sqref>
        </x14:conditionalFormatting>
        <x14:conditionalFormatting xmlns:xm="http://schemas.microsoft.com/office/excel/2006/main">
          <x14:cfRule type="containsText" priority="15" operator="containsText" id="{D034E7D4-7E38-4ECD-8FDF-C55394365E74}">
            <xm:f>NOT(ISERROR(SEARCH("-",C102)))</xm:f>
            <xm:f>"-"</xm:f>
            <x14:dxf>
              <fill>
                <patternFill patternType="solid">
                  <fgColor theme="9" tint="0.59996337778862885"/>
                  <bgColor theme="9" tint="0.59996337778862885"/>
                </patternFill>
              </fill>
            </x14:dxf>
          </x14:cfRule>
          <xm:sqref>C102:E102</xm:sqref>
        </x14:conditionalFormatting>
        <x14:conditionalFormatting xmlns:xm="http://schemas.microsoft.com/office/excel/2006/main">
          <x14:cfRule type="containsText" priority="22" operator="containsText" id="{D185568F-D96B-4F6F-A776-AAF11CE3BBF6}">
            <xm:f>NOT(ISERROR(SEARCH("+",C101)))</xm:f>
            <xm:f>"+"</xm:f>
            <x14:dxf>
              <fill>
                <patternFill patternType="solid">
                  <fgColor rgb="FFFF7C80"/>
                  <bgColor rgb="FFFF7C80"/>
                </patternFill>
              </fill>
            </x14:dxf>
          </x14:cfRule>
          <xm:sqref>C101:E101</xm:sqref>
        </x14:conditionalFormatting>
        <x14:conditionalFormatting xmlns:xm="http://schemas.microsoft.com/office/excel/2006/main">
          <x14:cfRule type="containsText" priority="21" operator="containsText" id="{5C529C0B-8A77-4073-9ABF-7206E2B5A8BE}">
            <xm:f>NOT(ISERROR(SEARCH("-",C101)))</xm:f>
            <xm:f>"-"</xm:f>
            <x14:dxf>
              <fill>
                <patternFill patternType="solid">
                  <fgColor theme="9" tint="0.59996337778862885"/>
                  <bgColor theme="9" tint="0.59996337778862885"/>
                </patternFill>
              </fill>
            </x14:dxf>
          </x14:cfRule>
          <xm:sqref>C101:E101</xm:sqref>
        </x14:conditionalFormatting>
        <x14:conditionalFormatting xmlns:xm="http://schemas.microsoft.com/office/excel/2006/main">
          <x14:cfRule type="containsText" priority="18" operator="containsText" id="{46989EF2-A9E7-44BA-9F3A-2DEC66F65DCB}">
            <xm:f>NOT(ISERROR(SEARCH("+",G101)))</xm:f>
            <xm:f>"+"</xm:f>
            <x14:dxf>
              <fill>
                <patternFill patternType="solid">
                  <fgColor rgb="FFFF7C80"/>
                  <bgColor rgb="FFFF7C80"/>
                </patternFill>
              </fill>
            </x14:dxf>
          </x14:cfRule>
          <xm:sqref>G101</xm:sqref>
        </x14:conditionalFormatting>
        <x14:conditionalFormatting xmlns:xm="http://schemas.microsoft.com/office/excel/2006/main">
          <x14:cfRule type="containsText" priority="17" operator="containsText" id="{73C57393-0DAF-42D6-ACE4-8C6E38F55436}">
            <xm:f>NOT(ISERROR(SEARCH("-",G101)))</xm:f>
            <xm:f>"-"</xm:f>
            <x14:dxf>
              <fill>
                <patternFill patternType="solid">
                  <fgColor theme="9" tint="0.59996337778862885"/>
                  <bgColor theme="9" tint="0.59996337778862885"/>
                </patternFill>
              </fill>
            </x14:dxf>
          </x14:cfRule>
          <xm:sqref>G101</xm:sqref>
        </x14:conditionalFormatting>
        <x14:conditionalFormatting xmlns:xm="http://schemas.microsoft.com/office/excel/2006/main">
          <x14:cfRule type="containsText" priority="12" operator="containsText" id="{BEF2360D-682A-4BCF-8219-402596633CBC}">
            <xm:f>NOT(ISERROR(SEARCH("+",G102)))</xm:f>
            <xm:f>"+"</xm:f>
            <x14:dxf>
              <fill>
                <patternFill patternType="solid">
                  <fgColor rgb="FFFF7C80"/>
                  <bgColor rgb="FFFF7C80"/>
                </patternFill>
              </fill>
            </x14:dxf>
          </x14:cfRule>
          <xm:sqref>G102</xm:sqref>
        </x14:conditionalFormatting>
        <x14:conditionalFormatting xmlns:xm="http://schemas.microsoft.com/office/excel/2006/main">
          <x14:cfRule type="containsText" priority="11" operator="containsText" id="{9FD7229E-8EF8-48FF-8EFF-72C34DF0878E}">
            <xm:f>NOT(ISERROR(SEARCH("-",G102)))</xm:f>
            <xm:f>"-"</xm:f>
            <x14:dxf>
              <fill>
                <patternFill patternType="solid">
                  <fgColor theme="9" tint="0.59996337778862885"/>
                  <bgColor theme="9" tint="0.59996337778862885"/>
                </patternFill>
              </fill>
            </x14:dxf>
          </x14:cfRule>
          <xm:sqref>G102</xm:sqref>
        </x14:conditionalFormatting>
        <x14:conditionalFormatting xmlns:xm="http://schemas.microsoft.com/office/excel/2006/main">
          <x14:cfRule type="containsText" priority="10" operator="containsText" id="{A8672E74-5B87-478A-9361-A948BEB4E59C}">
            <xm:f>NOT(ISERROR(SEARCH("+",C103)))</xm:f>
            <xm:f>"+"</xm:f>
            <x14:dxf>
              <fill>
                <patternFill patternType="solid">
                  <fgColor rgb="FFFF7C80"/>
                  <bgColor rgb="FFFF7C80"/>
                </patternFill>
              </fill>
            </x14:dxf>
          </x14:cfRule>
          <xm:sqref>C103:E103</xm:sqref>
        </x14:conditionalFormatting>
        <x14:conditionalFormatting xmlns:xm="http://schemas.microsoft.com/office/excel/2006/main">
          <x14:cfRule type="containsText" priority="9" operator="containsText" id="{B51E5EB8-6C73-4B7A-AE2D-CDA0F45349FB}">
            <xm:f>NOT(ISERROR(SEARCH("-",C103)))</xm:f>
            <xm:f>"-"</xm:f>
            <x14:dxf>
              <fill>
                <patternFill patternType="solid">
                  <fgColor theme="9" tint="0.59996337778862885"/>
                  <bgColor theme="9" tint="0.59996337778862885"/>
                </patternFill>
              </fill>
            </x14:dxf>
          </x14:cfRule>
          <xm:sqref>C103:E103</xm:sqref>
        </x14:conditionalFormatting>
        <x14:conditionalFormatting xmlns:xm="http://schemas.microsoft.com/office/excel/2006/main">
          <x14:cfRule type="containsText" priority="6" operator="containsText" id="{5BBDC5B0-31C6-4681-BB10-48BE0428281A}">
            <xm:f>NOT(ISERROR(SEARCH("+",G103)))</xm:f>
            <xm:f>"+"</xm:f>
            <x14:dxf>
              <fill>
                <patternFill patternType="solid">
                  <fgColor rgb="FFFF7C80"/>
                  <bgColor rgb="FFFF7C80"/>
                </patternFill>
              </fill>
            </x14:dxf>
          </x14:cfRule>
          <xm:sqref>G103</xm:sqref>
        </x14:conditionalFormatting>
        <x14:conditionalFormatting xmlns:xm="http://schemas.microsoft.com/office/excel/2006/main">
          <x14:cfRule type="containsText" priority="5" operator="containsText" id="{F2B77E3C-C277-4E8F-82D2-37CF221F026C}">
            <xm:f>NOT(ISERROR(SEARCH("-",G103)))</xm:f>
            <xm:f>"-"</xm:f>
            <x14:dxf>
              <fill>
                <patternFill patternType="solid">
                  <fgColor theme="9" tint="0.59996337778862885"/>
                  <bgColor theme="9" tint="0.59996337778862885"/>
                </patternFill>
              </fill>
            </x14:dxf>
          </x14:cfRule>
          <xm:sqref>G103</xm:sqref>
        </x14:conditionalFormatting>
        <x14:conditionalFormatting xmlns:xm="http://schemas.microsoft.com/office/excel/2006/main">
          <x14:cfRule type="containsText" priority="8" operator="containsText" id="{894AA8B7-C6F7-42C0-AD48-2534A09A3F16}">
            <xm:f>NOT(ISERROR(SEARCH("+",F103)))</xm:f>
            <xm:f>"+"</xm:f>
            <x14:dxf>
              <fill>
                <patternFill patternType="solid">
                  <fgColor rgb="FFFF7C80"/>
                  <bgColor rgb="FFFF7C80"/>
                </patternFill>
              </fill>
            </x14:dxf>
          </x14:cfRule>
          <xm:sqref>F103</xm:sqref>
        </x14:conditionalFormatting>
        <x14:conditionalFormatting xmlns:xm="http://schemas.microsoft.com/office/excel/2006/main">
          <x14:cfRule type="containsText" priority="7" operator="containsText" id="{77D70281-66D8-41B2-BB8E-3B907FDD16C2}">
            <xm:f>NOT(ISERROR(SEARCH("-",F103)))</xm:f>
            <xm:f>"-"</xm:f>
            <x14:dxf>
              <fill>
                <patternFill patternType="solid">
                  <fgColor theme="9" tint="0.59996337778862885"/>
                  <bgColor theme="9" tint="0.59996337778862885"/>
                </patternFill>
              </fill>
            </x14:dxf>
          </x14:cfRule>
          <xm:sqref>F103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>
    <pageSetUpPr fitToPage="1"/>
  </sheetPr>
  <dimension ref="A2:AG764"/>
  <sheetViews>
    <sheetView topLeftCell="B1" zoomScale="70" workbookViewId="0">
      <pane ySplit="4" topLeftCell="A39" activePane="bottomLeft" state="frozen"/>
      <selection activeCell="C24" sqref="C24"/>
      <selection pane="bottomLeft" activeCell="B243" sqref="B243:Z243"/>
    </sheetView>
  </sheetViews>
  <sheetFormatPr defaultRowHeight="15" outlineLevelRow="1" x14ac:dyDescent="0.25"/>
  <cols>
    <col min="1" max="1" width="1.140625" style="6" customWidth="1"/>
    <col min="2" max="2" width="13.5703125" style="7" customWidth="1"/>
    <col min="3" max="7" width="5.7109375" style="8" customWidth="1"/>
    <col min="8" max="8" width="13.7109375" style="8" bestFit="1" customWidth="1"/>
    <col min="9" max="9" width="22.42578125" style="8" customWidth="1"/>
    <col min="10" max="10" width="18.28515625" style="8" customWidth="1"/>
    <col min="11" max="11" width="12.140625" style="8" customWidth="1"/>
    <col min="12" max="12" width="21.42578125" style="8" customWidth="1"/>
    <col min="13" max="13" width="15" style="8" customWidth="1"/>
    <col min="14" max="14" width="4" style="8" customWidth="1"/>
    <col min="15" max="15" width="19.5703125" style="8" customWidth="1"/>
    <col min="16" max="16" width="31" style="8" customWidth="1"/>
    <col min="17" max="17" width="14.28515625" style="8" customWidth="1"/>
    <col min="18" max="18" width="15.28515625" style="8" customWidth="1"/>
    <col min="19" max="19" width="23.7109375" style="8" customWidth="1"/>
    <col min="20" max="20" width="22.28515625" style="8" customWidth="1"/>
    <col min="21" max="21" width="20.85546875" style="7" customWidth="1"/>
    <col min="22" max="22" width="20.42578125" style="7" customWidth="1"/>
    <col min="23" max="23" width="24.140625" style="9" hidden="1" customWidth="1"/>
    <col min="24" max="25" width="15.28515625" style="8" customWidth="1"/>
    <col min="26" max="26" width="16.140625" style="9" customWidth="1"/>
    <col min="27" max="27" width="16" style="50" customWidth="1"/>
    <col min="28" max="28" width="13.140625" style="14" customWidth="1"/>
    <col min="29" max="29" width="10.140625" style="14" customWidth="1"/>
    <col min="30" max="32" width="8" style="6" hidden="1" customWidth="1"/>
    <col min="33" max="33" width="21.42578125" style="6" customWidth="1"/>
    <col min="34" max="16384" width="9.140625" style="6"/>
  </cols>
  <sheetData>
    <row r="2" spans="2:32" x14ac:dyDescent="0.25">
      <c r="B2" s="631" t="s">
        <v>88</v>
      </c>
      <c r="C2" s="631" t="s">
        <v>89</v>
      </c>
      <c r="D2" s="631"/>
      <c r="E2" s="631"/>
      <c r="F2" s="631"/>
      <c r="G2" s="631"/>
      <c r="H2" s="631" t="s">
        <v>90</v>
      </c>
      <c r="I2" s="632" t="s">
        <v>68</v>
      </c>
      <c r="J2" s="633"/>
      <c r="K2" s="631" t="s">
        <v>91</v>
      </c>
      <c r="L2" s="630" t="s">
        <v>92</v>
      </c>
      <c r="M2" s="630"/>
      <c r="N2" s="630" t="s">
        <v>93</v>
      </c>
      <c r="O2" s="630"/>
      <c r="P2" s="630"/>
      <c r="Q2" s="630"/>
      <c r="R2" s="630" t="s">
        <v>94</v>
      </c>
      <c r="S2" s="630" t="s">
        <v>228</v>
      </c>
      <c r="T2" s="628" t="s">
        <v>96</v>
      </c>
      <c r="U2" s="628" t="s">
        <v>97</v>
      </c>
      <c r="V2" s="628" t="s">
        <v>98</v>
      </c>
      <c r="W2" s="630" t="s">
        <v>99</v>
      </c>
      <c r="X2" s="630" t="s">
        <v>100</v>
      </c>
      <c r="Y2" s="630"/>
      <c r="Z2" s="631" t="s">
        <v>101</v>
      </c>
      <c r="AA2" s="625" t="s">
        <v>102</v>
      </c>
      <c r="AB2" s="626" t="s">
        <v>103</v>
      </c>
      <c r="AC2" s="627"/>
    </row>
    <row r="3" spans="2:32" s="14" customFormat="1" ht="28.5" x14ac:dyDescent="0.25">
      <c r="B3" s="631"/>
      <c r="C3" s="12" t="s">
        <v>104</v>
      </c>
      <c r="D3" s="12" t="s">
        <v>105</v>
      </c>
      <c r="E3" s="12" t="s">
        <v>106</v>
      </c>
      <c r="F3" s="12" t="s">
        <v>107</v>
      </c>
      <c r="G3" s="12" t="s">
        <v>108</v>
      </c>
      <c r="H3" s="631"/>
      <c r="I3" s="12" t="s">
        <v>109</v>
      </c>
      <c r="J3" s="12" t="s">
        <v>98</v>
      </c>
      <c r="K3" s="631"/>
      <c r="L3" s="13" t="s">
        <v>109</v>
      </c>
      <c r="M3" s="13" t="s">
        <v>98</v>
      </c>
      <c r="N3" s="13" t="s">
        <v>109</v>
      </c>
      <c r="O3" s="13" t="s">
        <v>110</v>
      </c>
      <c r="P3" s="13" t="s">
        <v>97</v>
      </c>
      <c r="Q3" s="13" t="s">
        <v>98</v>
      </c>
      <c r="R3" s="630"/>
      <c r="S3" s="630"/>
      <c r="T3" s="629"/>
      <c r="U3" s="629"/>
      <c r="V3" s="629"/>
      <c r="W3" s="630"/>
      <c r="X3" s="13" t="s">
        <v>111</v>
      </c>
      <c r="Y3" s="13" t="s">
        <v>112</v>
      </c>
      <c r="Z3" s="631"/>
      <c r="AA3" s="625"/>
      <c r="AB3" s="15" t="s">
        <v>113</v>
      </c>
      <c r="AC3" s="15" t="s">
        <v>114</v>
      </c>
    </row>
    <row r="4" spans="2:32" x14ac:dyDescent="0.25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6"/>
      <c r="AA4" s="18"/>
      <c r="AB4" s="51"/>
      <c r="AC4" s="51"/>
    </row>
    <row r="5" spans="2:32" ht="15" customHeight="1" x14ac:dyDescent="0.25">
      <c r="B5" s="623" t="s">
        <v>115</v>
      </c>
      <c r="C5" s="624"/>
      <c r="D5" s="624"/>
      <c r="E5" s="624"/>
      <c r="F5" s="624"/>
      <c r="G5" s="624"/>
      <c r="H5" s="624"/>
      <c r="I5" s="624"/>
      <c r="J5" s="624"/>
      <c r="K5" s="624"/>
      <c r="L5" s="624"/>
      <c r="M5" s="624"/>
      <c r="N5" s="624"/>
      <c r="O5" s="624"/>
      <c r="P5" s="624"/>
      <c r="Q5" s="624"/>
      <c r="R5" s="624"/>
      <c r="S5" s="624"/>
      <c r="T5" s="624"/>
      <c r="U5" s="624"/>
      <c r="V5" s="624"/>
      <c r="W5" s="624"/>
      <c r="X5" s="624"/>
      <c r="Y5" s="624"/>
      <c r="Z5" s="624"/>
      <c r="AA5" s="52"/>
      <c r="AB5" s="53"/>
      <c r="AC5" s="54"/>
      <c r="AD5" s="6">
        <f t="shared" ref="AD5:AD14" si="0">IF(AB5="Включена",1,0)</f>
        <v>0</v>
      </c>
      <c r="AE5" s="6">
        <f t="shared" ref="AE5:AE14" si="1">IF(AB5="Черновик",1,0)</f>
        <v>0</v>
      </c>
      <c r="AF5" s="6">
        <f t="shared" ref="AF5:AF14" si="2">IF(AB5="Отсутствует",1,0)</f>
        <v>0</v>
      </c>
    </row>
    <row r="6" spans="2:32" s="23" customFormat="1" hidden="1" outlineLevel="1" x14ac:dyDescent="0.25">
      <c r="B6" s="24" t="str">
        <f t="shared" ref="B6:B8" ca="1" si="3">"ФС"&amp;COUNTA(A$6:$C6)&amp;"_"&amp;MID(H6,5,5)</f>
        <v>ФС1_110</v>
      </c>
      <c r="C6" s="25" t="s">
        <v>116</v>
      </c>
      <c r="D6" s="25" t="s">
        <v>116</v>
      </c>
      <c r="E6" s="25" t="s">
        <v>116</v>
      </c>
      <c r="F6" s="25" t="s">
        <v>116</v>
      </c>
      <c r="G6" s="25" t="s">
        <v>117</v>
      </c>
      <c r="H6" s="25" t="s">
        <v>115</v>
      </c>
      <c r="I6" s="25" t="s">
        <v>118</v>
      </c>
      <c r="J6" s="25"/>
      <c r="K6" s="25" t="s">
        <v>119</v>
      </c>
      <c r="L6" s="25" t="s">
        <v>120</v>
      </c>
      <c r="M6" s="25"/>
      <c r="N6" s="25" t="s">
        <v>121</v>
      </c>
      <c r="O6" s="25" t="s">
        <v>28</v>
      </c>
      <c r="P6" s="25"/>
      <c r="Q6" s="25"/>
      <c r="R6" s="26" t="s">
        <v>122</v>
      </c>
      <c r="S6" s="55" t="s">
        <v>229</v>
      </c>
      <c r="T6" s="25" t="s">
        <v>230</v>
      </c>
      <c r="U6" s="24"/>
      <c r="V6" s="25"/>
      <c r="W6" s="27"/>
      <c r="X6" s="28" t="s">
        <v>123</v>
      </c>
      <c r="Y6" s="28" t="s">
        <v>123</v>
      </c>
      <c r="Z6" s="24"/>
      <c r="AA6" s="56"/>
      <c r="AB6" s="31" t="s">
        <v>4</v>
      </c>
      <c r="AC6" s="32" t="s">
        <v>123</v>
      </c>
      <c r="AD6" s="6">
        <f t="shared" si="0"/>
        <v>1</v>
      </c>
      <c r="AE6" s="6">
        <f t="shared" si="1"/>
        <v>0</v>
      </c>
      <c r="AF6" s="6">
        <f t="shared" si="2"/>
        <v>0</v>
      </c>
    </row>
    <row r="7" spans="2:32" s="23" customFormat="1" ht="45" hidden="1" outlineLevel="1" x14ac:dyDescent="0.25">
      <c r="B7" s="24" t="str">
        <f t="shared" ca="1" si="3"/>
        <v>ФС2_110</v>
      </c>
      <c r="C7" s="25" t="s">
        <v>116</v>
      </c>
      <c r="D7" s="25" t="s">
        <v>116</v>
      </c>
      <c r="E7" s="25" t="s">
        <v>116</v>
      </c>
      <c r="F7" s="25" t="s">
        <v>116</v>
      </c>
      <c r="G7" s="25" t="s">
        <v>117</v>
      </c>
      <c r="H7" s="25" t="s">
        <v>115</v>
      </c>
      <c r="I7" s="25" t="s">
        <v>118</v>
      </c>
      <c r="J7" s="25"/>
      <c r="K7" s="25" t="s">
        <v>119</v>
      </c>
      <c r="L7" s="25" t="s">
        <v>120</v>
      </c>
      <c r="M7" s="25"/>
      <c r="N7" s="25" t="s">
        <v>121</v>
      </c>
      <c r="O7" s="25" t="s">
        <v>40</v>
      </c>
      <c r="P7" s="25"/>
      <c r="Q7" s="25"/>
      <c r="R7" s="26" t="s">
        <v>122</v>
      </c>
      <c r="S7" s="57" t="s">
        <v>231</v>
      </c>
      <c r="T7" s="25" t="s">
        <v>232</v>
      </c>
      <c r="U7" s="24"/>
      <c r="V7" s="25"/>
      <c r="W7" s="27"/>
      <c r="X7" s="28" t="s">
        <v>123</v>
      </c>
      <c r="Y7" s="28" t="s">
        <v>123</v>
      </c>
      <c r="Z7" s="24"/>
      <c r="AA7" s="56"/>
      <c r="AB7" s="31" t="s">
        <v>4</v>
      </c>
      <c r="AC7" s="32" t="s">
        <v>123</v>
      </c>
      <c r="AD7" s="6">
        <f t="shared" si="0"/>
        <v>1</v>
      </c>
      <c r="AE7" s="6">
        <f t="shared" si="1"/>
        <v>0</v>
      </c>
      <c r="AF7" s="6">
        <f t="shared" si="2"/>
        <v>0</v>
      </c>
    </row>
    <row r="8" spans="2:32" s="23" customFormat="1" hidden="1" outlineLevel="1" x14ac:dyDescent="0.25">
      <c r="B8" s="24" t="str">
        <f t="shared" ca="1" si="3"/>
        <v>ФС3_110</v>
      </c>
      <c r="C8" s="25" t="s">
        <v>116</v>
      </c>
      <c r="D8" s="25" t="s">
        <v>116</v>
      </c>
      <c r="E8" s="25" t="s">
        <v>116</v>
      </c>
      <c r="F8" s="25" t="s">
        <v>116</v>
      </c>
      <c r="G8" s="25" t="s">
        <v>117</v>
      </c>
      <c r="H8" s="25" t="s">
        <v>115</v>
      </c>
      <c r="I8" s="25" t="s">
        <v>118</v>
      </c>
      <c r="J8" s="25"/>
      <c r="K8" s="25" t="s">
        <v>119</v>
      </c>
      <c r="L8" s="25" t="s">
        <v>120</v>
      </c>
      <c r="M8" s="25"/>
      <c r="N8" s="25" t="s">
        <v>121</v>
      </c>
      <c r="O8" s="25" t="s">
        <v>42</v>
      </c>
      <c r="P8" s="25"/>
      <c r="Q8" s="25"/>
      <c r="R8" s="26" t="s">
        <v>122</v>
      </c>
      <c r="S8" s="25" t="s">
        <v>233</v>
      </c>
      <c r="T8" s="25" t="s">
        <v>234</v>
      </c>
      <c r="U8" s="24"/>
      <c r="V8" s="25"/>
      <c r="W8" s="27"/>
      <c r="X8" s="28" t="s">
        <v>123</v>
      </c>
      <c r="Y8" s="28" t="s">
        <v>123</v>
      </c>
      <c r="Z8" s="24"/>
      <c r="AA8" s="56"/>
      <c r="AB8" s="31" t="s">
        <v>4</v>
      </c>
      <c r="AC8" s="32" t="s">
        <v>123</v>
      </c>
      <c r="AD8" s="6">
        <f t="shared" si="0"/>
        <v>1</v>
      </c>
      <c r="AE8" s="6">
        <f t="shared" si="1"/>
        <v>0</v>
      </c>
      <c r="AF8" s="6">
        <f t="shared" si="2"/>
        <v>0</v>
      </c>
    </row>
    <row r="9" spans="2:32" ht="15" customHeight="1" collapsed="1" x14ac:dyDescent="0.25">
      <c r="B9" s="623" t="s">
        <v>126</v>
      </c>
      <c r="C9" s="624"/>
      <c r="D9" s="624"/>
      <c r="E9" s="624"/>
      <c r="F9" s="624"/>
      <c r="G9" s="624"/>
      <c r="H9" s="624"/>
      <c r="I9" s="624"/>
      <c r="J9" s="624"/>
      <c r="K9" s="624"/>
      <c r="L9" s="624"/>
      <c r="M9" s="624"/>
      <c r="N9" s="624"/>
      <c r="O9" s="624"/>
      <c r="P9" s="624"/>
      <c r="Q9" s="624"/>
      <c r="R9" s="624"/>
      <c r="S9" s="624"/>
      <c r="T9" s="624"/>
      <c r="U9" s="624"/>
      <c r="V9" s="624"/>
      <c r="W9" s="624"/>
      <c r="X9" s="624"/>
      <c r="Y9" s="624"/>
      <c r="Z9" s="624"/>
      <c r="AA9" s="52"/>
      <c r="AB9" s="53"/>
      <c r="AC9" s="54"/>
      <c r="AD9" s="6">
        <f t="shared" si="0"/>
        <v>0</v>
      </c>
      <c r="AE9" s="6">
        <f t="shared" si="1"/>
        <v>0</v>
      </c>
      <c r="AF9" s="6">
        <f t="shared" si="2"/>
        <v>0</v>
      </c>
    </row>
    <row r="10" spans="2:32" s="23" customFormat="1" hidden="1" outlineLevel="1" x14ac:dyDescent="0.25">
      <c r="B10" s="24" t="str">
        <f t="shared" ref="B10:B12" ca="1" si="4">"ФС"&amp;COUNTA(A$10:$C10)&amp;"_"&amp;MID(H10,5,5)</f>
        <v>ФС1_111</v>
      </c>
      <c r="C10" s="25" t="s">
        <v>116</v>
      </c>
      <c r="D10" s="25" t="s">
        <v>116</v>
      </c>
      <c r="E10" s="25" t="s">
        <v>116</v>
      </c>
      <c r="F10" s="25" t="s">
        <v>116</v>
      </c>
      <c r="G10" s="25" t="s">
        <v>117</v>
      </c>
      <c r="H10" s="25" t="s">
        <v>126</v>
      </c>
      <c r="I10" s="25" t="s">
        <v>127</v>
      </c>
      <c r="J10" s="25"/>
      <c r="K10" s="25" t="s">
        <v>119</v>
      </c>
      <c r="L10" s="25" t="s">
        <v>120</v>
      </c>
      <c r="M10" s="25"/>
      <c r="N10" s="25" t="s">
        <v>121</v>
      </c>
      <c r="O10" s="25" t="s">
        <v>28</v>
      </c>
      <c r="P10" s="25"/>
      <c r="Q10" s="25"/>
      <c r="R10" s="26" t="s">
        <v>122</v>
      </c>
      <c r="S10" s="55" t="s">
        <v>229</v>
      </c>
      <c r="T10" s="25" t="s">
        <v>230</v>
      </c>
      <c r="U10" s="24"/>
      <c r="V10" s="25"/>
      <c r="W10" s="27"/>
      <c r="X10" s="28" t="s">
        <v>123</v>
      </c>
      <c r="Y10" s="28" t="s">
        <v>123</v>
      </c>
      <c r="Z10" s="24"/>
      <c r="AA10" s="56"/>
      <c r="AB10" s="31" t="s">
        <v>4</v>
      </c>
      <c r="AC10" s="32" t="s">
        <v>123</v>
      </c>
      <c r="AD10" s="6">
        <f t="shared" si="0"/>
        <v>1</v>
      </c>
      <c r="AE10" s="6">
        <f t="shared" si="1"/>
        <v>0</v>
      </c>
      <c r="AF10" s="6">
        <f t="shared" si="2"/>
        <v>0</v>
      </c>
    </row>
    <row r="11" spans="2:32" s="23" customFormat="1" ht="45" hidden="1" outlineLevel="1" x14ac:dyDescent="0.25">
      <c r="B11" s="24" t="str">
        <f t="shared" ca="1" si="4"/>
        <v>ФС2_111</v>
      </c>
      <c r="C11" s="25" t="s">
        <v>116</v>
      </c>
      <c r="D11" s="25" t="s">
        <v>116</v>
      </c>
      <c r="E11" s="25" t="s">
        <v>116</v>
      </c>
      <c r="F11" s="25" t="s">
        <v>116</v>
      </c>
      <c r="G11" s="25" t="s">
        <v>117</v>
      </c>
      <c r="H11" s="25" t="s">
        <v>126</v>
      </c>
      <c r="I11" s="25" t="s">
        <v>127</v>
      </c>
      <c r="J11" s="25"/>
      <c r="K11" s="25" t="s">
        <v>119</v>
      </c>
      <c r="L11" s="25" t="s">
        <v>120</v>
      </c>
      <c r="M11" s="25"/>
      <c r="N11" s="25" t="s">
        <v>121</v>
      </c>
      <c r="O11" s="25" t="s">
        <v>40</v>
      </c>
      <c r="P11" s="25"/>
      <c r="Q11" s="25"/>
      <c r="R11" s="26" t="s">
        <v>122</v>
      </c>
      <c r="S11" s="57" t="s">
        <v>231</v>
      </c>
      <c r="T11" s="25" t="s">
        <v>235</v>
      </c>
      <c r="U11" s="24"/>
      <c r="V11" s="25"/>
      <c r="W11" s="27"/>
      <c r="X11" s="28" t="s">
        <v>123</v>
      </c>
      <c r="Y11" s="28" t="s">
        <v>123</v>
      </c>
      <c r="Z11" s="24"/>
      <c r="AA11" s="56"/>
      <c r="AB11" s="31" t="s">
        <v>4</v>
      </c>
      <c r="AC11" s="32" t="s">
        <v>123</v>
      </c>
      <c r="AD11" s="6">
        <f t="shared" si="0"/>
        <v>1</v>
      </c>
      <c r="AE11" s="6">
        <f t="shared" si="1"/>
        <v>0</v>
      </c>
      <c r="AF11" s="6">
        <f t="shared" si="2"/>
        <v>0</v>
      </c>
    </row>
    <row r="12" spans="2:32" s="23" customFormat="1" hidden="1" outlineLevel="1" x14ac:dyDescent="0.25">
      <c r="B12" s="24" t="str">
        <f t="shared" ca="1" si="4"/>
        <v>ФС3_111</v>
      </c>
      <c r="C12" s="25" t="s">
        <v>116</v>
      </c>
      <c r="D12" s="25" t="s">
        <v>116</v>
      </c>
      <c r="E12" s="25" t="s">
        <v>116</v>
      </c>
      <c r="F12" s="25" t="s">
        <v>116</v>
      </c>
      <c r="G12" s="25" t="s">
        <v>117</v>
      </c>
      <c r="H12" s="25" t="s">
        <v>126</v>
      </c>
      <c r="I12" s="25" t="s">
        <v>127</v>
      </c>
      <c r="J12" s="25"/>
      <c r="K12" s="25" t="s">
        <v>119</v>
      </c>
      <c r="L12" s="25" t="s">
        <v>120</v>
      </c>
      <c r="M12" s="25"/>
      <c r="N12" s="25" t="s">
        <v>121</v>
      </c>
      <c r="O12" s="25" t="s">
        <v>42</v>
      </c>
      <c r="P12" s="25"/>
      <c r="Q12" s="25"/>
      <c r="R12" s="26" t="s">
        <v>122</v>
      </c>
      <c r="S12" s="25" t="s">
        <v>233</v>
      </c>
      <c r="T12" s="25" t="s">
        <v>234</v>
      </c>
      <c r="U12" s="25"/>
      <c r="V12" s="25"/>
      <c r="W12" s="27"/>
      <c r="X12" s="28" t="s">
        <v>123</v>
      </c>
      <c r="Y12" s="28" t="s">
        <v>123</v>
      </c>
      <c r="Z12" s="24"/>
      <c r="AA12" s="56"/>
      <c r="AB12" s="31" t="s">
        <v>4</v>
      </c>
      <c r="AC12" s="32" t="s">
        <v>123</v>
      </c>
      <c r="AD12" s="6">
        <f t="shared" si="0"/>
        <v>1</v>
      </c>
      <c r="AE12" s="6">
        <f t="shared" si="1"/>
        <v>0</v>
      </c>
      <c r="AF12" s="6">
        <f t="shared" si="2"/>
        <v>0</v>
      </c>
    </row>
    <row r="13" spans="2:32" ht="15" customHeight="1" collapsed="1" x14ac:dyDescent="0.25">
      <c r="B13" s="623" t="s">
        <v>128</v>
      </c>
      <c r="C13" s="624"/>
      <c r="D13" s="624"/>
      <c r="E13" s="624"/>
      <c r="F13" s="624"/>
      <c r="G13" s="624"/>
      <c r="H13" s="624"/>
      <c r="I13" s="624"/>
      <c r="J13" s="624"/>
      <c r="K13" s="624"/>
      <c r="L13" s="624"/>
      <c r="M13" s="624"/>
      <c r="N13" s="624"/>
      <c r="O13" s="624"/>
      <c r="P13" s="624"/>
      <c r="Q13" s="624"/>
      <c r="R13" s="624"/>
      <c r="S13" s="624"/>
      <c r="T13" s="624"/>
      <c r="U13" s="624"/>
      <c r="V13" s="624"/>
      <c r="W13" s="624"/>
      <c r="X13" s="624"/>
      <c r="Y13" s="624"/>
      <c r="Z13" s="624"/>
      <c r="AA13" s="58"/>
      <c r="AB13" s="53"/>
      <c r="AC13" s="54"/>
      <c r="AD13" s="6">
        <f t="shared" si="0"/>
        <v>0</v>
      </c>
      <c r="AE13" s="6">
        <f t="shared" si="1"/>
        <v>0</v>
      </c>
      <c r="AF13" s="6">
        <f t="shared" si="2"/>
        <v>0</v>
      </c>
    </row>
    <row r="14" spans="2:32" s="23" customFormat="1" hidden="1" outlineLevel="1" x14ac:dyDescent="0.25">
      <c r="B14" s="24" t="str">
        <f t="shared" ref="B14:B22" ca="1" si="5">"ФС"&amp;COUNTA(A$14:$C14)&amp;"_"&amp;MID(H14,5,5)</f>
        <v>ФС1_124</v>
      </c>
      <c r="C14" s="25" t="s">
        <v>116</v>
      </c>
      <c r="D14" s="25" t="s">
        <v>116</v>
      </c>
      <c r="E14" s="25" t="s">
        <v>117</v>
      </c>
      <c r="F14" s="25" t="s">
        <v>116</v>
      </c>
      <c r="G14" s="25" t="s">
        <v>116</v>
      </c>
      <c r="H14" s="25" t="s">
        <v>128</v>
      </c>
      <c r="I14" s="25" t="s">
        <v>129</v>
      </c>
      <c r="J14" s="25"/>
      <c r="K14" s="25" t="s">
        <v>156</v>
      </c>
      <c r="L14" s="25" t="s">
        <v>120</v>
      </c>
      <c r="M14" s="25"/>
      <c r="N14" s="25" t="s">
        <v>125</v>
      </c>
      <c r="O14" s="25" t="s">
        <v>12</v>
      </c>
      <c r="P14" s="25"/>
      <c r="Q14" s="25"/>
      <c r="R14" s="26" t="s">
        <v>122</v>
      </c>
      <c r="S14" s="25" t="s">
        <v>236</v>
      </c>
      <c r="T14" s="25"/>
      <c r="U14" s="24"/>
      <c r="V14" s="25"/>
      <c r="W14" s="27"/>
      <c r="X14" s="28" t="s">
        <v>123</v>
      </c>
      <c r="Y14" s="28" t="s">
        <v>123</v>
      </c>
      <c r="Z14" s="24"/>
      <c r="AA14" s="56"/>
      <c r="AB14" s="31" t="s">
        <v>4</v>
      </c>
      <c r="AC14" s="32" t="s">
        <v>123</v>
      </c>
      <c r="AD14" s="6">
        <f t="shared" si="0"/>
        <v>1</v>
      </c>
      <c r="AE14" s="6">
        <f t="shared" si="1"/>
        <v>0</v>
      </c>
      <c r="AF14" s="6">
        <f t="shared" si="2"/>
        <v>0</v>
      </c>
    </row>
    <row r="15" spans="2:32" s="23" customFormat="1" ht="30" hidden="1" outlineLevel="1" x14ac:dyDescent="0.25">
      <c r="B15" s="24" t="str">
        <f t="shared" ca="1" si="5"/>
        <v>ФС2_124</v>
      </c>
      <c r="C15" s="25" t="s">
        <v>116</v>
      </c>
      <c r="D15" s="25" t="s">
        <v>116</v>
      </c>
      <c r="E15" s="25" t="s">
        <v>117</v>
      </c>
      <c r="F15" s="25" t="s">
        <v>116</v>
      </c>
      <c r="G15" s="25" t="s">
        <v>116</v>
      </c>
      <c r="H15" s="25" t="s">
        <v>128</v>
      </c>
      <c r="I15" s="25" t="s">
        <v>129</v>
      </c>
      <c r="J15" s="25"/>
      <c r="K15" s="25" t="s">
        <v>121</v>
      </c>
      <c r="L15" s="25" t="s">
        <v>120</v>
      </c>
      <c r="M15" s="25"/>
      <c r="N15" s="25" t="s">
        <v>125</v>
      </c>
      <c r="O15" s="25" t="s">
        <v>36</v>
      </c>
      <c r="P15" s="25"/>
      <c r="Q15" s="25"/>
      <c r="R15" s="26" t="s">
        <v>122</v>
      </c>
      <c r="S15" s="25" t="s">
        <v>237</v>
      </c>
      <c r="T15" s="25"/>
      <c r="U15" s="25" t="s">
        <v>238</v>
      </c>
      <c r="V15" s="25"/>
      <c r="W15" s="27"/>
      <c r="X15" s="28" t="s">
        <v>123</v>
      </c>
      <c r="Y15" s="28" t="s">
        <v>123</v>
      </c>
      <c r="Z15" s="24"/>
      <c r="AA15" s="56"/>
      <c r="AB15" s="31" t="s">
        <v>4</v>
      </c>
      <c r="AC15" s="32" t="s">
        <v>123</v>
      </c>
      <c r="AD15" s="6">
        <f t="shared" ref="AD15:AD81" si="6">IF(AB15="Включена",1,0)</f>
        <v>1</v>
      </c>
      <c r="AE15" s="6">
        <f t="shared" ref="AE15:AE81" si="7">IF(AB15="Черновик",1,0)</f>
        <v>0</v>
      </c>
      <c r="AF15" s="6">
        <f t="shared" ref="AF15:AF81" si="8">IF(AB15="Отсутствует",1,0)</f>
        <v>0</v>
      </c>
    </row>
    <row r="16" spans="2:32" s="23" customFormat="1" hidden="1" outlineLevel="1" x14ac:dyDescent="0.25">
      <c r="B16" s="24" t="str">
        <f t="shared" ca="1" si="5"/>
        <v>ФС3_124</v>
      </c>
      <c r="C16" s="25" t="s">
        <v>116</v>
      </c>
      <c r="D16" s="25" t="s">
        <v>116</v>
      </c>
      <c r="E16" s="25" t="s">
        <v>117</v>
      </c>
      <c r="F16" s="25" t="s">
        <v>116</v>
      </c>
      <c r="G16" s="25" t="s">
        <v>116</v>
      </c>
      <c r="H16" s="25" t="s">
        <v>128</v>
      </c>
      <c r="I16" s="25" t="s">
        <v>129</v>
      </c>
      <c r="J16" s="25"/>
      <c r="K16" s="25" t="s">
        <v>131</v>
      </c>
      <c r="L16" s="25" t="s">
        <v>120</v>
      </c>
      <c r="M16" s="25"/>
      <c r="N16" s="25" t="s">
        <v>125</v>
      </c>
      <c r="O16" s="25" t="s">
        <v>66</v>
      </c>
      <c r="P16" s="25"/>
      <c r="Q16" s="25"/>
      <c r="R16" s="26" t="s">
        <v>122</v>
      </c>
      <c r="S16" s="25" t="s">
        <v>236</v>
      </c>
      <c r="T16" s="25"/>
      <c r="U16" s="24"/>
      <c r="V16" s="25"/>
      <c r="W16" s="27"/>
      <c r="X16" s="28" t="s">
        <v>123</v>
      </c>
      <c r="Y16" s="28" t="s">
        <v>123</v>
      </c>
      <c r="Z16" s="24"/>
      <c r="AA16" s="56"/>
      <c r="AB16" s="31" t="s">
        <v>4</v>
      </c>
      <c r="AC16" s="32" t="s">
        <v>123</v>
      </c>
      <c r="AD16" s="6">
        <f t="shared" si="6"/>
        <v>1</v>
      </c>
      <c r="AE16" s="6">
        <f t="shared" si="7"/>
        <v>0</v>
      </c>
      <c r="AF16" s="6">
        <f t="shared" si="8"/>
        <v>0</v>
      </c>
    </row>
    <row r="17" spans="2:33" s="23" customFormat="1" ht="30" hidden="1" outlineLevel="1" x14ac:dyDescent="0.25">
      <c r="B17" s="24" t="str">
        <f t="shared" ca="1" si="5"/>
        <v>ФС4_124</v>
      </c>
      <c r="C17" s="25" t="s">
        <v>116</v>
      </c>
      <c r="D17" s="25" t="s">
        <v>116</v>
      </c>
      <c r="E17" s="25" t="s">
        <v>117</v>
      </c>
      <c r="F17" s="25" t="s">
        <v>116</v>
      </c>
      <c r="G17" s="25" t="s">
        <v>116</v>
      </c>
      <c r="H17" s="25" t="s">
        <v>128</v>
      </c>
      <c r="I17" s="25" t="s">
        <v>129</v>
      </c>
      <c r="J17" s="25"/>
      <c r="K17" s="25" t="s">
        <v>131</v>
      </c>
      <c r="L17" s="25" t="s">
        <v>120</v>
      </c>
      <c r="M17" s="25"/>
      <c r="N17" s="25" t="s">
        <v>125</v>
      </c>
      <c r="O17" s="25" t="s">
        <v>74</v>
      </c>
      <c r="P17" s="25"/>
      <c r="Q17" s="25"/>
      <c r="R17" s="26" t="s">
        <v>122</v>
      </c>
      <c r="S17" s="25" t="s">
        <v>239</v>
      </c>
      <c r="T17" s="25"/>
      <c r="U17" s="25" t="s">
        <v>238</v>
      </c>
      <c r="V17" s="25"/>
      <c r="W17" s="27"/>
      <c r="X17" s="28" t="s">
        <v>123</v>
      </c>
      <c r="Y17" s="28" t="s">
        <v>123</v>
      </c>
      <c r="Z17" s="24"/>
      <c r="AA17" s="56"/>
      <c r="AB17" s="31" t="s">
        <v>4</v>
      </c>
      <c r="AC17" s="32" t="s">
        <v>123</v>
      </c>
      <c r="AD17" s="6">
        <f t="shared" si="6"/>
        <v>1</v>
      </c>
      <c r="AE17" s="6">
        <f t="shared" si="7"/>
        <v>0</v>
      </c>
      <c r="AF17" s="6">
        <f t="shared" si="8"/>
        <v>0</v>
      </c>
    </row>
    <row r="18" spans="2:33" s="23" customFormat="1" ht="30" hidden="1" outlineLevel="1" x14ac:dyDescent="0.25">
      <c r="B18" s="24" t="str">
        <f t="shared" ca="1" si="5"/>
        <v>ФС5_124</v>
      </c>
      <c r="C18" s="25" t="s">
        <v>116</v>
      </c>
      <c r="D18" s="25" t="s">
        <v>116</v>
      </c>
      <c r="E18" s="25" t="s">
        <v>117</v>
      </c>
      <c r="F18" s="25" t="s">
        <v>116</v>
      </c>
      <c r="G18" s="25" t="s">
        <v>116</v>
      </c>
      <c r="H18" s="25" t="s">
        <v>128</v>
      </c>
      <c r="I18" s="25" t="s">
        <v>129</v>
      </c>
      <c r="J18" s="25"/>
      <c r="K18" s="25" t="s">
        <v>131</v>
      </c>
      <c r="L18" s="25" t="s">
        <v>120</v>
      </c>
      <c r="M18" s="25"/>
      <c r="N18" s="25" t="s">
        <v>125</v>
      </c>
      <c r="O18" s="25" t="s">
        <v>48</v>
      </c>
      <c r="P18" s="25"/>
      <c r="Q18" s="25"/>
      <c r="R18" s="26" t="s">
        <v>122</v>
      </c>
      <c r="S18" s="25" t="s">
        <v>240</v>
      </c>
      <c r="T18" s="25"/>
      <c r="U18" s="25" t="s">
        <v>238</v>
      </c>
      <c r="V18" s="25"/>
      <c r="W18" s="27"/>
      <c r="X18" s="28" t="s">
        <v>123</v>
      </c>
      <c r="Y18" s="28" t="s">
        <v>123</v>
      </c>
      <c r="Z18" s="24"/>
      <c r="AA18" s="56"/>
      <c r="AB18" s="31" t="s">
        <v>4</v>
      </c>
      <c r="AC18" s="32" t="s">
        <v>123</v>
      </c>
      <c r="AD18" s="6">
        <f t="shared" si="6"/>
        <v>1</v>
      </c>
      <c r="AE18" s="6">
        <f t="shared" si="7"/>
        <v>0</v>
      </c>
      <c r="AF18" s="6">
        <f t="shared" si="8"/>
        <v>0</v>
      </c>
    </row>
    <row r="19" spans="2:33" s="23" customFormat="1" ht="30" hidden="1" outlineLevel="1" x14ac:dyDescent="0.25">
      <c r="B19" s="24" t="str">
        <f t="shared" ca="1" si="5"/>
        <v>ФС6_124</v>
      </c>
      <c r="C19" s="25" t="s">
        <v>116</v>
      </c>
      <c r="D19" s="25" t="s">
        <v>116</v>
      </c>
      <c r="E19" s="25" t="s">
        <v>117</v>
      </c>
      <c r="F19" s="25" t="s">
        <v>116</v>
      </c>
      <c r="G19" s="25" t="s">
        <v>116</v>
      </c>
      <c r="H19" s="25" t="s">
        <v>128</v>
      </c>
      <c r="I19" s="25" t="s">
        <v>129</v>
      </c>
      <c r="J19" s="25"/>
      <c r="K19" s="25" t="s">
        <v>131</v>
      </c>
      <c r="L19" s="25" t="s">
        <v>120</v>
      </c>
      <c r="M19" s="25"/>
      <c r="N19" s="25" t="s">
        <v>125</v>
      </c>
      <c r="O19" s="25" t="s">
        <v>32</v>
      </c>
      <c r="P19" s="25"/>
      <c r="Q19" s="25"/>
      <c r="R19" s="26" t="s">
        <v>122</v>
      </c>
      <c r="S19" s="25" t="s">
        <v>241</v>
      </c>
      <c r="T19" s="25"/>
      <c r="U19" s="25" t="s">
        <v>238</v>
      </c>
      <c r="V19" s="25"/>
      <c r="W19" s="27"/>
      <c r="X19" s="28" t="s">
        <v>123</v>
      </c>
      <c r="Y19" s="28" t="s">
        <v>123</v>
      </c>
      <c r="Z19" s="24"/>
      <c r="AA19" s="56"/>
      <c r="AB19" s="31" t="s">
        <v>4</v>
      </c>
      <c r="AC19" s="32" t="s">
        <v>123</v>
      </c>
      <c r="AD19" s="6">
        <f t="shared" si="6"/>
        <v>1</v>
      </c>
      <c r="AE19" s="6">
        <f t="shared" si="7"/>
        <v>0</v>
      </c>
      <c r="AF19" s="6">
        <f t="shared" si="8"/>
        <v>0</v>
      </c>
    </row>
    <row r="20" spans="2:33" s="23" customFormat="1" ht="45" hidden="1" outlineLevel="1" x14ac:dyDescent="0.25">
      <c r="B20" s="24" t="str">
        <f t="shared" ca="1" si="5"/>
        <v>ФС7_124</v>
      </c>
      <c r="C20" s="25" t="s">
        <v>116</v>
      </c>
      <c r="D20" s="25" t="s">
        <v>116</v>
      </c>
      <c r="E20" s="25" t="s">
        <v>117</v>
      </c>
      <c r="F20" s="25" t="s">
        <v>116</v>
      </c>
      <c r="G20" s="25" t="s">
        <v>116</v>
      </c>
      <c r="H20" s="25" t="s">
        <v>128</v>
      </c>
      <c r="I20" s="25" t="s">
        <v>129</v>
      </c>
      <c r="J20" s="25"/>
      <c r="K20" s="25" t="s">
        <v>125</v>
      </c>
      <c r="L20" s="25" t="s">
        <v>120</v>
      </c>
      <c r="M20" s="25"/>
      <c r="N20" s="25" t="s">
        <v>125</v>
      </c>
      <c r="O20" s="25" t="s">
        <v>38</v>
      </c>
      <c r="P20" s="25"/>
      <c r="Q20" s="25"/>
      <c r="R20" s="26" t="s">
        <v>122</v>
      </c>
      <c r="S20" s="25" t="s">
        <v>242</v>
      </c>
      <c r="T20" s="25"/>
      <c r="U20" s="25" t="s">
        <v>243</v>
      </c>
      <c r="V20" s="25"/>
      <c r="W20" s="27"/>
      <c r="X20" s="28" t="s">
        <v>123</v>
      </c>
      <c r="Y20" s="28" t="s">
        <v>123</v>
      </c>
      <c r="Z20" s="24"/>
      <c r="AA20" s="56"/>
      <c r="AB20" s="31" t="s">
        <v>4</v>
      </c>
      <c r="AC20" s="32" t="s">
        <v>123</v>
      </c>
      <c r="AD20" s="6">
        <f t="shared" si="6"/>
        <v>1</v>
      </c>
      <c r="AE20" s="6">
        <f t="shared" si="7"/>
        <v>0</v>
      </c>
      <c r="AF20" s="6">
        <f t="shared" si="8"/>
        <v>0</v>
      </c>
    </row>
    <row r="21" spans="2:33" s="23" customFormat="1" hidden="1" outlineLevel="1" x14ac:dyDescent="0.25">
      <c r="B21" s="24" t="str">
        <f t="shared" ca="1" si="5"/>
        <v>ФС8_124</v>
      </c>
      <c r="C21" s="25" t="s">
        <v>116</v>
      </c>
      <c r="D21" s="25" t="s">
        <v>116</v>
      </c>
      <c r="E21" s="25" t="s">
        <v>117</v>
      </c>
      <c r="F21" s="25" t="s">
        <v>116</v>
      </c>
      <c r="G21" s="25" t="s">
        <v>116</v>
      </c>
      <c r="H21" s="25" t="s">
        <v>128</v>
      </c>
      <c r="I21" s="25" t="s">
        <v>129</v>
      </c>
      <c r="J21" s="25"/>
      <c r="K21" s="25" t="s">
        <v>156</v>
      </c>
      <c r="L21" s="24" t="s">
        <v>244</v>
      </c>
      <c r="M21" s="24"/>
      <c r="N21" s="25" t="s">
        <v>125</v>
      </c>
      <c r="O21" s="25" t="s">
        <v>245</v>
      </c>
      <c r="P21" s="25"/>
      <c r="Q21" s="25"/>
      <c r="R21" s="26" t="s">
        <v>122</v>
      </c>
      <c r="S21" s="25"/>
      <c r="T21" s="25" t="s">
        <v>246</v>
      </c>
      <c r="U21" s="25"/>
      <c r="V21" s="25"/>
      <c r="W21" s="27"/>
      <c r="X21" s="28" t="s">
        <v>123</v>
      </c>
      <c r="Y21" s="28" t="s">
        <v>123</v>
      </c>
      <c r="Z21" s="24"/>
      <c r="AA21" s="56"/>
      <c r="AB21" s="31" t="s">
        <v>4</v>
      </c>
      <c r="AC21" s="32" t="s">
        <v>123</v>
      </c>
      <c r="AD21" s="6">
        <f t="shared" si="6"/>
        <v>1</v>
      </c>
      <c r="AE21" s="6">
        <f t="shared" si="7"/>
        <v>0</v>
      </c>
      <c r="AF21" s="6">
        <f t="shared" si="8"/>
        <v>0</v>
      </c>
      <c r="AG21" s="23" t="s">
        <v>247</v>
      </c>
    </row>
    <row r="22" spans="2:33" s="23" customFormat="1" hidden="1" outlineLevel="1" x14ac:dyDescent="0.25">
      <c r="B22" s="51" t="str">
        <f t="shared" ca="1" si="5"/>
        <v>ФС9_124</v>
      </c>
      <c r="C22" s="57" t="s">
        <v>116</v>
      </c>
      <c r="D22" s="57" t="s">
        <v>116</v>
      </c>
      <c r="E22" s="57" t="s">
        <v>117</v>
      </c>
      <c r="F22" s="57" t="s">
        <v>116</v>
      </c>
      <c r="G22" s="57" t="s">
        <v>116</v>
      </c>
      <c r="H22" s="57" t="s">
        <v>128</v>
      </c>
      <c r="I22" s="57" t="s">
        <v>129</v>
      </c>
      <c r="J22" s="57"/>
      <c r="K22" s="57" t="s">
        <v>125</v>
      </c>
      <c r="L22" s="57" t="s">
        <v>248</v>
      </c>
      <c r="M22" s="57"/>
      <c r="N22" s="57" t="s">
        <v>125</v>
      </c>
      <c r="O22" s="57" t="s">
        <v>66</v>
      </c>
      <c r="P22" s="57"/>
      <c r="Q22" s="57"/>
      <c r="R22" s="59" t="s">
        <v>122</v>
      </c>
      <c r="S22" s="57"/>
      <c r="T22" s="57" t="s">
        <v>249</v>
      </c>
      <c r="U22" s="57"/>
      <c r="V22" s="57"/>
      <c r="W22" s="60"/>
      <c r="X22" s="61" t="s">
        <v>123</v>
      </c>
      <c r="Y22" s="61" t="s">
        <v>123</v>
      </c>
      <c r="Z22" s="51"/>
      <c r="AA22" s="62"/>
      <c r="AB22" s="31" t="s">
        <v>4</v>
      </c>
      <c r="AC22" s="32" t="s">
        <v>123</v>
      </c>
      <c r="AD22" s="6">
        <f t="shared" si="6"/>
        <v>1</v>
      </c>
      <c r="AE22" s="6">
        <f t="shared" si="7"/>
        <v>0</v>
      </c>
      <c r="AF22" s="6">
        <f t="shared" si="8"/>
        <v>0</v>
      </c>
      <c r="AG22" s="23" t="s">
        <v>250</v>
      </c>
    </row>
    <row r="23" spans="2:33" ht="15" customHeight="1" collapsed="1" x14ac:dyDescent="0.25">
      <c r="B23" s="623" t="s">
        <v>136</v>
      </c>
      <c r="C23" s="624"/>
      <c r="D23" s="624"/>
      <c r="E23" s="624"/>
      <c r="F23" s="624"/>
      <c r="G23" s="624"/>
      <c r="H23" s="624"/>
      <c r="I23" s="624"/>
      <c r="J23" s="624"/>
      <c r="K23" s="624"/>
      <c r="L23" s="624"/>
      <c r="M23" s="624"/>
      <c r="N23" s="624"/>
      <c r="O23" s="624"/>
      <c r="P23" s="624"/>
      <c r="Q23" s="624"/>
      <c r="R23" s="624"/>
      <c r="S23" s="624"/>
      <c r="T23" s="624"/>
      <c r="U23" s="624"/>
      <c r="V23" s="624"/>
      <c r="W23" s="624"/>
      <c r="X23" s="624"/>
      <c r="Y23" s="624"/>
      <c r="Z23" s="624"/>
      <c r="AA23" s="58"/>
      <c r="AB23" s="53"/>
      <c r="AC23" s="54"/>
      <c r="AD23" s="6">
        <f t="shared" si="6"/>
        <v>0</v>
      </c>
      <c r="AE23" s="6">
        <f t="shared" si="7"/>
        <v>0</v>
      </c>
      <c r="AF23" s="6">
        <f t="shared" si="8"/>
        <v>0</v>
      </c>
    </row>
    <row r="24" spans="2:33" s="23" customFormat="1" ht="45" hidden="1" outlineLevel="1" x14ac:dyDescent="0.25">
      <c r="B24" s="63" t="str">
        <f>"ФС"&amp;COUNTA($C24:C$24)&amp;"_6"&amp;MID(H24,6,5)</f>
        <v>ФС1_625</v>
      </c>
      <c r="C24" s="55" t="s">
        <v>116</v>
      </c>
      <c r="D24" s="55" t="s">
        <v>116</v>
      </c>
      <c r="E24" s="55" t="s">
        <v>117</v>
      </c>
      <c r="F24" s="55" t="s">
        <v>117</v>
      </c>
      <c r="G24" s="55" t="s">
        <v>117</v>
      </c>
      <c r="H24" s="55" t="s">
        <v>136</v>
      </c>
      <c r="I24" s="429" t="s">
        <v>1601</v>
      </c>
      <c r="J24" s="55"/>
      <c r="K24" s="55" t="s">
        <v>121</v>
      </c>
      <c r="L24" s="55" t="s">
        <v>120</v>
      </c>
      <c r="M24" s="55"/>
      <c r="N24" s="55" t="s">
        <v>121</v>
      </c>
      <c r="O24" s="55" t="s">
        <v>251</v>
      </c>
      <c r="P24" s="55"/>
      <c r="Q24" s="55"/>
      <c r="R24" s="64" t="s">
        <v>122</v>
      </c>
      <c r="S24" s="55" t="s">
        <v>252</v>
      </c>
      <c r="T24" s="55" t="s">
        <v>253</v>
      </c>
      <c r="U24" s="63" t="s">
        <v>254</v>
      </c>
      <c r="V24" s="55"/>
      <c r="W24" s="65"/>
      <c r="X24" s="66" t="s">
        <v>123</v>
      </c>
      <c r="Y24" s="66" t="s">
        <v>123</v>
      </c>
      <c r="Z24" s="63"/>
      <c r="AA24" s="67">
        <v>45530.454027777778</v>
      </c>
      <c r="AB24" s="68" t="s">
        <v>4</v>
      </c>
      <c r="AC24" s="69" t="s">
        <v>123</v>
      </c>
      <c r="AD24" s="6">
        <f t="shared" si="6"/>
        <v>1</v>
      </c>
      <c r="AE24" s="6">
        <f t="shared" si="7"/>
        <v>0</v>
      </c>
      <c r="AF24" s="6">
        <f t="shared" si="8"/>
        <v>0</v>
      </c>
    </row>
    <row r="25" spans="2:33" s="23" customFormat="1" ht="30" hidden="1" outlineLevel="1" x14ac:dyDescent="0.25">
      <c r="B25" s="24" t="str">
        <f t="shared" ref="B25:B38" ca="1" si="9">"ФС"&amp;COUNTA(A$24:$C25)&amp;"_6"&amp;MID(H25,6,5)</f>
        <v>ФС2_625</v>
      </c>
      <c r="C25" s="25" t="s">
        <v>116</v>
      </c>
      <c r="D25" s="25" t="s">
        <v>116</v>
      </c>
      <c r="E25" s="25" t="s">
        <v>117</v>
      </c>
      <c r="F25" s="25" t="s">
        <v>117</v>
      </c>
      <c r="G25" s="25" t="s">
        <v>117</v>
      </c>
      <c r="H25" s="25" t="s">
        <v>136</v>
      </c>
      <c r="I25" s="420" t="s">
        <v>1601</v>
      </c>
      <c r="J25" s="25"/>
      <c r="K25" s="25" t="s">
        <v>119</v>
      </c>
      <c r="L25" s="25" t="s">
        <v>120</v>
      </c>
      <c r="M25" s="25"/>
      <c r="N25" s="25" t="s">
        <v>134</v>
      </c>
      <c r="O25" s="25" t="s">
        <v>56</v>
      </c>
      <c r="P25" s="25"/>
      <c r="Q25" s="25"/>
      <c r="R25" s="26" t="s">
        <v>122</v>
      </c>
      <c r="S25" s="25" t="s">
        <v>252</v>
      </c>
      <c r="T25" s="251" t="s">
        <v>255</v>
      </c>
      <c r="U25" s="24" t="s">
        <v>256</v>
      </c>
      <c r="V25" s="25"/>
      <c r="W25" s="27"/>
      <c r="X25" s="28" t="s">
        <v>123</v>
      </c>
      <c r="Y25" s="28" t="s">
        <v>123</v>
      </c>
      <c r="Z25" s="24"/>
      <c r="AA25" s="56">
        <v>45531.346099537041</v>
      </c>
      <c r="AB25" s="31" t="s">
        <v>4</v>
      </c>
      <c r="AC25" s="32" t="s">
        <v>123</v>
      </c>
      <c r="AD25" s="6">
        <f t="shared" si="6"/>
        <v>1</v>
      </c>
      <c r="AE25" s="6">
        <f t="shared" si="7"/>
        <v>0</v>
      </c>
      <c r="AF25" s="6">
        <f t="shared" si="8"/>
        <v>0</v>
      </c>
    </row>
    <row r="26" spans="2:33" s="23" customFormat="1" ht="30" hidden="1" outlineLevel="1" x14ac:dyDescent="0.25">
      <c r="B26" s="24" t="str">
        <f t="shared" ca="1" si="9"/>
        <v>ФС3_625</v>
      </c>
      <c r="C26" s="25" t="s">
        <v>116</v>
      </c>
      <c r="D26" s="25" t="s">
        <v>116</v>
      </c>
      <c r="E26" s="25" t="s">
        <v>117</v>
      </c>
      <c r="F26" s="25" t="s">
        <v>117</v>
      </c>
      <c r="G26" s="25" t="s">
        <v>117</v>
      </c>
      <c r="H26" s="25" t="s">
        <v>136</v>
      </c>
      <c r="I26" s="420" t="s">
        <v>1601</v>
      </c>
      <c r="J26" s="25"/>
      <c r="K26" s="25" t="s">
        <v>119</v>
      </c>
      <c r="L26" s="25" t="s">
        <v>120</v>
      </c>
      <c r="M26" s="25"/>
      <c r="N26" s="25" t="s">
        <v>138</v>
      </c>
      <c r="O26" s="25" t="s">
        <v>26</v>
      </c>
      <c r="P26" s="25"/>
      <c r="Q26" s="25"/>
      <c r="R26" s="26" t="s">
        <v>122</v>
      </c>
      <c r="S26" s="25" t="s">
        <v>257</v>
      </c>
      <c r="T26" s="25"/>
      <c r="U26" s="24"/>
      <c r="V26" s="25"/>
      <c r="W26" s="27"/>
      <c r="X26" s="177" t="s">
        <v>123</v>
      </c>
      <c r="Y26" s="177" t="s">
        <v>123</v>
      </c>
      <c r="Z26" s="24"/>
      <c r="AA26" s="56">
        <v>45530.482094907406</v>
      </c>
      <c r="AB26" s="31" t="s">
        <v>6</v>
      </c>
      <c r="AC26" s="32" t="s">
        <v>116</v>
      </c>
      <c r="AD26" s="6">
        <f t="shared" si="6"/>
        <v>0</v>
      </c>
      <c r="AE26" s="6">
        <f t="shared" si="7"/>
        <v>0</v>
      </c>
      <c r="AF26" s="6">
        <f t="shared" si="8"/>
        <v>1</v>
      </c>
    </row>
    <row r="27" spans="2:33" s="23" customFormat="1" ht="30" hidden="1" outlineLevel="1" x14ac:dyDescent="0.25">
      <c r="B27" s="24" t="str">
        <f t="shared" ca="1" si="9"/>
        <v>ФС4_625</v>
      </c>
      <c r="C27" s="25" t="s">
        <v>116</v>
      </c>
      <c r="D27" s="25" t="s">
        <v>116</v>
      </c>
      <c r="E27" s="25" t="s">
        <v>117</v>
      </c>
      <c r="F27" s="25" t="s">
        <v>117</v>
      </c>
      <c r="G27" s="25" t="s">
        <v>117</v>
      </c>
      <c r="H27" s="25" t="s">
        <v>136</v>
      </c>
      <c r="I27" s="25" t="s">
        <v>137</v>
      </c>
      <c r="J27" s="25"/>
      <c r="K27" s="25" t="s">
        <v>119</v>
      </c>
      <c r="L27" s="25" t="s">
        <v>120</v>
      </c>
      <c r="M27" s="25"/>
      <c r="N27" s="25" t="s">
        <v>138</v>
      </c>
      <c r="O27" s="25" t="s">
        <v>28</v>
      </c>
      <c r="P27" s="25"/>
      <c r="Q27" s="25"/>
      <c r="R27" s="26" t="s">
        <v>122</v>
      </c>
      <c r="S27" s="55" t="s">
        <v>229</v>
      </c>
      <c r="T27" s="25" t="s">
        <v>258</v>
      </c>
      <c r="U27" s="24"/>
      <c r="V27" s="25"/>
      <c r="W27" s="27"/>
      <c r="X27" s="177" t="s">
        <v>123</v>
      </c>
      <c r="Y27" s="177" t="s">
        <v>123</v>
      </c>
      <c r="Z27" s="24"/>
      <c r="AA27" s="56"/>
      <c r="AB27" s="31" t="s">
        <v>4</v>
      </c>
      <c r="AC27" s="32" t="s">
        <v>123</v>
      </c>
      <c r="AD27" s="6">
        <f t="shared" si="6"/>
        <v>1</v>
      </c>
      <c r="AE27" s="6">
        <f t="shared" si="7"/>
        <v>0</v>
      </c>
      <c r="AF27" s="6">
        <f t="shared" si="8"/>
        <v>0</v>
      </c>
    </row>
    <row r="28" spans="2:33" s="23" customFormat="1" ht="30" hidden="1" outlineLevel="1" x14ac:dyDescent="0.25">
      <c r="B28" s="24" t="str">
        <f t="shared" ca="1" si="9"/>
        <v>ФС5_625</v>
      </c>
      <c r="C28" s="25" t="s">
        <v>116</v>
      </c>
      <c r="D28" s="25" t="s">
        <v>116</v>
      </c>
      <c r="E28" s="25" t="s">
        <v>117</v>
      </c>
      <c r="F28" s="25" t="s">
        <v>117</v>
      </c>
      <c r="G28" s="25" t="s">
        <v>117</v>
      </c>
      <c r="H28" s="25" t="s">
        <v>136</v>
      </c>
      <c r="I28" s="25" t="s">
        <v>137</v>
      </c>
      <c r="J28" s="25"/>
      <c r="K28" s="25" t="s">
        <v>119</v>
      </c>
      <c r="L28" s="25" t="s">
        <v>120</v>
      </c>
      <c r="M28" s="25"/>
      <c r="N28" s="25" t="s">
        <v>138</v>
      </c>
      <c r="O28" s="25" t="s">
        <v>28</v>
      </c>
      <c r="P28" s="25"/>
      <c r="Q28" s="25"/>
      <c r="R28" s="26" t="s">
        <v>122</v>
      </c>
      <c r="S28" s="25"/>
      <c r="T28" s="25" t="s">
        <v>259</v>
      </c>
      <c r="U28" s="24"/>
      <c r="V28" s="25"/>
      <c r="W28" s="27"/>
      <c r="X28" s="28" t="s">
        <v>123</v>
      </c>
      <c r="Y28" s="28" t="s">
        <v>123</v>
      </c>
      <c r="Z28" s="24"/>
      <c r="AA28" s="56"/>
      <c r="AB28" s="31" t="s">
        <v>4</v>
      </c>
      <c r="AC28" s="32" t="s">
        <v>123</v>
      </c>
      <c r="AD28" s="6">
        <f t="shared" si="6"/>
        <v>1</v>
      </c>
      <c r="AE28" s="6">
        <f t="shared" si="7"/>
        <v>0</v>
      </c>
      <c r="AF28" s="6">
        <f t="shared" si="8"/>
        <v>0</v>
      </c>
    </row>
    <row r="29" spans="2:33" s="23" customFormat="1" ht="45" hidden="1" outlineLevel="1" x14ac:dyDescent="0.25">
      <c r="B29" s="24" t="str">
        <f t="shared" ca="1" si="9"/>
        <v>ФС6_625</v>
      </c>
      <c r="C29" s="25" t="s">
        <v>116</v>
      </c>
      <c r="D29" s="25" t="s">
        <v>116</v>
      </c>
      <c r="E29" s="25" t="s">
        <v>117</v>
      </c>
      <c r="F29" s="25" t="s">
        <v>117</v>
      </c>
      <c r="G29" s="25" t="s">
        <v>117</v>
      </c>
      <c r="H29" s="25" t="s">
        <v>136</v>
      </c>
      <c r="I29" s="420" t="s">
        <v>1601</v>
      </c>
      <c r="J29" s="25"/>
      <c r="K29" s="25" t="s">
        <v>119</v>
      </c>
      <c r="L29" s="25" t="s">
        <v>120</v>
      </c>
      <c r="M29" s="25"/>
      <c r="N29" s="25" t="s">
        <v>138</v>
      </c>
      <c r="O29" s="25" t="s">
        <v>40</v>
      </c>
      <c r="P29" s="25"/>
      <c r="Q29" s="25"/>
      <c r="R29" s="26" t="s">
        <v>122</v>
      </c>
      <c r="S29" s="420" t="s">
        <v>1965</v>
      </c>
      <c r="T29" s="25"/>
      <c r="U29" s="24"/>
      <c r="V29" s="25"/>
      <c r="W29" s="27"/>
      <c r="X29" s="28" t="s">
        <v>123</v>
      </c>
      <c r="Y29" s="28" t="s">
        <v>123</v>
      </c>
      <c r="Z29" s="24"/>
      <c r="AA29" s="56">
        <v>45805.721504629626</v>
      </c>
      <c r="AB29" s="31" t="s">
        <v>4</v>
      </c>
      <c r="AC29" s="32" t="s">
        <v>123</v>
      </c>
      <c r="AD29" s="6">
        <f t="shared" si="6"/>
        <v>1</v>
      </c>
      <c r="AE29" s="6">
        <f t="shared" si="7"/>
        <v>0</v>
      </c>
      <c r="AF29" s="6">
        <f t="shared" si="8"/>
        <v>0</v>
      </c>
    </row>
    <row r="30" spans="2:33" s="23" customFormat="1" ht="30" hidden="1" outlineLevel="1" x14ac:dyDescent="0.25">
      <c r="B30" s="24" t="str">
        <f t="shared" ca="1" si="9"/>
        <v>ФС7_625</v>
      </c>
      <c r="C30" s="25" t="s">
        <v>116</v>
      </c>
      <c r="D30" s="25" t="s">
        <v>116</v>
      </c>
      <c r="E30" s="25" t="s">
        <v>117</v>
      </c>
      <c r="F30" s="25" t="s">
        <v>117</v>
      </c>
      <c r="G30" s="25" t="s">
        <v>117</v>
      </c>
      <c r="H30" s="25" t="s">
        <v>136</v>
      </c>
      <c r="I30" s="420" t="s">
        <v>1601</v>
      </c>
      <c r="J30" s="25"/>
      <c r="K30" s="25" t="s">
        <v>119</v>
      </c>
      <c r="L30" s="25" t="s">
        <v>120</v>
      </c>
      <c r="M30" s="25"/>
      <c r="N30" s="25" t="s">
        <v>138</v>
      </c>
      <c r="O30" s="25" t="s">
        <v>40</v>
      </c>
      <c r="P30" s="25"/>
      <c r="Q30" s="25"/>
      <c r="R30" s="26" t="s">
        <v>122</v>
      </c>
      <c r="S30" s="25"/>
      <c r="T30" s="25" t="s">
        <v>259</v>
      </c>
      <c r="U30" s="24"/>
      <c r="V30" s="25"/>
      <c r="W30" s="27"/>
      <c r="X30" s="28" t="s">
        <v>123</v>
      </c>
      <c r="Y30" s="28" t="s">
        <v>123</v>
      </c>
      <c r="Z30" s="24"/>
      <c r="AA30" s="56">
        <v>45531.341979166667</v>
      </c>
      <c r="AB30" s="31" t="s">
        <v>4</v>
      </c>
      <c r="AC30" s="32" t="s">
        <v>123</v>
      </c>
      <c r="AD30" s="6">
        <f t="shared" si="6"/>
        <v>1</v>
      </c>
      <c r="AE30" s="6">
        <f t="shared" si="7"/>
        <v>0</v>
      </c>
      <c r="AF30" s="6">
        <f t="shared" si="8"/>
        <v>0</v>
      </c>
    </row>
    <row r="31" spans="2:33" s="23" customFormat="1" ht="30" hidden="1" outlineLevel="1" x14ac:dyDescent="0.25">
      <c r="B31" s="24" t="str">
        <f t="shared" ca="1" si="9"/>
        <v>ФС8_625</v>
      </c>
      <c r="C31" s="25" t="s">
        <v>116</v>
      </c>
      <c r="D31" s="25" t="s">
        <v>116</v>
      </c>
      <c r="E31" s="25" t="s">
        <v>117</v>
      </c>
      <c r="F31" s="25" t="s">
        <v>117</v>
      </c>
      <c r="G31" s="25" t="s">
        <v>117</v>
      </c>
      <c r="H31" s="25" t="s">
        <v>136</v>
      </c>
      <c r="I31" s="25" t="s">
        <v>137</v>
      </c>
      <c r="J31" s="25"/>
      <c r="K31" s="25" t="s">
        <v>119</v>
      </c>
      <c r="L31" s="25" t="s">
        <v>120</v>
      </c>
      <c r="M31" s="25"/>
      <c r="N31" s="25" t="s">
        <v>138</v>
      </c>
      <c r="O31" s="25" t="s">
        <v>42</v>
      </c>
      <c r="P31" s="25"/>
      <c r="Q31" s="25"/>
      <c r="R31" s="26" t="s">
        <v>122</v>
      </c>
      <c r="S31" s="25" t="s">
        <v>233</v>
      </c>
      <c r="T31" s="25"/>
      <c r="U31" s="25" t="s">
        <v>260</v>
      </c>
      <c r="V31" s="25"/>
      <c r="W31" s="27"/>
      <c r="X31" s="28" t="s">
        <v>123</v>
      </c>
      <c r="Y31" s="28" t="s">
        <v>123</v>
      </c>
      <c r="Z31" s="24"/>
      <c r="AA31" s="56"/>
      <c r="AB31" s="31" t="s">
        <v>4</v>
      </c>
      <c r="AC31" s="32" t="s">
        <v>123</v>
      </c>
      <c r="AD31" s="6">
        <f t="shared" si="6"/>
        <v>1</v>
      </c>
      <c r="AE31" s="6">
        <f t="shared" si="7"/>
        <v>0</v>
      </c>
      <c r="AF31" s="6">
        <f t="shared" si="8"/>
        <v>0</v>
      </c>
    </row>
    <row r="32" spans="2:33" s="23" customFormat="1" ht="75" hidden="1" outlineLevel="1" x14ac:dyDescent="0.25">
      <c r="B32" s="421" t="s">
        <v>1644</v>
      </c>
      <c r="C32" s="420" t="s">
        <v>116</v>
      </c>
      <c r="D32" s="420" t="s">
        <v>116</v>
      </c>
      <c r="E32" s="420" t="s">
        <v>117</v>
      </c>
      <c r="F32" s="420" t="s">
        <v>117</v>
      </c>
      <c r="G32" s="420" t="s">
        <v>117</v>
      </c>
      <c r="H32" s="420" t="s">
        <v>136</v>
      </c>
      <c r="I32" s="420" t="s">
        <v>1602</v>
      </c>
      <c r="J32" s="420"/>
      <c r="K32" s="420" t="s">
        <v>119</v>
      </c>
      <c r="L32" s="420" t="s">
        <v>120</v>
      </c>
      <c r="M32" s="420"/>
      <c r="N32" s="420" t="s">
        <v>138</v>
      </c>
      <c r="O32" s="420" t="s">
        <v>1604</v>
      </c>
      <c r="P32" s="420"/>
      <c r="Q32" s="420"/>
      <c r="R32" s="422" t="s">
        <v>122</v>
      </c>
      <c r="S32" s="420" t="s">
        <v>1608</v>
      </c>
      <c r="T32" s="420"/>
      <c r="U32" s="420" t="s">
        <v>1661</v>
      </c>
      <c r="V32" s="420"/>
      <c r="W32" s="423"/>
      <c r="X32" s="424" t="s">
        <v>123</v>
      </c>
      <c r="Y32" s="424" t="s">
        <v>123</v>
      </c>
      <c r="Z32" s="421"/>
      <c r="AA32" s="430">
        <v>45719.459826388891</v>
      </c>
      <c r="AB32" s="427"/>
      <c r="AC32" s="428"/>
      <c r="AD32" s="6"/>
      <c r="AE32" s="6"/>
      <c r="AF32" s="6"/>
    </row>
    <row r="33" spans="2:32" s="23" customFormat="1" ht="30" hidden="1" outlineLevel="1" x14ac:dyDescent="0.25">
      <c r="B33" s="421" t="s">
        <v>1645</v>
      </c>
      <c r="C33" s="420" t="s">
        <v>116</v>
      </c>
      <c r="D33" s="420" t="s">
        <v>116</v>
      </c>
      <c r="E33" s="420" t="s">
        <v>117</v>
      </c>
      <c r="F33" s="420" t="s">
        <v>117</v>
      </c>
      <c r="G33" s="420" t="s">
        <v>117</v>
      </c>
      <c r="H33" s="420" t="s">
        <v>136</v>
      </c>
      <c r="I33" s="420" t="s">
        <v>1602</v>
      </c>
      <c r="J33" s="420"/>
      <c r="K33" s="420" t="s">
        <v>119</v>
      </c>
      <c r="L33" s="420" t="s">
        <v>120</v>
      </c>
      <c r="M33" s="420"/>
      <c r="N33" s="420" t="s">
        <v>138</v>
      </c>
      <c r="O33" s="420" t="s">
        <v>1605</v>
      </c>
      <c r="P33" s="420"/>
      <c r="Q33" s="420"/>
      <c r="R33" s="422" t="s">
        <v>122</v>
      </c>
      <c r="S33" s="420" t="s">
        <v>1609</v>
      </c>
      <c r="T33" s="420"/>
      <c r="U33" s="420"/>
      <c r="V33" s="420"/>
      <c r="W33" s="423"/>
      <c r="X33" s="424" t="s">
        <v>123</v>
      </c>
      <c r="Y33" s="424" t="s">
        <v>123</v>
      </c>
      <c r="Z33" s="421"/>
      <c r="AA33" s="430">
        <v>45537.519421296296</v>
      </c>
      <c r="AB33" s="427"/>
      <c r="AC33" s="428"/>
      <c r="AD33" s="6"/>
      <c r="AE33" s="6"/>
      <c r="AF33" s="6"/>
    </row>
    <row r="34" spans="2:32" s="23" customFormat="1" ht="30" hidden="1" outlineLevel="1" x14ac:dyDescent="0.25">
      <c r="B34" s="421" t="s">
        <v>1646</v>
      </c>
      <c r="C34" s="420" t="s">
        <v>116</v>
      </c>
      <c r="D34" s="420" t="s">
        <v>116</v>
      </c>
      <c r="E34" s="420" t="s">
        <v>117</v>
      </c>
      <c r="F34" s="420" t="s">
        <v>117</v>
      </c>
      <c r="G34" s="420" t="s">
        <v>117</v>
      </c>
      <c r="H34" s="420" t="s">
        <v>136</v>
      </c>
      <c r="I34" s="420" t="s">
        <v>1602</v>
      </c>
      <c r="J34" s="420"/>
      <c r="K34" s="420" t="s">
        <v>119</v>
      </c>
      <c r="L34" s="420" t="s">
        <v>120</v>
      </c>
      <c r="M34" s="420"/>
      <c r="N34" s="420" t="s">
        <v>138</v>
      </c>
      <c r="O34" s="420" t="s">
        <v>1606</v>
      </c>
      <c r="P34" s="420"/>
      <c r="Q34" s="420"/>
      <c r="R34" s="422" t="s">
        <v>122</v>
      </c>
      <c r="S34" s="420" t="s">
        <v>1610</v>
      </c>
      <c r="T34" s="420" t="s">
        <v>1611</v>
      </c>
      <c r="U34" s="420"/>
      <c r="V34" s="420"/>
      <c r="W34" s="423"/>
      <c r="X34" s="424" t="s">
        <v>123</v>
      </c>
      <c r="Y34" s="424" t="s">
        <v>123</v>
      </c>
      <c r="Z34" s="421"/>
      <c r="AA34" s="430">
        <v>45537.519490740742</v>
      </c>
      <c r="AB34" s="427"/>
      <c r="AC34" s="428"/>
      <c r="AD34" s="6"/>
      <c r="AE34" s="6"/>
      <c r="AF34" s="6"/>
    </row>
    <row r="35" spans="2:32" s="23" customFormat="1" ht="30" hidden="1" outlineLevel="1" x14ac:dyDescent="0.25">
      <c r="B35" s="24" t="str">
        <f t="shared" ca="1" si="9"/>
        <v>ФС9_625</v>
      </c>
      <c r="C35" s="25" t="s">
        <v>116</v>
      </c>
      <c r="D35" s="25" t="s">
        <v>116</v>
      </c>
      <c r="E35" s="25" t="s">
        <v>117</v>
      </c>
      <c r="F35" s="25" t="s">
        <v>117</v>
      </c>
      <c r="G35" s="25" t="s">
        <v>117</v>
      </c>
      <c r="H35" s="25" t="s">
        <v>136</v>
      </c>
      <c r="I35" s="25" t="s">
        <v>137</v>
      </c>
      <c r="J35" s="25"/>
      <c r="K35" s="25" t="s">
        <v>119</v>
      </c>
      <c r="L35" s="25" t="s">
        <v>120</v>
      </c>
      <c r="M35" s="25"/>
      <c r="N35" s="25" t="s">
        <v>140</v>
      </c>
      <c r="O35" s="25" t="s">
        <v>28</v>
      </c>
      <c r="P35" s="25"/>
      <c r="Q35" s="25"/>
      <c r="R35" s="26" t="s">
        <v>122</v>
      </c>
      <c r="S35" s="25" t="s">
        <v>229</v>
      </c>
      <c r="T35" s="25" t="s">
        <v>258</v>
      </c>
      <c r="U35" s="24"/>
      <c r="V35" s="25"/>
      <c r="W35" s="27"/>
      <c r="X35" s="28" t="s">
        <v>123</v>
      </c>
      <c r="Y35" s="28" t="s">
        <v>123</v>
      </c>
      <c r="Z35" s="24"/>
      <c r="AA35" s="56"/>
      <c r="AB35" s="31" t="s">
        <v>4</v>
      </c>
      <c r="AC35" s="32" t="s">
        <v>123</v>
      </c>
      <c r="AD35" s="6">
        <f t="shared" si="6"/>
        <v>1</v>
      </c>
      <c r="AE35" s="6">
        <f t="shared" si="7"/>
        <v>0</v>
      </c>
      <c r="AF35" s="6">
        <f t="shared" si="8"/>
        <v>0</v>
      </c>
    </row>
    <row r="36" spans="2:32" s="23" customFormat="1" ht="30" hidden="1" outlineLevel="1" x14ac:dyDescent="0.25">
      <c r="B36" s="24" t="str">
        <f t="shared" ca="1" si="9"/>
        <v>ФС10_625</v>
      </c>
      <c r="C36" s="25" t="s">
        <v>116</v>
      </c>
      <c r="D36" s="25" t="s">
        <v>116</v>
      </c>
      <c r="E36" s="25" t="s">
        <v>117</v>
      </c>
      <c r="F36" s="25" t="s">
        <v>117</v>
      </c>
      <c r="G36" s="25" t="s">
        <v>117</v>
      </c>
      <c r="H36" s="25" t="s">
        <v>136</v>
      </c>
      <c r="I36" s="25" t="s">
        <v>137</v>
      </c>
      <c r="J36" s="25"/>
      <c r="K36" s="25" t="s">
        <v>119</v>
      </c>
      <c r="L36" s="25" t="s">
        <v>120</v>
      </c>
      <c r="M36" s="25"/>
      <c r="N36" s="25" t="s">
        <v>140</v>
      </c>
      <c r="O36" s="25" t="s">
        <v>28</v>
      </c>
      <c r="P36" s="25"/>
      <c r="Q36" s="25"/>
      <c r="R36" s="26" t="s">
        <v>122</v>
      </c>
      <c r="S36" s="25"/>
      <c r="T36" s="25" t="s">
        <v>259</v>
      </c>
      <c r="U36" s="24"/>
      <c r="V36" s="25"/>
      <c r="W36" s="27"/>
      <c r="X36" s="28" t="s">
        <v>123</v>
      </c>
      <c r="Y36" s="28" t="s">
        <v>123</v>
      </c>
      <c r="Z36" s="24"/>
      <c r="AA36" s="56"/>
      <c r="AB36" s="31" t="s">
        <v>4</v>
      </c>
      <c r="AC36" s="32" t="s">
        <v>123</v>
      </c>
      <c r="AD36" s="6">
        <f t="shared" si="6"/>
        <v>1</v>
      </c>
      <c r="AE36" s="6">
        <f t="shared" si="7"/>
        <v>0</v>
      </c>
      <c r="AF36" s="6">
        <f t="shared" si="8"/>
        <v>0</v>
      </c>
    </row>
    <row r="37" spans="2:32" s="23" customFormat="1" ht="45" hidden="1" outlineLevel="1" x14ac:dyDescent="0.25">
      <c r="B37" s="24" t="str">
        <f t="shared" ca="1" si="9"/>
        <v>ФС11_625</v>
      </c>
      <c r="C37" s="25" t="s">
        <v>116</v>
      </c>
      <c r="D37" s="25" t="s">
        <v>116</v>
      </c>
      <c r="E37" s="25" t="s">
        <v>117</v>
      </c>
      <c r="F37" s="25" t="s">
        <v>117</v>
      </c>
      <c r="G37" s="25" t="s">
        <v>117</v>
      </c>
      <c r="H37" s="25" t="s">
        <v>136</v>
      </c>
      <c r="I37" s="420" t="s">
        <v>1601</v>
      </c>
      <c r="J37" s="25"/>
      <c r="K37" s="25" t="s">
        <v>119</v>
      </c>
      <c r="L37" s="25" t="s">
        <v>120</v>
      </c>
      <c r="M37" s="25"/>
      <c r="N37" s="25" t="s">
        <v>140</v>
      </c>
      <c r="O37" s="25" t="s">
        <v>40</v>
      </c>
      <c r="P37" s="25"/>
      <c r="Q37" s="25"/>
      <c r="R37" s="26" t="s">
        <v>122</v>
      </c>
      <c r="S37" s="420" t="s">
        <v>1965</v>
      </c>
      <c r="T37" s="25"/>
      <c r="U37" s="24"/>
      <c r="V37" s="25"/>
      <c r="W37" s="27"/>
      <c r="X37" s="28" t="s">
        <v>123</v>
      </c>
      <c r="Y37" s="28" t="s">
        <v>123</v>
      </c>
      <c r="Z37" s="24"/>
      <c r="AA37" s="56">
        <v>45805.721759259257</v>
      </c>
      <c r="AB37" s="31" t="s">
        <v>4</v>
      </c>
      <c r="AC37" s="32" t="s">
        <v>123</v>
      </c>
      <c r="AD37" s="6">
        <f t="shared" si="6"/>
        <v>1</v>
      </c>
      <c r="AE37" s="6">
        <f t="shared" si="7"/>
        <v>0</v>
      </c>
      <c r="AF37" s="6">
        <f t="shared" si="8"/>
        <v>0</v>
      </c>
    </row>
    <row r="38" spans="2:32" s="23" customFormat="1" ht="30" hidden="1" outlineLevel="1" x14ac:dyDescent="0.25">
      <c r="B38" s="24" t="str">
        <f t="shared" ca="1" si="9"/>
        <v>ФС12_625</v>
      </c>
      <c r="C38" s="25" t="s">
        <v>116</v>
      </c>
      <c r="D38" s="25" t="s">
        <v>116</v>
      </c>
      <c r="E38" s="25" t="s">
        <v>117</v>
      </c>
      <c r="F38" s="25" t="s">
        <v>117</v>
      </c>
      <c r="G38" s="25" t="s">
        <v>117</v>
      </c>
      <c r="H38" s="25" t="s">
        <v>136</v>
      </c>
      <c r="I38" s="25" t="s">
        <v>137</v>
      </c>
      <c r="J38" s="25"/>
      <c r="K38" s="25" t="s">
        <v>119</v>
      </c>
      <c r="L38" s="25" t="s">
        <v>120</v>
      </c>
      <c r="M38" s="25"/>
      <c r="N38" s="25" t="s">
        <v>140</v>
      </c>
      <c r="O38" s="25" t="s">
        <v>42</v>
      </c>
      <c r="P38" s="25"/>
      <c r="Q38" s="25"/>
      <c r="R38" s="26" t="s">
        <v>122</v>
      </c>
      <c r="S38" s="57" t="s">
        <v>233</v>
      </c>
      <c r="T38" s="25"/>
      <c r="U38" s="25" t="s">
        <v>260</v>
      </c>
      <c r="V38" s="25"/>
      <c r="W38" s="27"/>
      <c r="X38" s="28" t="s">
        <v>123</v>
      </c>
      <c r="Y38" s="28" t="s">
        <v>123</v>
      </c>
      <c r="Z38" s="24"/>
      <c r="AA38" s="56"/>
      <c r="AB38" s="31" t="s">
        <v>4</v>
      </c>
      <c r="AC38" s="32" t="s">
        <v>123</v>
      </c>
      <c r="AD38" s="6">
        <f t="shared" si="6"/>
        <v>1</v>
      </c>
      <c r="AE38" s="6">
        <f t="shared" si="7"/>
        <v>0</v>
      </c>
      <c r="AF38" s="6">
        <f t="shared" si="8"/>
        <v>0</v>
      </c>
    </row>
    <row r="39" spans="2:32" ht="15" customHeight="1" collapsed="1" x14ac:dyDescent="0.25">
      <c r="B39" s="623" t="s">
        <v>144</v>
      </c>
      <c r="C39" s="624"/>
      <c r="D39" s="624"/>
      <c r="E39" s="624"/>
      <c r="F39" s="624"/>
      <c r="G39" s="624"/>
      <c r="H39" s="624"/>
      <c r="I39" s="624"/>
      <c r="J39" s="624"/>
      <c r="K39" s="624"/>
      <c r="L39" s="624"/>
      <c r="M39" s="624"/>
      <c r="N39" s="624"/>
      <c r="O39" s="624"/>
      <c r="P39" s="624"/>
      <c r="Q39" s="624"/>
      <c r="R39" s="624"/>
      <c r="S39" s="624"/>
      <c r="T39" s="624"/>
      <c r="U39" s="624"/>
      <c r="V39" s="624"/>
      <c r="W39" s="624"/>
      <c r="X39" s="624"/>
      <c r="Y39" s="624"/>
      <c r="Z39" s="624"/>
      <c r="AA39" s="58"/>
      <c r="AB39" s="53"/>
      <c r="AC39" s="54"/>
      <c r="AD39" s="6">
        <f t="shared" si="6"/>
        <v>0</v>
      </c>
      <c r="AE39" s="6">
        <f t="shared" si="7"/>
        <v>0</v>
      </c>
      <c r="AF39" s="6">
        <f t="shared" si="8"/>
        <v>0</v>
      </c>
    </row>
    <row r="40" spans="2:32" s="23" customFormat="1" ht="75" hidden="1" outlineLevel="1" x14ac:dyDescent="0.25">
      <c r="B40" s="24" t="str">
        <f t="shared" ref="B40:B46" ca="1" si="10">"ФС"&amp;COUNTA(A$37:$C40)&amp;"_"&amp;MID(H40,5,5)</f>
        <v>ФС1_129</v>
      </c>
      <c r="C40" s="25" t="s">
        <v>116</v>
      </c>
      <c r="D40" s="25" t="s">
        <v>116</v>
      </c>
      <c r="E40" s="25" t="s">
        <v>117</v>
      </c>
      <c r="F40" s="25" t="s">
        <v>116</v>
      </c>
      <c r="G40" s="25" t="s">
        <v>116</v>
      </c>
      <c r="H40" s="25" t="s">
        <v>144</v>
      </c>
      <c r="I40" s="25" t="s">
        <v>145</v>
      </c>
      <c r="J40" s="25"/>
      <c r="K40" s="25" t="s">
        <v>146</v>
      </c>
      <c r="L40" s="25" t="s">
        <v>120</v>
      </c>
      <c r="M40" s="25"/>
      <c r="N40" s="25" t="s">
        <v>121</v>
      </c>
      <c r="O40" s="25" t="s">
        <v>261</v>
      </c>
      <c r="P40" s="25"/>
      <c r="Q40" s="25"/>
      <c r="R40" s="26" t="s">
        <v>122</v>
      </c>
      <c r="S40" s="25" t="s">
        <v>257</v>
      </c>
      <c r="T40" s="25"/>
      <c r="U40" s="24" t="s">
        <v>260</v>
      </c>
      <c r="V40" s="25"/>
      <c r="W40" s="27"/>
      <c r="X40" s="28" t="s">
        <v>123</v>
      </c>
      <c r="Y40" s="28" t="s">
        <v>123</v>
      </c>
      <c r="Z40" s="24" t="s">
        <v>262</v>
      </c>
      <c r="AA40" s="56"/>
      <c r="AB40" s="31" t="s">
        <v>4</v>
      </c>
      <c r="AC40" s="32" t="s">
        <v>123</v>
      </c>
      <c r="AD40" s="6">
        <f t="shared" si="6"/>
        <v>1</v>
      </c>
      <c r="AE40" s="6">
        <f t="shared" si="7"/>
        <v>0</v>
      </c>
      <c r="AF40" s="6">
        <f t="shared" si="8"/>
        <v>0</v>
      </c>
    </row>
    <row r="41" spans="2:32" s="23" customFormat="1" ht="30" hidden="1" outlineLevel="1" x14ac:dyDescent="0.25">
      <c r="B41" s="24" t="str">
        <f t="shared" ca="1" si="10"/>
        <v>ФС2_129</v>
      </c>
      <c r="C41" s="25" t="s">
        <v>116</v>
      </c>
      <c r="D41" s="25" t="s">
        <v>116</v>
      </c>
      <c r="E41" s="25" t="s">
        <v>117</v>
      </c>
      <c r="F41" s="25" t="s">
        <v>116</v>
      </c>
      <c r="G41" s="25" t="s">
        <v>116</v>
      </c>
      <c r="H41" s="25" t="s">
        <v>144</v>
      </c>
      <c r="I41" s="25" t="s">
        <v>145</v>
      </c>
      <c r="J41" s="25"/>
      <c r="K41" s="25" t="s">
        <v>146</v>
      </c>
      <c r="L41" s="25" t="s">
        <v>120</v>
      </c>
      <c r="M41" s="25"/>
      <c r="N41" s="25" t="s">
        <v>131</v>
      </c>
      <c r="O41" s="25" t="s">
        <v>132</v>
      </c>
      <c r="P41" s="25"/>
      <c r="Q41" s="25"/>
      <c r="R41" s="26" t="s">
        <v>122</v>
      </c>
      <c r="S41" s="25"/>
      <c r="T41" s="25" t="s">
        <v>263</v>
      </c>
      <c r="U41" s="24"/>
      <c r="V41" s="25"/>
      <c r="W41" s="27"/>
      <c r="X41" s="28" t="s">
        <v>123</v>
      </c>
      <c r="Y41" s="28" t="s">
        <v>123</v>
      </c>
      <c r="Z41" s="24"/>
      <c r="AA41" s="56"/>
      <c r="AB41" s="31" t="s">
        <v>4</v>
      </c>
      <c r="AC41" s="32" t="s">
        <v>123</v>
      </c>
      <c r="AD41" s="6">
        <f t="shared" si="6"/>
        <v>1</v>
      </c>
      <c r="AE41" s="6">
        <f t="shared" si="7"/>
        <v>0</v>
      </c>
      <c r="AF41" s="6">
        <f t="shared" si="8"/>
        <v>0</v>
      </c>
    </row>
    <row r="42" spans="2:32" s="23" customFormat="1" ht="30" hidden="1" outlineLevel="1" x14ac:dyDescent="0.25">
      <c r="B42" s="24" t="str">
        <f t="shared" ca="1" si="10"/>
        <v>ФС3_129</v>
      </c>
      <c r="C42" s="25" t="s">
        <v>116</v>
      </c>
      <c r="D42" s="25" t="s">
        <v>116</v>
      </c>
      <c r="E42" s="25" t="s">
        <v>117</v>
      </c>
      <c r="F42" s="25" t="s">
        <v>116</v>
      </c>
      <c r="G42" s="25" t="s">
        <v>116</v>
      </c>
      <c r="H42" s="25" t="s">
        <v>144</v>
      </c>
      <c r="I42" s="25" t="s">
        <v>145</v>
      </c>
      <c r="J42" s="25"/>
      <c r="K42" s="25" t="s">
        <v>146</v>
      </c>
      <c r="L42" s="25" t="s">
        <v>120</v>
      </c>
      <c r="M42" s="25"/>
      <c r="N42" s="25" t="s">
        <v>125</v>
      </c>
      <c r="O42" s="25" t="s">
        <v>66</v>
      </c>
      <c r="P42" s="25"/>
      <c r="Q42" s="25"/>
      <c r="R42" s="26" t="s">
        <v>122</v>
      </c>
      <c r="S42" s="25" t="s">
        <v>264</v>
      </c>
      <c r="T42" s="25" t="s">
        <v>265</v>
      </c>
      <c r="U42" s="24" t="s">
        <v>260</v>
      </c>
      <c r="V42" s="25"/>
      <c r="W42" s="27"/>
      <c r="X42" s="28" t="s">
        <v>123</v>
      </c>
      <c r="Y42" s="28" t="s">
        <v>123</v>
      </c>
      <c r="Z42" s="24"/>
      <c r="AA42" s="56"/>
      <c r="AB42" s="31" t="s">
        <v>4</v>
      </c>
      <c r="AC42" s="32" t="s">
        <v>123</v>
      </c>
      <c r="AD42" s="6">
        <f t="shared" si="6"/>
        <v>1</v>
      </c>
      <c r="AE42" s="6">
        <f t="shared" si="7"/>
        <v>0</v>
      </c>
      <c r="AF42" s="6">
        <f t="shared" si="8"/>
        <v>0</v>
      </c>
    </row>
    <row r="43" spans="2:32" s="23" customFormat="1" ht="30" hidden="1" outlineLevel="1" x14ac:dyDescent="0.25">
      <c r="B43" s="24" t="str">
        <f t="shared" ca="1" si="10"/>
        <v>ФС4_129</v>
      </c>
      <c r="C43" s="25" t="s">
        <v>116</v>
      </c>
      <c r="D43" s="25" t="s">
        <v>116</v>
      </c>
      <c r="E43" s="25" t="s">
        <v>117</v>
      </c>
      <c r="F43" s="25" t="s">
        <v>116</v>
      </c>
      <c r="G43" s="25" t="s">
        <v>116</v>
      </c>
      <c r="H43" s="25" t="s">
        <v>144</v>
      </c>
      <c r="I43" s="25" t="s">
        <v>145</v>
      </c>
      <c r="J43" s="25"/>
      <c r="K43" s="25" t="s">
        <v>147</v>
      </c>
      <c r="L43" s="25" t="s">
        <v>148</v>
      </c>
      <c r="M43" s="25"/>
      <c r="N43" s="25" t="s">
        <v>125</v>
      </c>
      <c r="O43" s="25" t="s">
        <v>74</v>
      </c>
      <c r="P43" s="25"/>
      <c r="Q43" s="25"/>
      <c r="R43" s="26" t="s">
        <v>122</v>
      </c>
      <c r="S43" s="25" t="s">
        <v>239</v>
      </c>
      <c r="T43" s="25"/>
      <c r="U43" s="25" t="s">
        <v>238</v>
      </c>
      <c r="V43" s="25"/>
      <c r="W43" s="27"/>
      <c r="X43" s="28" t="s">
        <v>123</v>
      </c>
      <c r="Y43" s="28" t="s">
        <v>123</v>
      </c>
      <c r="Z43" s="24"/>
      <c r="AA43" s="56"/>
      <c r="AB43" s="31" t="s">
        <v>4</v>
      </c>
      <c r="AC43" s="32" t="s">
        <v>123</v>
      </c>
      <c r="AD43" s="6">
        <f t="shared" si="6"/>
        <v>1</v>
      </c>
      <c r="AE43" s="6">
        <f t="shared" si="7"/>
        <v>0</v>
      </c>
      <c r="AF43" s="6">
        <f t="shared" si="8"/>
        <v>0</v>
      </c>
    </row>
    <row r="44" spans="2:32" s="23" customFormat="1" ht="90" hidden="1" outlineLevel="1" x14ac:dyDescent="0.25">
      <c r="B44" s="24" t="str">
        <f t="shared" ca="1" si="10"/>
        <v>ФС5_129</v>
      </c>
      <c r="C44" s="25" t="s">
        <v>116</v>
      </c>
      <c r="D44" s="25" t="s">
        <v>116</v>
      </c>
      <c r="E44" s="25" t="s">
        <v>117</v>
      </c>
      <c r="F44" s="25" t="s">
        <v>116</v>
      </c>
      <c r="G44" s="25" t="s">
        <v>116</v>
      </c>
      <c r="H44" s="25" t="s">
        <v>144</v>
      </c>
      <c r="I44" s="25" t="s">
        <v>145</v>
      </c>
      <c r="J44" s="25"/>
      <c r="K44" s="25" t="s">
        <v>147</v>
      </c>
      <c r="L44" s="25" t="s">
        <v>148</v>
      </c>
      <c r="M44" s="25"/>
      <c r="N44" s="25" t="s">
        <v>125</v>
      </c>
      <c r="O44" s="25" t="s">
        <v>48</v>
      </c>
      <c r="P44" s="25"/>
      <c r="Q44" s="25"/>
      <c r="R44" s="26" t="s">
        <v>122</v>
      </c>
      <c r="S44" s="25" t="s">
        <v>240</v>
      </c>
      <c r="T44" s="25"/>
      <c r="U44" s="25" t="s">
        <v>238</v>
      </c>
      <c r="V44" s="25"/>
      <c r="W44" s="27"/>
      <c r="X44" s="28" t="s">
        <v>123</v>
      </c>
      <c r="Y44" s="28" t="s">
        <v>123</v>
      </c>
      <c r="Z44" s="24" t="s">
        <v>266</v>
      </c>
      <c r="AA44" s="56"/>
      <c r="AB44" s="31" t="s">
        <v>4</v>
      </c>
      <c r="AC44" s="32" t="s">
        <v>123</v>
      </c>
      <c r="AD44" s="6">
        <f t="shared" si="6"/>
        <v>1</v>
      </c>
      <c r="AE44" s="6">
        <f t="shared" si="7"/>
        <v>0</v>
      </c>
      <c r="AF44" s="6">
        <f t="shared" si="8"/>
        <v>0</v>
      </c>
    </row>
    <row r="45" spans="2:32" s="23" customFormat="1" ht="30" hidden="1" outlineLevel="1" x14ac:dyDescent="0.25">
      <c r="B45" s="24" t="str">
        <f t="shared" ca="1" si="10"/>
        <v>ФС6_129</v>
      </c>
      <c r="C45" s="25" t="s">
        <v>116</v>
      </c>
      <c r="D45" s="25" t="s">
        <v>116</v>
      </c>
      <c r="E45" s="25" t="s">
        <v>117</v>
      </c>
      <c r="F45" s="25" t="s">
        <v>116</v>
      </c>
      <c r="G45" s="25" t="s">
        <v>116</v>
      </c>
      <c r="H45" s="25" t="s">
        <v>144</v>
      </c>
      <c r="I45" s="25" t="s">
        <v>145</v>
      </c>
      <c r="J45" s="25"/>
      <c r="K45" s="25" t="s">
        <v>147</v>
      </c>
      <c r="L45" s="25" t="s">
        <v>148</v>
      </c>
      <c r="M45" s="25"/>
      <c r="N45" s="25" t="s">
        <v>125</v>
      </c>
      <c r="O45" s="25" t="s">
        <v>32</v>
      </c>
      <c r="P45" s="25"/>
      <c r="Q45" s="25"/>
      <c r="R45" s="26" t="s">
        <v>122</v>
      </c>
      <c r="S45" s="25" t="s">
        <v>241</v>
      </c>
      <c r="T45" s="25"/>
      <c r="U45" s="25" t="s">
        <v>238</v>
      </c>
      <c r="V45" s="25"/>
      <c r="W45" s="27"/>
      <c r="X45" s="28" t="s">
        <v>123</v>
      </c>
      <c r="Y45" s="28" t="s">
        <v>123</v>
      </c>
      <c r="Z45" s="24"/>
      <c r="AA45" s="56"/>
      <c r="AB45" s="31" t="s">
        <v>4</v>
      </c>
      <c r="AC45" s="32" t="s">
        <v>123</v>
      </c>
      <c r="AD45" s="6">
        <f t="shared" si="6"/>
        <v>1</v>
      </c>
      <c r="AE45" s="6">
        <f t="shared" si="7"/>
        <v>0</v>
      </c>
      <c r="AF45" s="6">
        <f t="shared" si="8"/>
        <v>0</v>
      </c>
    </row>
    <row r="46" spans="2:32" s="23" customFormat="1" ht="45" hidden="1" outlineLevel="1" x14ac:dyDescent="0.25">
      <c r="B46" s="24" t="str">
        <f t="shared" ca="1" si="10"/>
        <v>ФС7_129</v>
      </c>
      <c r="C46" s="25" t="s">
        <v>116</v>
      </c>
      <c r="D46" s="25" t="s">
        <v>116</v>
      </c>
      <c r="E46" s="25" t="s">
        <v>117</v>
      </c>
      <c r="F46" s="25" t="s">
        <v>116</v>
      </c>
      <c r="G46" s="25" t="s">
        <v>116</v>
      </c>
      <c r="H46" s="25" t="s">
        <v>144</v>
      </c>
      <c r="I46" s="25" t="s">
        <v>145</v>
      </c>
      <c r="J46" s="25"/>
      <c r="K46" s="25" t="s">
        <v>149</v>
      </c>
      <c r="L46" s="25" t="s">
        <v>150</v>
      </c>
      <c r="M46" s="25"/>
      <c r="N46" s="25" t="s">
        <v>125</v>
      </c>
      <c r="O46" s="25" t="s">
        <v>38</v>
      </c>
      <c r="P46" s="25"/>
      <c r="Q46" s="25"/>
      <c r="R46" s="26" t="s">
        <v>122</v>
      </c>
      <c r="S46" s="25" t="s">
        <v>242</v>
      </c>
      <c r="T46" s="25"/>
      <c r="U46" s="25" t="s">
        <v>243</v>
      </c>
      <c r="V46" s="25"/>
      <c r="W46" s="27"/>
      <c r="X46" s="28" t="s">
        <v>123</v>
      </c>
      <c r="Y46" s="28" t="s">
        <v>123</v>
      </c>
      <c r="Z46" s="24"/>
      <c r="AA46" s="56"/>
      <c r="AB46" s="31" t="s">
        <v>4</v>
      </c>
      <c r="AC46" s="32" t="s">
        <v>123</v>
      </c>
      <c r="AD46" s="6">
        <f t="shared" si="6"/>
        <v>1</v>
      </c>
      <c r="AE46" s="6">
        <f t="shared" si="7"/>
        <v>0</v>
      </c>
      <c r="AF46" s="6">
        <f t="shared" si="8"/>
        <v>0</v>
      </c>
    </row>
    <row r="47" spans="2:32" ht="15" customHeight="1" collapsed="1" x14ac:dyDescent="0.25">
      <c r="B47" s="623" t="s">
        <v>151</v>
      </c>
      <c r="C47" s="624"/>
      <c r="D47" s="624"/>
      <c r="E47" s="624"/>
      <c r="F47" s="624"/>
      <c r="G47" s="624"/>
      <c r="H47" s="624"/>
      <c r="I47" s="624"/>
      <c r="J47" s="624"/>
      <c r="K47" s="624"/>
      <c r="L47" s="624"/>
      <c r="M47" s="624"/>
      <c r="N47" s="624"/>
      <c r="O47" s="624"/>
      <c r="P47" s="624"/>
      <c r="Q47" s="624"/>
      <c r="R47" s="624"/>
      <c r="S47" s="624"/>
      <c r="T47" s="624"/>
      <c r="U47" s="624"/>
      <c r="V47" s="624"/>
      <c r="W47" s="624"/>
      <c r="X47" s="624"/>
      <c r="Y47" s="624"/>
      <c r="Z47" s="624"/>
      <c r="AA47" s="52"/>
      <c r="AB47" s="53"/>
      <c r="AC47" s="54"/>
      <c r="AD47" s="6">
        <f t="shared" si="6"/>
        <v>0</v>
      </c>
      <c r="AE47" s="6">
        <f t="shared" si="7"/>
        <v>0</v>
      </c>
      <c r="AF47" s="6">
        <f t="shared" si="8"/>
        <v>0</v>
      </c>
    </row>
    <row r="48" spans="2:32" s="23" customFormat="1" ht="60" hidden="1" outlineLevel="1" x14ac:dyDescent="0.25">
      <c r="B48" s="24" t="str">
        <f t="shared" ref="B48:B49" ca="1" si="11">"ФС"&amp;COUNTA(A$45:$C48)&amp;"_"&amp;MID(H48,5,5)</f>
        <v>ФС1_140</v>
      </c>
      <c r="C48" s="25" t="s">
        <v>116</v>
      </c>
      <c r="D48" s="25" t="s">
        <v>116</v>
      </c>
      <c r="E48" s="25" t="s">
        <v>116</v>
      </c>
      <c r="F48" s="25" t="s">
        <v>116</v>
      </c>
      <c r="G48" s="25" t="s">
        <v>117</v>
      </c>
      <c r="H48" s="25" t="s">
        <v>151</v>
      </c>
      <c r="I48" s="25" t="s">
        <v>152</v>
      </c>
      <c r="J48" s="25"/>
      <c r="K48" s="25" t="s">
        <v>125</v>
      </c>
      <c r="L48" s="25" t="s">
        <v>120</v>
      </c>
      <c r="M48" s="25"/>
      <c r="N48" s="25" t="s">
        <v>121</v>
      </c>
      <c r="O48" s="25" t="s">
        <v>153</v>
      </c>
      <c r="P48" s="25"/>
      <c r="Q48" s="25"/>
      <c r="R48" s="26" t="s">
        <v>122</v>
      </c>
      <c r="S48" s="25" t="s">
        <v>231</v>
      </c>
      <c r="T48" s="25" t="s">
        <v>267</v>
      </c>
      <c r="U48" s="24"/>
      <c r="V48" s="25"/>
      <c r="W48" s="27"/>
      <c r="X48" s="28" t="s">
        <v>123</v>
      </c>
      <c r="Y48" s="28" t="s">
        <v>123</v>
      </c>
      <c r="Z48" s="332" t="s">
        <v>1528</v>
      </c>
      <c r="AA48" s="56">
        <v>45307.687650462962</v>
      </c>
      <c r="AB48" s="331" t="s">
        <v>5</v>
      </c>
      <c r="AC48" s="32" t="s">
        <v>123</v>
      </c>
      <c r="AD48" s="6">
        <f t="shared" si="6"/>
        <v>0</v>
      </c>
      <c r="AE48" s="6">
        <f t="shared" si="7"/>
        <v>1</v>
      </c>
      <c r="AF48" s="6">
        <f t="shared" si="8"/>
        <v>0</v>
      </c>
    </row>
    <row r="49" spans="2:32" s="23" customFormat="1" ht="60" hidden="1" outlineLevel="1" x14ac:dyDescent="0.25">
      <c r="B49" s="24" t="str">
        <f t="shared" ca="1" si="11"/>
        <v>ФС2_140</v>
      </c>
      <c r="C49" s="25" t="s">
        <v>116</v>
      </c>
      <c r="D49" s="25" t="s">
        <v>116</v>
      </c>
      <c r="E49" s="25" t="s">
        <v>116</v>
      </c>
      <c r="F49" s="25" t="s">
        <v>116</v>
      </c>
      <c r="G49" s="25" t="s">
        <v>117</v>
      </c>
      <c r="H49" s="25" t="s">
        <v>151</v>
      </c>
      <c r="I49" s="25" t="s">
        <v>152</v>
      </c>
      <c r="J49" s="25"/>
      <c r="K49" s="25" t="s">
        <v>125</v>
      </c>
      <c r="L49" s="25" t="s">
        <v>120</v>
      </c>
      <c r="M49" s="25"/>
      <c r="N49" s="25" t="s">
        <v>125</v>
      </c>
      <c r="O49" s="25" t="s">
        <v>132</v>
      </c>
      <c r="P49" s="25"/>
      <c r="Q49" s="25"/>
      <c r="R49" s="26" t="s">
        <v>122</v>
      </c>
      <c r="S49" s="25"/>
      <c r="T49" s="25" t="s">
        <v>268</v>
      </c>
      <c r="U49" s="24"/>
      <c r="V49" s="25"/>
      <c r="W49" s="27"/>
      <c r="X49" s="28" t="s">
        <v>123</v>
      </c>
      <c r="Y49" s="28" t="s">
        <v>123</v>
      </c>
      <c r="Z49" s="332" t="s">
        <v>1528</v>
      </c>
      <c r="AA49" s="56">
        <v>45307.687708333331</v>
      </c>
      <c r="AB49" s="331" t="s">
        <v>5</v>
      </c>
      <c r="AC49" s="32" t="s">
        <v>123</v>
      </c>
      <c r="AD49" s="6">
        <f t="shared" si="6"/>
        <v>0</v>
      </c>
      <c r="AE49" s="6">
        <f t="shared" si="7"/>
        <v>1</v>
      </c>
      <c r="AF49" s="6">
        <f t="shared" si="8"/>
        <v>0</v>
      </c>
    </row>
    <row r="50" spans="2:32" ht="15" customHeight="1" collapsed="1" x14ac:dyDescent="0.25">
      <c r="B50" s="623" t="s">
        <v>154</v>
      </c>
      <c r="C50" s="624"/>
      <c r="D50" s="624"/>
      <c r="E50" s="624"/>
      <c r="F50" s="624"/>
      <c r="G50" s="624"/>
      <c r="H50" s="624"/>
      <c r="I50" s="624"/>
      <c r="J50" s="624"/>
      <c r="K50" s="624"/>
      <c r="L50" s="624"/>
      <c r="M50" s="624"/>
      <c r="N50" s="624"/>
      <c r="O50" s="624"/>
      <c r="P50" s="624"/>
      <c r="Q50" s="624"/>
      <c r="R50" s="624"/>
      <c r="S50" s="624"/>
      <c r="T50" s="624"/>
      <c r="U50" s="624"/>
      <c r="V50" s="624"/>
      <c r="W50" s="624"/>
      <c r="X50" s="624"/>
      <c r="Y50" s="624"/>
      <c r="Z50" s="624"/>
      <c r="AA50" s="52"/>
      <c r="AB50" s="53"/>
      <c r="AC50" s="54"/>
      <c r="AD50" s="6">
        <f t="shared" si="6"/>
        <v>0</v>
      </c>
      <c r="AE50" s="6">
        <f t="shared" si="7"/>
        <v>0</v>
      </c>
      <c r="AF50" s="6">
        <f t="shared" si="8"/>
        <v>0</v>
      </c>
    </row>
    <row r="51" spans="2:32" s="23" customFormat="1" hidden="1" outlineLevel="1" x14ac:dyDescent="0.25">
      <c r="B51" s="24" t="str">
        <f t="shared" ref="B51:B59" ca="1" si="12">"ФС"&amp;COUNTA(A$48:$C51)&amp;"_"&amp;MID(H51,5,5)</f>
        <v>ФС1_151</v>
      </c>
      <c r="C51" s="25" t="s">
        <v>116</v>
      </c>
      <c r="D51" s="25" t="s">
        <v>116</v>
      </c>
      <c r="E51" s="25" t="s">
        <v>117</v>
      </c>
      <c r="F51" s="25" t="s">
        <v>116</v>
      </c>
      <c r="G51" s="25" t="s">
        <v>116</v>
      </c>
      <c r="H51" s="25" t="s">
        <v>154</v>
      </c>
      <c r="I51" s="25" t="s">
        <v>155</v>
      </c>
      <c r="J51" s="25"/>
      <c r="K51" s="25" t="s">
        <v>130</v>
      </c>
      <c r="L51" s="25"/>
      <c r="M51" s="25" t="s">
        <v>248</v>
      </c>
      <c r="N51" s="25" t="s">
        <v>125</v>
      </c>
      <c r="O51" s="25" t="s">
        <v>66</v>
      </c>
      <c r="P51" s="25"/>
      <c r="Q51" s="25"/>
      <c r="R51" s="26" t="s">
        <v>122</v>
      </c>
      <c r="S51" s="25" t="s">
        <v>236</v>
      </c>
      <c r="T51" s="25"/>
      <c r="U51" s="25" t="s">
        <v>260</v>
      </c>
      <c r="V51" s="25"/>
      <c r="W51" s="27"/>
      <c r="X51" s="28" t="s">
        <v>116</v>
      </c>
      <c r="Y51" s="28" t="s">
        <v>116</v>
      </c>
      <c r="Z51" s="24"/>
      <c r="AA51" s="56"/>
      <c r="AB51" s="31"/>
      <c r="AC51" s="32"/>
      <c r="AD51" s="6">
        <f t="shared" si="6"/>
        <v>0</v>
      </c>
      <c r="AE51" s="6">
        <f t="shared" si="7"/>
        <v>0</v>
      </c>
      <c r="AF51" s="6">
        <f t="shared" si="8"/>
        <v>0</v>
      </c>
    </row>
    <row r="52" spans="2:32" s="23" customFormat="1" hidden="1" outlineLevel="1" x14ac:dyDescent="0.25">
      <c r="B52" s="24" t="str">
        <f t="shared" ca="1" si="12"/>
        <v>ФС2_151</v>
      </c>
      <c r="C52" s="25" t="s">
        <v>116</v>
      </c>
      <c r="D52" s="25" t="s">
        <v>116</v>
      </c>
      <c r="E52" s="25" t="s">
        <v>117</v>
      </c>
      <c r="F52" s="25" t="s">
        <v>116</v>
      </c>
      <c r="G52" s="25" t="s">
        <v>116</v>
      </c>
      <c r="H52" s="25" t="s">
        <v>154</v>
      </c>
      <c r="I52" s="25" t="s">
        <v>155</v>
      </c>
      <c r="J52" s="25"/>
      <c r="K52" s="25" t="s">
        <v>125</v>
      </c>
      <c r="L52" s="25" t="s">
        <v>248</v>
      </c>
      <c r="M52" s="25"/>
      <c r="N52" s="25" t="s">
        <v>125</v>
      </c>
      <c r="O52" s="25" t="s">
        <v>66</v>
      </c>
      <c r="P52" s="25"/>
      <c r="Q52" s="25"/>
      <c r="R52" s="26" t="s">
        <v>122</v>
      </c>
      <c r="S52" s="25"/>
      <c r="T52" s="25" t="s">
        <v>249</v>
      </c>
      <c r="U52" s="24"/>
      <c r="V52" s="25"/>
      <c r="W52" s="27"/>
      <c r="X52" s="28" t="s">
        <v>123</v>
      </c>
      <c r="Y52" s="28" t="s">
        <v>123</v>
      </c>
      <c r="Z52" s="24"/>
      <c r="AA52" s="56"/>
      <c r="AB52" s="31" t="s">
        <v>4</v>
      </c>
      <c r="AC52" s="32" t="s">
        <v>123</v>
      </c>
      <c r="AD52" s="6">
        <f t="shared" si="6"/>
        <v>1</v>
      </c>
      <c r="AE52" s="6">
        <f t="shared" si="7"/>
        <v>0</v>
      </c>
      <c r="AF52" s="6">
        <f t="shared" si="8"/>
        <v>0</v>
      </c>
    </row>
    <row r="53" spans="2:32" s="23" customFormat="1" hidden="1" outlineLevel="1" x14ac:dyDescent="0.25">
      <c r="B53" s="636" t="str">
        <f t="shared" ca="1" si="12"/>
        <v>ФС3_151</v>
      </c>
      <c r="C53" s="638" t="s">
        <v>116</v>
      </c>
      <c r="D53" s="638" t="s">
        <v>116</v>
      </c>
      <c r="E53" s="638" t="s">
        <v>117</v>
      </c>
      <c r="F53" s="638" t="s">
        <v>116</v>
      </c>
      <c r="G53" s="638" t="s">
        <v>116</v>
      </c>
      <c r="H53" s="638" t="s">
        <v>154</v>
      </c>
      <c r="I53" s="638" t="s">
        <v>155</v>
      </c>
      <c r="J53" s="638"/>
      <c r="K53" s="638" t="s">
        <v>121</v>
      </c>
      <c r="L53" s="638" t="s">
        <v>120</v>
      </c>
      <c r="M53" s="638"/>
      <c r="N53" s="638" t="s">
        <v>125</v>
      </c>
      <c r="O53" s="638" t="s">
        <v>36</v>
      </c>
      <c r="P53" s="638"/>
      <c r="Q53" s="638"/>
      <c r="R53" s="640" t="s">
        <v>122</v>
      </c>
      <c r="S53" s="638" t="s">
        <v>237</v>
      </c>
      <c r="T53" s="638"/>
      <c r="U53" s="25" t="s">
        <v>260</v>
      </c>
      <c r="V53" s="25" t="s">
        <v>269</v>
      </c>
      <c r="W53" s="27"/>
      <c r="X53" s="28" t="s">
        <v>123</v>
      </c>
      <c r="Y53" s="28" t="s">
        <v>123</v>
      </c>
      <c r="Z53" s="24"/>
      <c r="AA53" s="56"/>
      <c r="AB53" s="31" t="s">
        <v>4</v>
      </c>
      <c r="AC53" s="32" t="s">
        <v>123</v>
      </c>
      <c r="AD53" s="6">
        <f t="shared" si="6"/>
        <v>1</v>
      </c>
      <c r="AE53" s="6">
        <f t="shared" si="7"/>
        <v>0</v>
      </c>
      <c r="AF53" s="6">
        <f t="shared" si="8"/>
        <v>0</v>
      </c>
    </row>
    <row r="54" spans="2:32" s="23" customFormat="1" hidden="1" outlineLevel="1" x14ac:dyDescent="0.25">
      <c r="B54" s="637"/>
      <c r="C54" s="639"/>
      <c r="D54" s="639"/>
      <c r="E54" s="639"/>
      <c r="F54" s="639"/>
      <c r="G54" s="639"/>
      <c r="H54" s="639"/>
      <c r="I54" s="639"/>
      <c r="J54" s="639"/>
      <c r="K54" s="639"/>
      <c r="L54" s="639"/>
      <c r="M54" s="639"/>
      <c r="N54" s="639"/>
      <c r="O54" s="639"/>
      <c r="P54" s="639"/>
      <c r="Q54" s="639"/>
      <c r="R54" s="641"/>
      <c r="S54" s="639"/>
      <c r="T54" s="639"/>
      <c r="U54" s="25" t="s">
        <v>270</v>
      </c>
      <c r="V54" s="25" t="s">
        <v>269</v>
      </c>
      <c r="W54" s="27"/>
      <c r="X54" s="28" t="s">
        <v>271</v>
      </c>
      <c r="Y54" s="28" t="s">
        <v>271</v>
      </c>
      <c r="Z54" s="24"/>
      <c r="AA54" s="56"/>
      <c r="AB54" s="31" t="s">
        <v>4</v>
      </c>
      <c r="AC54" s="32" t="s">
        <v>271</v>
      </c>
      <c r="AD54" s="6"/>
      <c r="AE54" s="6"/>
      <c r="AF54" s="6"/>
    </row>
    <row r="55" spans="2:32" s="23" customFormat="1" ht="30" hidden="1" outlineLevel="1" x14ac:dyDescent="0.25">
      <c r="B55" s="24" t="str">
        <f t="shared" ca="1" si="12"/>
        <v>ФС4_151</v>
      </c>
      <c r="C55" s="25" t="s">
        <v>116</v>
      </c>
      <c r="D55" s="25" t="s">
        <v>116</v>
      </c>
      <c r="E55" s="25" t="s">
        <v>117</v>
      </c>
      <c r="F55" s="25" t="s">
        <v>116</v>
      </c>
      <c r="G55" s="25" t="s">
        <v>116</v>
      </c>
      <c r="H55" s="25" t="s">
        <v>154</v>
      </c>
      <c r="I55" s="25" t="s">
        <v>155</v>
      </c>
      <c r="J55" s="25"/>
      <c r="K55" s="25" t="s">
        <v>131</v>
      </c>
      <c r="L55" s="25" t="s">
        <v>120</v>
      </c>
      <c r="M55" s="25"/>
      <c r="N55" s="25" t="s">
        <v>125</v>
      </c>
      <c r="O55" s="25" t="s">
        <v>74</v>
      </c>
      <c r="P55" s="25"/>
      <c r="Q55" s="25"/>
      <c r="R55" s="26" t="s">
        <v>122</v>
      </c>
      <c r="S55" s="25" t="s">
        <v>239</v>
      </c>
      <c r="T55" s="25"/>
      <c r="U55" s="25" t="s">
        <v>238</v>
      </c>
      <c r="V55" s="25"/>
      <c r="W55" s="27"/>
      <c r="X55" s="28" t="s">
        <v>123</v>
      </c>
      <c r="Y55" s="28" t="s">
        <v>123</v>
      </c>
      <c r="Z55" s="24"/>
      <c r="AA55" s="56"/>
      <c r="AB55" s="31" t="s">
        <v>4</v>
      </c>
      <c r="AC55" s="32" t="s">
        <v>123</v>
      </c>
      <c r="AD55" s="6">
        <f t="shared" si="6"/>
        <v>1</v>
      </c>
      <c r="AE55" s="6">
        <f t="shared" si="7"/>
        <v>0</v>
      </c>
      <c r="AF55" s="6">
        <f t="shared" si="8"/>
        <v>0</v>
      </c>
    </row>
    <row r="56" spans="2:32" s="23" customFormat="1" ht="30" hidden="1" outlineLevel="1" x14ac:dyDescent="0.25">
      <c r="B56" s="24" t="str">
        <f t="shared" ca="1" si="12"/>
        <v>ФС5_151</v>
      </c>
      <c r="C56" s="25" t="s">
        <v>116</v>
      </c>
      <c r="D56" s="25" t="s">
        <v>116</v>
      </c>
      <c r="E56" s="25" t="s">
        <v>117</v>
      </c>
      <c r="F56" s="25" t="s">
        <v>116</v>
      </c>
      <c r="G56" s="25" t="s">
        <v>116</v>
      </c>
      <c r="H56" s="25" t="s">
        <v>154</v>
      </c>
      <c r="I56" s="25" t="s">
        <v>155</v>
      </c>
      <c r="J56" s="25"/>
      <c r="K56" s="25" t="s">
        <v>131</v>
      </c>
      <c r="L56" s="25" t="s">
        <v>120</v>
      </c>
      <c r="M56" s="25"/>
      <c r="N56" s="25" t="s">
        <v>125</v>
      </c>
      <c r="O56" s="25" t="s">
        <v>48</v>
      </c>
      <c r="P56" s="25"/>
      <c r="Q56" s="25"/>
      <c r="R56" s="26" t="s">
        <v>122</v>
      </c>
      <c r="S56" s="25" t="s">
        <v>240</v>
      </c>
      <c r="T56" s="25"/>
      <c r="U56" s="25" t="s">
        <v>238</v>
      </c>
      <c r="V56" s="25"/>
      <c r="W56" s="27"/>
      <c r="X56" s="28" t="s">
        <v>116</v>
      </c>
      <c r="Y56" s="28" t="s">
        <v>116</v>
      </c>
      <c r="Z56" s="24"/>
      <c r="AA56" s="56"/>
      <c r="AB56" s="31"/>
      <c r="AC56" s="32"/>
      <c r="AD56" s="6">
        <f t="shared" si="6"/>
        <v>0</v>
      </c>
      <c r="AE56" s="6">
        <f t="shared" si="7"/>
        <v>0</v>
      </c>
      <c r="AF56" s="6">
        <f t="shared" si="8"/>
        <v>0</v>
      </c>
    </row>
    <row r="57" spans="2:32" s="23" customFormat="1" ht="30" hidden="1" outlineLevel="1" x14ac:dyDescent="0.25">
      <c r="B57" s="24" t="str">
        <f t="shared" ca="1" si="12"/>
        <v>ФС6_151</v>
      </c>
      <c r="C57" s="25" t="s">
        <v>116</v>
      </c>
      <c r="D57" s="25" t="s">
        <v>116</v>
      </c>
      <c r="E57" s="25" t="s">
        <v>117</v>
      </c>
      <c r="F57" s="25" t="s">
        <v>116</v>
      </c>
      <c r="G57" s="25" t="s">
        <v>116</v>
      </c>
      <c r="H57" s="25" t="s">
        <v>154</v>
      </c>
      <c r="I57" s="25" t="s">
        <v>155</v>
      </c>
      <c r="J57" s="25"/>
      <c r="K57" s="25" t="s">
        <v>131</v>
      </c>
      <c r="L57" s="25" t="s">
        <v>120</v>
      </c>
      <c r="M57" s="25"/>
      <c r="N57" s="25" t="s">
        <v>125</v>
      </c>
      <c r="O57" s="25" t="s">
        <v>32</v>
      </c>
      <c r="P57" s="25"/>
      <c r="Q57" s="25"/>
      <c r="R57" s="26" t="s">
        <v>122</v>
      </c>
      <c r="S57" s="25" t="s">
        <v>241</v>
      </c>
      <c r="T57" s="25"/>
      <c r="U57" s="25" t="s">
        <v>238</v>
      </c>
      <c r="V57" s="25"/>
      <c r="W57" s="27"/>
      <c r="X57" s="28" t="s">
        <v>123</v>
      </c>
      <c r="Y57" s="28" t="s">
        <v>123</v>
      </c>
      <c r="Z57" s="24"/>
      <c r="AA57" s="56"/>
      <c r="AB57" s="31" t="s">
        <v>4</v>
      </c>
      <c r="AC57" s="32" t="s">
        <v>123</v>
      </c>
      <c r="AD57" s="6">
        <f t="shared" si="6"/>
        <v>1</v>
      </c>
      <c r="AE57" s="6">
        <f t="shared" si="7"/>
        <v>0</v>
      </c>
      <c r="AF57" s="6">
        <f t="shared" si="8"/>
        <v>0</v>
      </c>
    </row>
    <row r="58" spans="2:32" s="23" customFormat="1" ht="45" hidden="1" outlineLevel="1" x14ac:dyDescent="0.25">
      <c r="B58" s="24" t="str">
        <f t="shared" ca="1" si="12"/>
        <v>ФС7_151</v>
      </c>
      <c r="C58" s="25" t="s">
        <v>116</v>
      </c>
      <c r="D58" s="25" t="s">
        <v>116</v>
      </c>
      <c r="E58" s="25" t="s">
        <v>117</v>
      </c>
      <c r="F58" s="25" t="s">
        <v>116</v>
      </c>
      <c r="G58" s="25" t="s">
        <v>116</v>
      </c>
      <c r="H58" s="25" t="s">
        <v>154</v>
      </c>
      <c r="I58" s="25" t="s">
        <v>155</v>
      </c>
      <c r="J58" s="25"/>
      <c r="K58" s="25" t="s">
        <v>125</v>
      </c>
      <c r="L58" s="25" t="s">
        <v>120</v>
      </c>
      <c r="M58" s="25"/>
      <c r="N58" s="25" t="s">
        <v>125</v>
      </c>
      <c r="O58" s="25" t="s">
        <v>38</v>
      </c>
      <c r="P58" s="25"/>
      <c r="Q58" s="25"/>
      <c r="R58" s="26" t="s">
        <v>122</v>
      </c>
      <c r="S58" s="25" t="s">
        <v>242</v>
      </c>
      <c r="T58" s="25"/>
      <c r="U58" s="25" t="s">
        <v>243</v>
      </c>
      <c r="V58" s="25" t="s">
        <v>269</v>
      </c>
      <c r="W58" s="27"/>
      <c r="X58" s="28" t="s">
        <v>123</v>
      </c>
      <c r="Y58" s="28" t="s">
        <v>123</v>
      </c>
      <c r="Z58" s="24"/>
      <c r="AA58" s="56"/>
      <c r="AB58" s="31" t="s">
        <v>4</v>
      </c>
      <c r="AC58" s="32" t="s">
        <v>123</v>
      </c>
      <c r="AD58" s="6">
        <f t="shared" si="6"/>
        <v>1</v>
      </c>
      <c r="AE58" s="6">
        <f t="shared" si="7"/>
        <v>0</v>
      </c>
      <c r="AF58" s="6">
        <f t="shared" si="8"/>
        <v>0</v>
      </c>
    </row>
    <row r="59" spans="2:32" s="23" customFormat="1" ht="30" hidden="1" outlineLevel="1" x14ac:dyDescent="0.25">
      <c r="B59" s="24" t="str">
        <f t="shared" ca="1" si="12"/>
        <v>ФС8_151</v>
      </c>
      <c r="C59" s="25" t="s">
        <v>116</v>
      </c>
      <c r="D59" s="25" t="s">
        <v>116</v>
      </c>
      <c r="E59" s="25" t="s">
        <v>117</v>
      </c>
      <c r="F59" s="25" t="s">
        <v>116</v>
      </c>
      <c r="G59" s="25" t="s">
        <v>116</v>
      </c>
      <c r="H59" s="25" t="s">
        <v>154</v>
      </c>
      <c r="I59" s="25" t="s">
        <v>155</v>
      </c>
      <c r="J59" s="25"/>
      <c r="K59" s="25" t="s">
        <v>125</v>
      </c>
      <c r="L59" s="25" t="s">
        <v>248</v>
      </c>
      <c r="M59" s="25" t="s">
        <v>272</v>
      </c>
      <c r="N59" s="25" t="s">
        <v>125</v>
      </c>
      <c r="O59" s="25" t="s">
        <v>38</v>
      </c>
      <c r="P59" s="25"/>
      <c r="Q59" s="25"/>
      <c r="R59" s="26" t="s">
        <v>122</v>
      </c>
      <c r="S59" s="25"/>
      <c r="T59" s="25" t="s">
        <v>273</v>
      </c>
      <c r="U59" s="25"/>
      <c r="V59" s="25"/>
      <c r="W59" s="27"/>
      <c r="X59" s="28" t="s">
        <v>123</v>
      </c>
      <c r="Y59" s="28" t="s">
        <v>123</v>
      </c>
      <c r="Z59" s="24"/>
      <c r="AA59" s="56"/>
      <c r="AB59" s="31" t="s">
        <v>6</v>
      </c>
      <c r="AC59" s="32"/>
      <c r="AD59" s="6">
        <f t="shared" si="6"/>
        <v>0</v>
      </c>
      <c r="AE59" s="6">
        <f t="shared" si="7"/>
        <v>0</v>
      </c>
      <c r="AF59" s="6">
        <f t="shared" si="8"/>
        <v>1</v>
      </c>
    </row>
    <row r="60" spans="2:32" ht="15" customHeight="1" collapsed="1" x14ac:dyDescent="0.25">
      <c r="B60" s="623" t="s">
        <v>158</v>
      </c>
      <c r="C60" s="624"/>
      <c r="D60" s="624"/>
      <c r="E60" s="624"/>
      <c r="F60" s="624"/>
      <c r="G60" s="624"/>
      <c r="H60" s="624"/>
      <c r="I60" s="624"/>
      <c r="J60" s="624"/>
      <c r="K60" s="624"/>
      <c r="L60" s="624"/>
      <c r="M60" s="624"/>
      <c r="N60" s="624"/>
      <c r="O60" s="624"/>
      <c r="P60" s="624"/>
      <c r="Q60" s="624"/>
      <c r="R60" s="624"/>
      <c r="S60" s="624"/>
      <c r="T60" s="624"/>
      <c r="U60" s="624"/>
      <c r="V60" s="624"/>
      <c r="W60" s="624"/>
      <c r="X60" s="624"/>
      <c r="Y60" s="624"/>
      <c r="Z60" s="624"/>
      <c r="AA60" s="52"/>
      <c r="AB60" s="53"/>
      <c r="AC60" s="54"/>
      <c r="AD60" s="6">
        <f t="shared" si="6"/>
        <v>0</v>
      </c>
      <c r="AE60" s="6">
        <f t="shared" si="7"/>
        <v>0</v>
      </c>
      <c r="AF60" s="6">
        <f t="shared" si="8"/>
        <v>0</v>
      </c>
    </row>
    <row r="61" spans="2:32" s="23" customFormat="1" hidden="1" outlineLevel="1" x14ac:dyDescent="0.25">
      <c r="B61" s="24" t="str">
        <f t="shared" ref="B61:B69" ca="1" si="13">"ФС"&amp;COUNTA(A$58:$C61)&amp;"_"&amp;MID(H61,5,5)</f>
        <v>ФС1_152</v>
      </c>
      <c r="C61" s="25" t="s">
        <v>116</v>
      </c>
      <c r="D61" s="25" t="s">
        <v>117</v>
      </c>
      <c r="E61" s="25" t="s">
        <v>117</v>
      </c>
      <c r="F61" s="25" t="s">
        <v>116</v>
      </c>
      <c r="G61" s="25" t="s">
        <v>116</v>
      </c>
      <c r="H61" s="25" t="s">
        <v>158</v>
      </c>
      <c r="I61" s="25" t="s">
        <v>159</v>
      </c>
      <c r="J61" s="25"/>
      <c r="K61" s="25" t="s">
        <v>119</v>
      </c>
      <c r="L61" s="25" t="s">
        <v>120</v>
      </c>
      <c r="M61" s="25"/>
      <c r="N61" s="25" t="s">
        <v>125</v>
      </c>
      <c r="O61" s="25" t="s">
        <v>66</v>
      </c>
      <c r="P61" s="25"/>
      <c r="Q61" s="25"/>
      <c r="R61" s="26" t="s">
        <v>122</v>
      </c>
      <c r="S61" s="25"/>
      <c r="T61" s="25" t="s">
        <v>234</v>
      </c>
      <c r="U61" s="24"/>
      <c r="V61" s="25"/>
      <c r="W61" s="27"/>
      <c r="X61" s="28" t="s">
        <v>123</v>
      </c>
      <c r="Y61" s="28" t="s">
        <v>123</v>
      </c>
      <c r="Z61" s="24"/>
      <c r="AA61" s="56"/>
      <c r="AB61" s="31" t="s">
        <v>4</v>
      </c>
      <c r="AC61" s="32" t="s">
        <v>123</v>
      </c>
      <c r="AD61" s="6">
        <f t="shared" si="6"/>
        <v>1</v>
      </c>
      <c r="AE61" s="6">
        <f t="shared" si="7"/>
        <v>0</v>
      </c>
      <c r="AF61" s="6">
        <f t="shared" si="8"/>
        <v>0</v>
      </c>
    </row>
    <row r="62" spans="2:32" s="23" customFormat="1" hidden="1" outlineLevel="1" x14ac:dyDescent="0.25">
      <c r="B62" s="24" t="str">
        <f t="shared" ca="1" si="13"/>
        <v>ФС2_152</v>
      </c>
      <c r="C62" s="25" t="s">
        <v>116</v>
      </c>
      <c r="D62" s="25" t="s">
        <v>117</v>
      </c>
      <c r="E62" s="25" t="s">
        <v>117</v>
      </c>
      <c r="F62" s="25" t="s">
        <v>116</v>
      </c>
      <c r="G62" s="25" t="s">
        <v>116</v>
      </c>
      <c r="H62" s="25" t="s">
        <v>158</v>
      </c>
      <c r="I62" s="25" t="s">
        <v>159</v>
      </c>
      <c r="J62" s="25"/>
      <c r="K62" s="25" t="s">
        <v>125</v>
      </c>
      <c r="L62" s="25" t="s">
        <v>274</v>
      </c>
      <c r="M62" s="25"/>
      <c r="N62" s="25" t="s">
        <v>125</v>
      </c>
      <c r="O62" s="25" t="s">
        <v>66</v>
      </c>
      <c r="P62" s="25"/>
      <c r="Q62" s="25"/>
      <c r="R62" s="26" t="s">
        <v>122</v>
      </c>
      <c r="S62" s="25"/>
      <c r="T62" s="25" t="s">
        <v>234</v>
      </c>
      <c r="U62" s="24"/>
      <c r="V62" s="25"/>
      <c r="W62" s="27"/>
      <c r="X62" s="28" t="s">
        <v>123</v>
      </c>
      <c r="Y62" s="28" t="s">
        <v>123</v>
      </c>
      <c r="Z62" s="24"/>
      <c r="AA62" s="56"/>
      <c r="AB62" s="31" t="s">
        <v>4</v>
      </c>
      <c r="AC62" s="32" t="s">
        <v>123</v>
      </c>
      <c r="AD62" s="6">
        <f t="shared" si="6"/>
        <v>1</v>
      </c>
      <c r="AE62" s="6">
        <f t="shared" si="7"/>
        <v>0</v>
      </c>
      <c r="AF62" s="6">
        <f t="shared" si="8"/>
        <v>0</v>
      </c>
    </row>
    <row r="63" spans="2:32" s="23" customFormat="1" hidden="1" outlineLevel="1" x14ac:dyDescent="0.25">
      <c r="B63" s="24" t="str">
        <f t="shared" ca="1" si="13"/>
        <v>ФС3_152</v>
      </c>
      <c r="C63" s="25" t="s">
        <v>116</v>
      </c>
      <c r="D63" s="25" t="s">
        <v>117</v>
      </c>
      <c r="E63" s="25" t="s">
        <v>117</v>
      </c>
      <c r="F63" s="25" t="s">
        <v>116</v>
      </c>
      <c r="G63" s="25" t="s">
        <v>116</v>
      </c>
      <c r="H63" s="25" t="s">
        <v>158</v>
      </c>
      <c r="I63" s="25" t="s">
        <v>159</v>
      </c>
      <c r="J63" s="25"/>
      <c r="K63" s="25" t="s">
        <v>125</v>
      </c>
      <c r="L63" s="25" t="s">
        <v>248</v>
      </c>
      <c r="M63" s="25"/>
      <c r="N63" s="25" t="s">
        <v>125</v>
      </c>
      <c r="O63" s="25" t="s">
        <v>66</v>
      </c>
      <c r="P63" s="25"/>
      <c r="Q63" s="25"/>
      <c r="R63" s="26" t="s">
        <v>122</v>
      </c>
      <c r="S63" s="25"/>
      <c r="T63" s="25" t="s">
        <v>249</v>
      </c>
      <c r="U63" s="24"/>
      <c r="V63" s="25"/>
      <c r="W63" s="27"/>
      <c r="X63" s="28" t="s">
        <v>123</v>
      </c>
      <c r="Y63" s="28" t="s">
        <v>123</v>
      </c>
      <c r="Z63" s="24"/>
      <c r="AA63" s="56"/>
      <c r="AB63" s="31" t="s">
        <v>4</v>
      </c>
      <c r="AC63" s="32" t="s">
        <v>123</v>
      </c>
      <c r="AD63" s="6">
        <f t="shared" si="6"/>
        <v>1</v>
      </c>
      <c r="AE63" s="6">
        <f t="shared" si="7"/>
        <v>0</v>
      </c>
      <c r="AF63" s="6">
        <f t="shared" si="8"/>
        <v>0</v>
      </c>
    </row>
    <row r="64" spans="2:32" s="23" customFormat="1" ht="30" hidden="1" outlineLevel="1" x14ac:dyDescent="0.25">
      <c r="B64" s="24" t="str">
        <f t="shared" ca="1" si="13"/>
        <v>ФС4_152</v>
      </c>
      <c r="C64" s="25" t="s">
        <v>116</v>
      </c>
      <c r="D64" s="25" t="s">
        <v>117</v>
      </c>
      <c r="E64" s="25" t="s">
        <v>117</v>
      </c>
      <c r="F64" s="25" t="s">
        <v>116</v>
      </c>
      <c r="G64" s="25" t="s">
        <v>116</v>
      </c>
      <c r="H64" s="25" t="s">
        <v>158</v>
      </c>
      <c r="I64" s="25" t="s">
        <v>159</v>
      </c>
      <c r="J64" s="25"/>
      <c r="K64" s="25" t="s">
        <v>121</v>
      </c>
      <c r="L64" s="25" t="s">
        <v>120</v>
      </c>
      <c r="M64" s="25"/>
      <c r="N64" s="25" t="s">
        <v>125</v>
      </c>
      <c r="O64" s="25" t="s">
        <v>36</v>
      </c>
      <c r="P64" s="25"/>
      <c r="Q64" s="25"/>
      <c r="R64" s="26" t="s">
        <v>122</v>
      </c>
      <c r="S64" s="25" t="s">
        <v>237</v>
      </c>
      <c r="T64" s="25"/>
      <c r="U64" s="25" t="s">
        <v>238</v>
      </c>
      <c r="V64" s="25"/>
      <c r="W64" s="27"/>
      <c r="X64" s="28" t="s">
        <v>123</v>
      </c>
      <c r="Y64" s="28" t="s">
        <v>123</v>
      </c>
      <c r="Z64" s="24"/>
      <c r="AA64" s="56"/>
      <c r="AB64" s="31" t="s">
        <v>4</v>
      </c>
      <c r="AC64" s="32" t="s">
        <v>123</v>
      </c>
      <c r="AD64" s="6">
        <f t="shared" si="6"/>
        <v>1</v>
      </c>
      <c r="AE64" s="6">
        <f t="shared" si="7"/>
        <v>0</v>
      </c>
      <c r="AF64" s="6">
        <f t="shared" si="8"/>
        <v>0</v>
      </c>
    </row>
    <row r="65" spans="2:32" s="23" customFormat="1" ht="30" hidden="1" outlineLevel="1" x14ac:dyDescent="0.25">
      <c r="B65" s="24" t="str">
        <f t="shared" ca="1" si="13"/>
        <v>ФС5_152</v>
      </c>
      <c r="C65" s="25" t="s">
        <v>116</v>
      </c>
      <c r="D65" s="25" t="s">
        <v>117</v>
      </c>
      <c r="E65" s="25" t="s">
        <v>117</v>
      </c>
      <c r="F65" s="25" t="s">
        <v>116</v>
      </c>
      <c r="G65" s="25" t="s">
        <v>116</v>
      </c>
      <c r="H65" s="25" t="s">
        <v>158</v>
      </c>
      <c r="I65" s="25" t="s">
        <v>159</v>
      </c>
      <c r="J65" s="25"/>
      <c r="K65" s="25" t="s">
        <v>131</v>
      </c>
      <c r="L65" s="25" t="s">
        <v>120</v>
      </c>
      <c r="M65" s="25"/>
      <c r="N65" s="25" t="s">
        <v>125</v>
      </c>
      <c r="O65" s="25" t="s">
        <v>74</v>
      </c>
      <c r="P65" s="25"/>
      <c r="Q65" s="25"/>
      <c r="R65" s="26" t="s">
        <v>122</v>
      </c>
      <c r="S65" s="25" t="s">
        <v>239</v>
      </c>
      <c r="T65" s="25"/>
      <c r="U65" s="25" t="s">
        <v>238</v>
      </c>
      <c r="V65" s="25"/>
      <c r="W65" s="27"/>
      <c r="X65" s="28" t="s">
        <v>123</v>
      </c>
      <c r="Y65" s="28" t="s">
        <v>123</v>
      </c>
      <c r="Z65" s="24"/>
      <c r="AA65" s="56"/>
      <c r="AB65" s="31" t="s">
        <v>4</v>
      </c>
      <c r="AC65" s="32" t="s">
        <v>123</v>
      </c>
      <c r="AD65" s="6">
        <f t="shared" si="6"/>
        <v>1</v>
      </c>
      <c r="AE65" s="6">
        <f t="shared" si="7"/>
        <v>0</v>
      </c>
      <c r="AF65" s="6">
        <f t="shared" si="8"/>
        <v>0</v>
      </c>
    </row>
    <row r="66" spans="2:32" s="23" customFormat="1" hidden="1" outlineLevel="1" x14ac:dyDescent="0.25">
      <c r="B66" s="636" t="str">
        <f t="shared" ca="1" si="13"/>
        <v>ФС6_152</v>
      </c>
      <c r="C66" s="638" t="s">
        <v>116</v>
      </c>
      <c r="D66" s="638" t="s">
        <v>117</v>
      </c>
      <c r="E66" s="638" t="s">
        <v>117</v>
      </c>
      <c r="F66" s="638" t="s">
        <v>116</v>
      </c>
      <c r="G66" s="638" t="s">
        <v>116</v>
      </c>
      <c r="H66" s="638" t="s">
        <v>158</v>
      </c>
      <c r="I66" s="638" t="s">
        <v>159</v>
      </c>
      <c r="J66" s="638"/>
      <c r="K66" s="638" t="s">
        <v>131</v>
      </c>
      <c r="L66" s="638" t="s">
        <v>120</v>
      </c>
      <c r="M66" s="638"/>
      <c r="N66" s="638" t="s">
        <v>125</v>
      </c>
      <c r="O66" s="638" t="s">
        <v>48</v>
      </c>
      <c r="P66" s="638"/>
      <c r="Q66" s="638"/>
      <c r="R66" s="640" t="s">
        <v>122</v>
      </c>
      <c r="S66" s="638"/>
      <c r="T66" s="25" t="s">
        <v>275</v>
      </c>
      <c r="U66" s="638"/>
      <c r="V66" s="25" t="s">
        <v>276</v>
      </c>
      <c r="W66" s="27"/>
      <c r="X66" s="28" t="s">
        <v>123</v>
      </c>
      <c r="Y66" s="28" t="s">
        <v>123</v>
      </c>
      <c r="Z66" s="636"/>
      <c r="AA66" s="642"/>
      <c r="AB66" s="642" t="s">
        <v>4</v>
      </c>
      <c r="AC66" s="32" t="s">
        <v>123</v>
      </c>
      <c r="AD66" s="6">
        <f t="shared" si="6"/>
        <v>1</v>
      </c>
      <c r="AE66" s="6">
        <f t="shared" si="7"/>
        <v>0</v>
      </c>
      <c r="AF66" s="6">
        <f t="shared" si="8"/>
        <v>0</v>
      </c>
    </row>
    <row r="67" spans="2:32" s="23" customFormat="1" hidden="1" outlineLevel="1" x14ac:dyDescent="0.25">
      <c r="B67" s="637"/>
      <c r="C67" s="639"/>
      <c r="D67" s="639"/>
      <c r="E67" s="639"/>
      <c r="F67" s="639"/>
      <c r="G67" s="639"/>
      <c r="H67" s="639"/>
      <c r="I67" s="639"/>
      <c r="J67" s="639"/>
      <c r="K67" s="639"/>
      <c r="L67" s="639"/>
      <c r="M67" s="639"/>
      <c r="N67" s="639"/>
      <c r="O67" s="639"/>
      <c r="P67" s="639"/>
      <c r="Q67" s="639"/>
      <c r="R67" s="641"/>
      <c r="S67" s="639"/>
      <c r="T67" s="25" t="s">
        <v>277</v>
      </c>
      <c r="U67" s="639"/>
      <c r="V67" s="25" t="s">
        <v>276</v>
      </c>
      <c r="W67" s="27"/>
      <c r="X67" s="28" t="s">
        <v>271</v>
      </c>
      <c r="Y67" s="28" t="s">
        <v>271</v>
      </c>
      <c r="Z67" s="637"/>
      <c r="AA67" s="643"/>
      <c r="AB67" s="643"/>
      <c r="AC67" s="32" t="s">
        <v>271</v>
      </c>
      <c r="AD67" s="6"/>
      <c r="AE67" s="6"/>
      <c r="AF67" s="6"/>
    </row>
    <row r="68" spans="2:32" s="23" customFormat="1" ht="30" hidden="1" outlineLevel="1" x14ac:dyDescent="0.25">
      <c r="B68" s="24" t="str">
        <f t="shared" ca="1" si="13"/>
        <v>ФС7_152</v>
      </c>
      <c r="C68" s="25" t="s">
        <v>116</v>
      </c>
      <c r="D68" s="25" t="s">
        <v>117</v>
      </c>
      <c r="E68" s="25" t="s">
        <v>117</v>
      </c>
      <c r="F68" s="25" t="s">
        <v>116</v>
      </c>
      <c r="G68" s="25" t="s">
        <v>116</v>
      </c>
      <c r="H68" s="25" t="s">
        <v>158</v>
      </c>
      <c r="I68" s="25" t="s">
        <v>159</v>
      </c>
      <c r="J68" s="25"/>
      <c r="K68" s="25" t="s">
        <v>131</v>
      </c>
      <c r="L68" s="25" t="s">
        <v>120</v>
      </c>
      <c r="M68" s="25"/>
      <c r="N68" s="25" t="s">
        <v>125</v>
      </c>
      <c r="O68" s="25" t="s">
        <v>32</v>
      </c>
      <c r="P68" s="25"/>
      <c r="Q68" s="25"/>
      <c r="R68" s="26" t="s">
        <v>122</v>
      </c>
      <c r="S68" s="25" t="s">
        <v>241</v>
      </c>
      <c r="T68" s="25"/>
      <c r="U68" s="25" t="s">
        <v>238</v>
      </c>
      <c r="V68" s="25"/>
      <c r="W68" s="27"/>
      <c r="X68" s="28" t="s">
        <v>123</v>
      </c>
      <c r="Y68" s="28" t="s">
        <v>123</v>
      </c>
      <c r="Z68" s="24"/>
      <c r="AA68" s="56"/>
      <c r="AB68" s="31" t="s">
        <v>4</v>
      </c>
      <c r="AC68" s="32" t="s">
        <v>123</v>
      </c>
      <c r="AD68" s="6">
        <f t="shared" si="6"/>
        <v>1</v>
      </c>
      <c r="AE68" s="6">
        <f t="shared" si="7"/>
        <v>0</v>
      </c>
      <c r="AF68" s="6">
        <f t="shared" si="8"/>
        <v>0</v>
      </c>
    </row>
    <row r="69" spans="2:32" s="23" customFormat="1" ht="33" hidden="1" customHeight="1" outlineLevel="1" x14ac:dyDescent="0.25">
      <c r="B69" s="644" t="str">
        <f t="shared" ca="1" si="13"/>
        <v>ФС8_152</v>
      </c>
      <c r="C69" s="645" t="s">
        <v>116</v>
      </c>
      <c r="D69" s="645" t="s">
        <v>117</v>
      </c>
      <c r="E69" s="645" t="s">
        <v>117</v>
      </c>
      <c r="F69" s="645" t="s">
        <v>116</v>
      </c>
      <c r="G69" s="645" t="s">
        <v>116</v>
      </c>
      <c r="H69" s="645" t="s">
        <v>158</v>
      </c>
      <c r="I69" s="645" t="s">
        <v>159</v>
      </c>
      <c r="J69" s="645"/>
      <c r="K69" s="645" t="s">
        <v>125</v>
      </c>
      <c r="L69" s="645" t="s">
        <v>120</v>
      </c>
      <c r="M69" s="645"/>
      <c r="N69" s="645" t="s">
        <v>125</v>
      </c>
      <c r="O69" s="645" t="s">
        <v>38</v>
      </c>
      <c r="P69" s="645"/>
      <c r="Q69" s="645"/>
      <c r="R69" s="646" t="s">
        <v>122</v>
      </c>
      <c r="S69" s="645" t="s">
        <v>242</v>
      </c>
      <c r="T69" s="645"/>
      <c r="U69" s="645" t="s">
        <v>243</v>
      </c>
      <c r="V69" s="645" t="s">
        <v>278</v>
      </c>
      <c r="W69" s="27"/>
      <c r="X69" s="28" t="s">
        <v>123</v>
      </c>
      <c r="Y69" s="28" t="s">
        <v>123</v>
      </c>
      <c r="Z69" s="24" t="s">
        <v>279</v>
      </c>
      <c r="AA69" s="642"/>
      <c r="AB69" s="31" t="s">
        <v>4</v>
      </c>
      <c r="AC69" s="32" t="s">
        <v>123</v>
      </c>
      <c r="AD69" s="6">
        <f t="shared" si="6"/>
        <v>1</v>
      </c>
      <c r="AE69" s="6">
        <f t="shared" si="7"/>
        <v>0</v>
      </c>
      <c r="AF69" s="6">
        <f t="shared" si="8"/>
        <v>0</v>
      </c>
    </row>
    <row r="70" spans="2:32" s="23" customFormat="1" ht="33" hidden="1" customHeight="1" outlineLevel="1" x14ac:dyDescent="0.25">
      <c r="B70" s="644"/>
      <c r="C70" s="645"/>
      <c r="D70" s="645"/>
      <c r="E70" s="645"/>
      <c r="F70" s="645"/>
      <c r="G70" s="645"/>
      <c r="H70" s="645"/>
      <c r="I70" s="645"/>
      <c r="J70" s="645"/>
      <c r="K70" s="645"/>
      <c r="L70" s="645"/>
      <c r="M70" s="645"/>
      <c r="N70" s="645"/>
      <c r="O70" s="645"/>
      <c r="P70" s="645"/>
      <c r="Q70" s="645"/>
      <c r="R70" s="646"/>
      <c r="S70" s="645"/>
      <c r="T70" s="645"/>
      <c r="U70" s="645"/>
      <c r="V70" s="645"/>
      <c r="W70" s="27"/>
      <c r="X70" s="28" t="s">
        <v>271</v>
      </c>
      <c r="Y70" s="28" t="s">
        <v>271</v>
      </c>
      <c r="Z70" s="24" t="s">
        <v>280</v>
      </c>
      <c r="AA70" s="643"/>
      <c r="AB70" s="31" t="s">
        <v>4</v>
      </c>
      <c r="AC70" s="32" t="s">
        <v>271</v>
      </c>
      <c r="AD70" s="6"/>
      <c r="AE70" s="6"/>
      <c r="AF70" s="6"/>
    </row>
    <row r="71" spans="2:32" ht="15" customHeight="1" collapsed="1" x14ac:dyDescent="0.25">
      <c r="B71" s="623" t="s">
        <v>163</v>
      </c>
      <c r="C71" s="624"/>
      <c r="D71" s="624"/>
      <c r="E71" s="624"/>
      <c r="F71" s="624"/>
      <c r="G71" s="624"/>
      <c r="H71" s="624"/>
      <c r="I71" s="624"/>
      <c r="J71" s="624"/>
      <c r="K71" s="624"/>
      <c r="L71" s="624"/>
      <c r="M71" s="624"/>
      <c r="N71" s="624"/>
      <c r="O71" s="624"/>
      <c r="P71" s="624"/>
      <c r="Q71" s="624"/>
      <c r="R71" s="624"/>
      <c r="S71" s="624"/>
      <c r="T71" s="624"/>
      <c r="U71" s="624"/>
      <c r="V71" s="624"/>
      <c r="W71" s="624"/>
      <c r="X71" s="624"/>
      <c r="Y71" s="624"/>
      <c r="Z71" s="624"/>
      <c r="AA71" s="52"/>
      <c r="AB71" s="53"/>
      <c r="AC71" s="54"/>
      <c r="AD71" s="6">
        <f t="shared" si="6"/>
        <v>0</v>
      </c>
      <c r="AE71" s="6">
        <f t="shared" si="7"/>
        <v>0</v>
      </c>
      <c r="AF71" s="6">
        <f t="shared" si="8"/>
        <v>0</v>
      </c>
    </row>
    <row r="72" spans="2:32" s="23" customFormat="1" hidden="1" outlineLevel="1" x14ac:dyDescent="0.25">
      <c r="B72" s="24" t="str">
        <f t="shared" ref="B72:B74" ca="1" si="14">"ФС"&amp;COUNTA(A$69:$C72)&amp;"_"&amp;MID(H72,5,5)</f>
        <v>ФС1_153</v>
      </c>
      <c r="C72" s="25" t="s">
        <v>116</v>
      </c>
      <c r="D72" s="25" t="s">
        <v>116</v>
      </c>
      <c r="E72" s="25" t="s">
        <v>117</v>
      </c>
      <c r="F72" s="25" t="s">
        <v>116</v>
      </c>
      <c r="G72" s="25" t="s">
        <v>116</v>
      </c>
      <c r="H72" s="25" t="s">
        <v>163</v>
      </c>
      <c r="I72" s="420" t="s">
        <v>120</v>
      </c>
      <c r="J72" s="25"/>
      <c r="K72" s="25" t="s">
        <v>119</v>
      </c>
      <c r="L72" s="25" t="s">
        <v>120</v>
      </c>
      <c r="M72" s="25"/>
      <c r="N72" s="25" t="s">
        <v>121</v>
      </c>
      <c r="O72" s="25" t="s">
        <v>12</v>
      </c>
      <c r="P72" s="25"/>
      <c r="Q72" s="25"/>
      <c r="R72" s="26" t="s">
        <v>122</v>
      </c>
      <c r="S72" s="25" t="s">
        <v>236</v>
      </c>
      <c r="T72" s="25"/>
      <c r="U72" s="25" t="s">
        <v>260</v>
      </c>
      <c r="V72" s="25"/>
      <c r="W72" s="27"/>
      <c r="X72" s="28" t="s">
        <v>123</v>
      </c>
      <c r="Y72" s="28" t="s">
        <v>123</v>
      </c>
      <c r="Z72" s="24"/>
      <c r="AA72" s="56">
        <v>45530.45753472222</v>
      </c>
      <c r="AB72" s="31" t="s">
        <v>4</v>
      </c>
      <c r="AC72" s="32" t="s">
        <v>123</v>
      </c>
      <c r="AD72" s="6">
        <f t="shared" si="6"/>
        <v>1</v>
      </c>
      <c r="AE72" s="6">
        <f t="shared" si="7"/>
        <v>0</v>
      </c>
      <c r="AF72" s="6">
        <f t="shared" si="8"/>
        <v>0</v>
      </c>
    </row>
    <row r="73" spans="2:32" s="23" customFormat="1" ht="30" hidden="1" outlineLevel="1" x14ac:dyDescent="0.25">
      <c r="B73" s="24" t="str">
        <f t="shared" ca="1" si="14"/>
        <v>ФС2_153</v>
      </c>
      <c r="C73" s="25" t="s">
        <v>116</v>
      </c>
      <c r="D73" s="25" t="s">
        <v>116</v>
      </c>
      <c r="E73" s="25" t="s">
        <v>117</v>
      </c>
      <c r="F73" s="25" t="s">
        <v>116</v>
      </c>
      <c r="G73" s="25" t="s">
        <v>116</v>
      </c>
      <c r="H73" s="25" t="s">
        <v>163</v>
      </c>
      <c r="I73" s="420" t="s">
        <v>120</v>
      </c>
      <c r="J73" s="25"/>
      <c r="K73" s="25" t="s">
        <v>121</v>
      </c>
      <c r="L73" s="25" t="s">
        <v>120</v>
      </c>
      <c r="M73" s="25"/>
      <c r="N73" s="25" t="s">
        <v>121</v>
      </c>
      <c r="O73" s="25" t="s">
        <v>36</v>
      </c>
      <c r="P73" s="25"/>
      <c r="Q73" s="25"/>
      <c r="R73" s="26" t="s">
        <v>122</v>
      </c>
      <c r="S73" s="25" t="s">
        <v>237</v>
      </c>
      <c r="T73" s="25"/>
      <c r="U73" s="25" t="s">
        <v>260</v>
      </c>
      <c r="V73" s="25"/>
      <c r="W73" s="27"/>
      <c r="X73" s="28" t="s">
        <v>123</v>
      </c>
      <c r="Y73" s="28" t="s">
        <v>123</v>
      </c>
      <c r="Z73" s="24"/>
      <c r="AA73" s="56">
        <v>45530.457569444443</v>
      </c>
      <c r="AB73" s="31" t="s">
        <v>4</v>
      </c>
      <c r="AC73" s="32" t="s">
        <v>123</v>
      </c>
      <c r="AD73" s="6">
        <f t="shared" si="6"/>
        <v>1</v>
      </c>
      <c r="AE73" s="6">
        <f t="shared" si="7"/>
        <v>0</v>
      </c>
      <c r="AF73" s="6">
        <f t="shared" si="8"/>
        <v>0</v>
      </c>
    </row>
    <row r="74" spans="2:32" s="23" customFormat="1" ht="45" hidden="1" outlineLevel="1" x14ac:dyDescent="0.25">
      <c r="B74" s="24" t="str">
        <f t="shared" ca="1" si="14"/>
        <v>ФС3_153</v>
      </c>
      <c r="C74" s="25" t="s">
        <v>116</v>
      </c>
      <c r="D74" s="25" t="s">
        <v>116</v>
      </c>
      <c r="E74" s="25" t="s">
        <v>117</v>
      </c>
      <c r="F74" s="25" t="s">
        <v>116</v>
      </c>
      <c r="G74" s="25" t="s">
        <v>116</v>
      </c>
      <c r="H74" s="25" t="s">
        <v>163</v>
      </c>
      <c r="I74" s="420" t="s">
        <v>120</v>
      </c>
      <c r="J74" s="25"/>
      <c r="K74" s="25" t="s">
        <v>131</v>
      </c>
      <c r="L74" s="25" t="s">
        <v>120</v>
      </c>
      <c r="M74" s="25"/>
      <c r="N74" s="25" t="s">
        <v>121</v>
      </c>
      <c r="O74" s="25" t="s">
        <v>38</v>
      </c>
      <c r="P74" s="25"/>
      <c r="Q74" s="25"/>
      <c r="R74" s="26" t="s">
        <v>122</v>
      </c>
      <c r="S74" s="25" t="s">
        <v>242</v>
      </c>
      <c r="T74" s="25"/>
      <c r="U74" s="25" t="s">
        <v>260</v>
      </c>
      <c r="V74" s="25"/>
      <c r="W74" s="27"/>
      <c r="X74" s="28" t="s">
        <v>123</v>
      </c>
      <c r="Y74" s="28" t="s">
        <v>123</v>
      </c>
      <c r="Z74" s="24"/>
      <c r="AA74" s="56">
        <v>45530.457592592589</v>
      </c>
      <c r="AB74" s="31" t="s">
        <v>4</v>
      </c>
      <c r="AC74" s="32" t="s">
        <v>123</v>
      </c>
      <c r="AD74" s="6">
        <f t="shared" si="6"/>
        <v>1</v>
      </c>
      <c r="AE74" s="6">
        <f t="shared" si="7"/>
        <v>0</v>
      </c>
      <c r="AF74" s="6">
        <f t="shared" si="8"/>
        <v>0</v>
      </c>
    </row>
    <row r="75" spans="2:32" ht="15" customHeight="1" collapsed="1" x14ac:dyDescent="0.25">
      <c r="B75" s="623" t="s">
        <v>165</v>
      </c>
      <c r="C75" s="624"/>
      <c r="D75" s="624"/>
      <c r="E75" s="624"/>
      <c r="F75" s="624"/>
      <c r="G75" s="624"/>
      <c r="H75" s="624"/>
      <c r="I75" s="624"/>
      <c r="J75" s="624"/>
      <c r="K75" s="624"/>
      <c r="L75" s="624"/>
      <c r="M75" s="624"/>
      <c r="N75" s="624"/>
      <c r="O75" s="624"/>
      <c r="P75" s="624"/>
      <c r="Q75" s="624"/>
      <c r="R75" s="624"/>
      <c r="S75" s="624"/>
      <c r="T75" s="624"/>
      <c r="U75" s="624"/>
      <c r="V75" s="624"/>
      <c r="W75" s="624"/>
      <c r="X75" s="624"/>
      <c r="Y75" s="624"/>
      <c r="Z75" s="624"/>
      <c r="AA75" s="52"/>
      <c r="AB75" s="53"/>
      <c r="AC75" s="54"/>
      <c r="AD75" s="6">
        <f t="shared" si="6"/>
        <v>0</v>
      </c>
      <c r="AE75" s="6">
        <f t="shared" si="7"/>
        <v>0</v>
      </c>
      <c r="AF75" s="6">
        <f t="shared" si="8"/>
        <v>0</v>
      </c>
    </row>
    <row r="76" spans="2:32" s="23" customFormat="1" ht="30" hidden="1" outlineLevel="1" x14ac:dyDescent="0.25">
      <c r="B76" s="24" t="str">
        <f t="shared" ref="B76:B81" ca="1" si="15">"ФС"&amp;COUNTA(A$73:$C76)&amp;"_"&amp;MID(H76,5,5)</f>
        <v>ФС1_154</v>
      </c>
      <c r="C76" s="25" t="s">
        <v>116</v>
      </c>
      <c r="D76" s="25" t="s">
        <v>116</v>
      </c>
      <c r="E76" s="25" t="s">
        <v>117</v>
      </c>
      <c r="F76" s="25" t="s">
        <v>116</v>
      </c>
      <c r="G76" s="25" t="s">
        <v>117</v>
      </c>
      <c r="H76" s="25" t="s">
        <v>165</v>
      </c>
      <c r="I76" s="25" t="s">
        <v>166</v>
      </c>
      <c r="J76" s="25"/>
      <c r="K76" s="25" t="s">
        <v>125</v>
      </c>
      <c r="L76" s="25" t="s">
        <v>120</v>
      </c>
      <c r="M76" s="25"/>
      <c r="N76" s="25" t="s">
        <v>131</v>
      </c>
      <c r="O76" s="25" t="s">
        <v>281</v>
      </c>
      <c r="P76" s="25"/>
      <c r="Q76" s="25"/>
      <c r="R76" s="26" t="s">
        <v>122</v>
      </c>
      <c r="S76" s="25" t="s">
        <v>282</v>
      </c>
      <c r="T76" s="25"/>
      <c r="U76" s="24" t="s">
        <v>260</v>
      </c>
      <c r="V76" s="25"/>
      <c r="W76" s="27"/>
      <c r="X76" s="28" t="s">
        <v>123</v>
      </c>
      <c r="Y76" s="28" t="s">
        <v>123</v>
      </c>
      <c r="Z76" s="24"/>
      <c r="AA76" s="56"/>
      <c r="AB76" s="31" t="s">
        <v>4</v>
      </c>
      <c r="AC76" s="32" t="s">
        <v>123</v>
      </c>
      <c r="AD76" s="6">
        <f t="shared" si="6"/>
        <v>1</v>
      </c>
      <c r="AE76" s="6">
        <f t="shared" si="7"/>
        <v>0</v>
      </c>
      <c r="AF76" s="6">
        <f t="shared" si="8"/>
        <v>0</v>
      </c>
    </row>
    <row r="77" spans="2:32" s="23" customFormat="1" ht="30" hidden="1" outlineLevel="1" x14ac:dyDescent="0.25">
      <c r="B77" s="24" t="str">
        <f t="shared" ca="1" si="15"/>
        <v>ФС2_154</v>
      </c>
      <c r="C77" s="25" t="s">
        <v>116</v>
      </c>
      <c r="D77" s="25" t="s">
        <v>116</v>
      </c>
      <c r="E77" s="25" t="s">
        <v>117</v>
      </c>
      <c r="F77" s="25" t="s">
        <v>116</v>
      </c>
      <c r="G77" s="25" t="s">
        <v>117</v>
      </c>
      <c r="H77" s="25" t="s">
        <v>165</v>
      </c>
      <c r="I77" s="25" t="s">
        <v>166</v>
      </c>
      <c r="J77" s="25"/>
      <c r="K77" s="25" t="s">
        <v>125</v>
      </c>
      <c r="L77" s="25" t="s">
        <v>120</v>
      </c>
      <c r="M77" s="25"/>
      <c r="N77" s="25" t="s">
        <v>125</v>
      </c>
      <c r="O77" s="25" t="s">
        <v>167</v>
      </c>
      <c r="P77" s="25"/>
      <c r="Q77" s="25"/>
      <c r="R77" s="26" t="s">
        <v>122</v>
      </c>
      <c r="S77" s="25" t="s">
        <v>264</v>
      </c>
      <c r="T77" s="25" t="s">
        <v>265</v>
      </c>
      <c r="U77" s="24" t="s">
        <v>260</v>
      </c>
      <c r="V77" s="25" t="s">
        <v>283</v>
      </c>
      <c r="W77" s="27"/>
      <c r="X77" s="28" t="s">
        <v>123</v>
      </c>
      <c r="Y77" s="28" t="s">
        <v>123</v>
      </c>
      <c r="Z77" s="24"/>
      <c r="AA77" s="56"/>
      <c r="AB77" s="31" t="s">
        <v>4</v>
      </c>
      <c r="AC77" s="32" t="s">
        <v>123</v>
      </c>
      <c r="AD77" s="6">
        <f t="shared" si="6"/>
        <v>1</v>
      </c>
      <c r="AE77" s="6">
        <f t="shared" si="7"/>
        <v>0</v>
      </c>
      <c r="AF77" s="6">
        <f t="shared" si="8"/>
        <v>0</v>
      </c>
    </row>
    <row r="78" spans="2:32" s="23" customFormat="1" ht="30" hidden="1" outlineLevel="1" x14ac:dyDescent="0.25">
      <c r="B78" s="636" t="str">
        <f t="shared" ca="1" si="15"/>
        <v>ФС3_154</v>
      </c>
      <c r="C78" s="638" t="s">
        <v>116</v>
      </c>
      <c r="D78" s="638" t="s">
        <v>116</v>
      </c>
      <c r="E78" s="638" t="s">
        <v>117</v>
      </c>
      <c r="F78" s="638" t="s">
        <v>116</v>
      </c>
      <c r="G78" s="638" t="s">
        <v>117</v>
      </c>
      <c r="H78" s="638" t="s">
        <v>165</v>
      </c>
      <c r="I78" s="638" t="s">
        <v>166</v>
      </c>
      <c r="J78" s="638"/>
      <c r="K78" s="638" t="s">
        <v>125</v>
      </c>
      <c r="L78" s="638" t="s">
        <v>120</v>
      </c>
      <c r="M78" s="638"/>
      <c r="N78" s="638" t="s">
        <v>134</v>
      </c>
      <c r="O78" s="638" t="s">
        <v>168</v>
      </c>
      <c r="P78" s="24" t="s">
        <v>284</v>
      </c>
      <c r="Q78" s="638"/>
      <c r="R78" s="26" t="s">
        <v>122</v>
      </c>
      <c r="S78" s="25" t="s">
        <v>264</v>
      </c>
      <c r="T78" s="25" t="s">
        <v>265</v>
      </c>
      <c r="U78" s="24" t="s">
        <v>260</v>
      </c>
      <c r="V78" s="25" t="s">
        <v>285</v>
      </c>
      <c r="W78" s="27"/>
      <c r="X78" s="28" t="s">
        <v>123</v>
      </c>
      <c r="Y78" s="28" t="s">
        <v>123</v>
      </c>
      <c r="Z78" s="636"/>
      <c r="AA78" s="642"/>
      <c r="AB78" s="642" t="s">
        <v>4</v>
      </c>
      <c r="AC78" s="652" t="s">
        <v>123</v>
      </c>
      <c r="AD78" s="6">
        <f t="shared" si="6"/>
        <v>1</v>
      </c>
      <c r="AE78" s="6">
        <f t="shared" si="7"/>
        <v>0</v>
      </c>
      <c r="AF78" s="6">
        <f t="shared" si="8"/>
        <v>0</v>
      </c>
    </row>
    <row r="79" spans="2:32" s="23" customFormat="1" hidden="1" outlineLevel="1" x14ac:dyDescent="0.25">
      <c r="B79" s="637"/>
      <c r="C79" s="639"/>
      <c r="D79" s="639"/>
      <c r="E79" s="639"/>
      <c r="F79" s="639"/>
      <c r="G79" s="639"/>
      <c r="H79" s="639"/>
      <c r="I79" s="639"/>
      <c r="J79" s="639"/>
      <c r="K79" s="639"/>
      <c r="L79" s="639"/>
      <c r="M79" s="639"/>
      <c r="N79" s="639"/>
      <c r="O79" s="639"/>
      <c r="P79" s="24" t="s">
        <v>286</v>
      </c>
      <c r="Q79" s="639"/>
      <c r="R79" s="26" t="s">
        <v>122</v>
      </c>
      <c r="S79" s="25" t="s">
        <v>234</v>
      </c>
      <c r="T79" s="25"/>
      <c r="U79" s="24"/>
      <c r="V79" s="25"/>
      <c r="W79" s="27"/>
      <c r="X79" s="28" t="s">
        <v>123</v>
      </c>
      <c r="Y79" s="28" t="s">
        <v>123</v>
      </c>
      <c r="Z79" s="637"/>
      <c r="AA79" s="643"/>
      <c r="AB79" s="643"/>
      <c r="AC79" s="653"/>
      <c r="AD79" s="6"/>
      <c r="AE79" s="6"/>
      <c r="AF79" s="6"/>
    </row>
    <row r="80" spans="2:32" s="23" customFormat="1" ht="30" hidden="1" outlineLevel="1" x14ac:dyDescent="0.25">
      <c r="B80" s="24" t="str">
        <f t="shared" ca="1" si="15"/>
        <v>ФС4_154</v>
      </c>
      <c r="C80" s="25" t="s">
        <v>116</v>
      </c>
      <c r="D80" s="25" t="s">
        <v>116</v>
      </c>
      <c r="E80" s="25" t="s">
        <v>117</v>
      </c>
      <c r="F80" s="25" t="s">
        <v>116</v>
      </c>
      <c r="G80" s="25" t="s">
        <v>117</v>
      </c>
      <c r="H80" s="25" t="s">
        <v>165</v>
      </c>
      <c r="I80" s="25" t="s">
        <v>166</v>
      </c>
      <c r="J80" s="25"/>
      <c r="K80" s="25" t="s">
        <v>125</v>
      </c>
      <c r="L80" s="25" t="s">
        <v>120</v>
      </c>
      <c r="M80" s="25"/>
      <c r="N80" s="25" t="s">
        <v>124</v>
      </c>
      <c r="O80" s="25" t="s">
        <v>169</v>
      </c>
      <c r="P80" s="25"/>
      <c r="Q80" s="25"/>
      <c r="R80" s="26" t="s">
        <v>122</v>
      </c>
      <c r="S80" s="25" t="s">
        <v>282</v>
      </c>
      <c r="T80" s="25"/>
      <c r="U80" s="24" t="s">
        <v>260</v>
      </c>
      <c r="V80" s="25"/>
      <c r="W80" s="27"/>
      <c r="X80" s="28" t="s">
        <v>123</v>
      </c>
      <c r="Y80" s="28" t="s">
        <v>123</v>
      </c>
      <c r="Z80" s="24"/>
      <c r="AA80" s="56"/>
      <c r="AB80" s="31" t="s">
        <v>4</v>
      </c>
      <c r="AC80" s="32" t="s">
        <v>123</v>
      </c>
      <c r="AD80" s="6">
        <f t="shared" si="6"/>
        <v>1</v>
      </c>
      <c r="AE80" s="6">
        <f t="shared" si="7"/>
        <v>0</v>
      </c>
      <c r="AF80" s="6">
        <f t="shared" si="8"/>
        <v>0</v>
      </c>
    </row>
    <row r="81" spans="2:32" s="23" customFormat="1" ht="30" hidden="1" outlineLevel="1" x14ac:dyDescent="0.25">
      <c r="B81" s="24" t="str">
        <f t="shared" ca="1" si="15"/>
        <v>ФС5_154</v>
      </c>
      <c r="C81" s="25" t="s">
        <v>116</v>
      </c>
      <c r="D81" s="25" t="s">
        <v>116</v>
      </c>
      <c r="E81" s="25" t="s">
        <v>117</v>
      </c>
      <c r="F81" s="25" t="s">
        <v>116</v>
      </c>
      <c r="G81" s="25" t="s">
        <v>117</v>
      </c>
      <c r="H81" s="25" t="s">
        <v>165</v>
      </c>
      <c r="I81" s="25" t="s">
        <v>166</v>
      </c>
      <c r="J81" s="25"/>
      <c r="K81" s="25" t="s">
        <v>125</v>
      </c>
      <c r="L81" s="25" t="s">
        <v>120</v>
      </c>
      <c r="M81" s="25"/>
      <c r="N81" s="25" t="s">
        <v>124</v>
      </c>
      <c r="O81" s="25" t="s">
        <v>169</v>
      </c>
      <c r="P81" s="25"/>
      <c r="Q81" s="25"/>
      <c r="R81" s="26" t="s">
        <v>122</v>
      </c>
      <c r="S81" s="25"/>
      <c r="T81" s="25" t="s">
        <v>287</v>
      </c>
      <c r="U81" s="24" t="s">
        <v>288</v>
      </c>
      <c r="V81" s="25"/>
      <c r="W81" s="27"/>
      <c r="X81" s="28" t="s">
        <v>123</v>
      </c>
      <c r="Y81" s="28" t="s">
        <v>123</v>
      </c>
      <c r="Z81" s="24"/>
      <c r="AA81" s="56"/>
      <c r="AB81" s="31" t="s">
        <v>4</v>
      </c>
      <c r="AC81" s="32" t="s">
        <v>123</v>
      </c>
      <c r="AD81" s="6">
        <f t="shared" si="6"/>
        <v>1</v>
      </c>
      <c r="AE81" s="6">
        <f t="shared" si="7"/>
        <v>0</v>
      </c>
      <c r="AF81" s="6">
        <f t="shared" si="8"/>
        <v>0</v>
      </c>
    </row>
    <row r="82" spans="2:32" ht="15" customHeight="1" collapsed="1" x14ac:dyDescent="0.25">
      <c r="B82" s="623" t="s">
        <v>170</v>
      </c>
      <c r="C82" s="624"/>
      <c r="D82" s="624"/>
      <c r="E82" s="624"/>
      <c r="F82" s="624"/>
      <c r="G82" s="624"/>
      <c r="H82" s="624"/>
      <c r="I82" s="624"/>
      <c r="J82" s="624"/>
      <c r="K82" s="624"/>
      <c r="L82" s="624"/>
      <c r="M82" s="624"/>
      <c r="N82" s="624"/>
      <c r="O82" s="624"/>
      <c r="P82" s="624"/>
      <c r="Q82" s="624"/>
      <c r="R82" s="624"/>
      <c r="S82" s="624"/>
      <c r="T82" s="624"/>
      <c r="U82" s="624"/>
      <c r="V82" s="624"/>
      <c r="W82" s="624"/>
      <c r="X82" s="624"/>
      <c r="Y82" s="624"/>
      <c r="Z82" s="624"/>
      <c r="AA82" s="52"/>
      <c r="AB82" s="53"/>
      <c r="AC82" s="54"/>
      <c r="AD82" s="6">
        <f t="shared" ref="AD82:AD102" si="16">IF(AB82="Включена",1,0)</f>
        <v>0</v>
      </c>
      <c r="AE82" s="6">
        <f t="shared" ref="AE82:AE102" si="17">IF(AB82="Черновик",1,0)</f>
        <v>0</v>
      </c>
      <c r="AF82" s="6">
        <f t="shared" ref="AF82:AF102" si="18">IF(AB82="Отсутствует",1,0)</f>
        <v>0</v>
      </c>
    </row>
    <row r="83" spans="2:32" s="23" customFormat="1" hidden="1" outlineLevel="1" x14ac:dyDescent="0.25">
      <c r="B83" s="24" t="str">
        <f t="shared" ref="B83:B102" ca="1" si="19">"ФС"&amp;COUNTA(A$80:$C83)&amp;"_"&amp;MID(H83,5,5)</f>
        <v>ФС1_155</v>
      </c>
      <c r="C83" s="25" t="s">
        <v>116</v>
      </c>
      <c r="D83" s="25" t="s">
        <v>116</v>
      </c>
      <c r="E83" s="25" t="s">
        <v>117</v>
      </c>
      <c r="F83" s="25" t="s">
        <v>116</v>
      </c>
      <c r="G83" s="25" t="s">
        <v>116</v>
      </c>
      <c r="H83" s="25" t="s">
        <v>170</v>
      </c>
      <c r="I83" s="25" t="s">
        <v>171</v>
      </c>
      <c r="J83" s="25"/>
      <c r="K83" s="25" t="s">
        <v>121</v>
      </c>
      <c r="L83" s="25" t="s">
        <v>120</v>
      </c>
      <c r="M83" s="25"/>
      <c r="N83" s="25" t="s">
        <v>121</v>
      </c>
      <c r="O83" s="25" t="s">
        <v>251</v>
      </c>
      <c r="P83" s="25"/>
      <c r="Q83" s="25"/>
      <c r="R83" s="26" t="s">
        <v>122</v>
      </c>
      <c r="S83" s="25" t="s">
        <v>289</v>
      </c>
      <c r="T83" s="25"/>
      <c r="U83" s="25" t="s">
        <v>260</v>
      </c>
      <c r="V83" s="25"/>
      <c r="W83" s="27"/>
      <c r="X83" s="28" t="s">
        <v>123</v>
      </c>
      <c r="Y83" s="28" t="s">
        <v>123</v>
      </c>
      <c r="Z83" s="24"/>
      <c r="AA83" s="56"/>
      <c r="AB83" s="31" t="s">
        <v>4</v>
      </c>
      <c r="AC83" s="32" t="s">
        <v>123</v>
      </c>
      <c r="AD83" s="6">
        <f t="shared" si="16"/>
        <v>1</v>
      </c>
      <c r="AE83" s="6">
        <f t="shared" si="17"/>
        <v>0</v>
      </c>
      <c r="AF83" s="6">
        <f t="shared" si="18"/>
        <v>0</v>
      </c>
    </row>
    <row r="84" spans="2:32" s="23" customFormat="1" ht="30" hidden="1" outlineLevel="1" x14ac:dyDescent="0.25">
      <c r="B84" s="24" t="str">
        <f t="shared" ca="1" si="19"/>
        <v>ФС2_155</v>
      </c>
      <c r="C84" s="25" t="s">
        <v>116</v>
      </c>
      <c r="D84" s="25" t="s">
        <v>116</v>
      </c>
      <c r="E84" s="25" t="s">
        <v>117</v>
      </c>
      <c r="F84" s="25" t="s">
        <v>116</v>
      </c>
      <c r="G84" s="25" t="s">
        <v>116</v>
      </c>
      <c r="H84" s="25" t="s">
        <v>170</v>
      </c>
      <c r="I84" s="25" t="s">
        <v>171</v>
      </c>
      <c r="J84" s="25"/>
      <c r="K84" s="25" t="s">
        <v>131</v>
      </c>
      <c r="L84" s="25" t="s">
        <v>120</v>
      </c>
      <c r="M84" s="25"/>
      <c r="N84" s="25" t="s">
        <v>121</v>
      </c>
      <c r="O84" s="25" t="s">
        <v>251</v>
      </c>
      <c r="P84" s="25"/>
      <c r="Q84" s="25"/>
      <c r="R84" s="26" t="s">
        <v>122</v>
      </c>
      <c r="S84" s="25" t="s">
        <v>290</v>
      </c>
      <c r="T84" s="25"/>
      <c r="U84" s="25" t="s">
        <v>260</v>
      </c>
      <c r="V84" s="25"/>
      <c r="W84" s="27"/>
      <c r="X84" s="28" t="s">
        <v>123</v>
      </c>
      <c r="Y84" s="28" t="s">
        <v>123</v>
      </c>
      <c r="Z84" s="24"/>
      <c r="AA84" s="56"/>
      <c r="AB84" s="31" t="s">
        <v>4</v>
      </c>
      <c r="AC84" s="32" t="s">
        <v>123</v>
      </c>
      <c r="AD84" s="6">
        <f t="shared" si="16"/>
        <v>1</v>
      </c>
      <c r="AE84" s="6">
        <f t="shared" si="17"/>
        <v>0</v>
      </c>
      <c r="AF84" s="6">
        <f t="shared" si="18"/>
        <v>0</v>
      </c>
    </row>
    <row r="85" spans="2:32" s="23" customFormat="1" hidden="1" outlineLevel="1" x14ac:dyDescent="0.25">
      <c r="B85" s="24" t="str">
        <f t="shared" ca="1" si="19"/>
        <v>ФС3_155</v>
      </c>
      <c r="C85" s="25" t="s">
        <v>116</v>
      </c>
      <c r="D85" s="25" t="s">
        <v>116</v>
      </c>
      <c r="E85" s="25" t="s">
        <v>117</v>
      </c>
      <c r="F85" s="25" t="s">
        <v>116</v>
      </c>
      <c r="G85" s="25" t="s">
        <v>116</v>
      </c>
      <c r="H85" s="25" t="s">
        <v>170</v>
      </c>
      <c r="I85" s="25" t="s">
        <v>171</v>
      </c>
      <c r="J85" s="25"/>
      <c r="K85" s="25" t="s">
        <v>125</v>
      </c>
      <c r="L85" s="25" t="s">
        <v>291</v>
      </c>
      <c r="M85" s="25"/>
      <c r="N85" s="25" t="s">
        <v>121</v>
      </c>
      <c r="O85" s="25" t="s">
        <v>251</v>
      </c>
      <c r="P85" s="25"/>
      <c r="Q85" s="25"/>
      <c r="R85" s="26" t="s">
        <v>122</v>
      </c>
      <c r="S85" s="25" t="s">
        <v>289</v>
      </c>
      <c r="T85" s="25"/>
      <c r="U85" s="25" t="s">
        <v>260</v>
      </c>
      <c r="V85" s="25"/>
      <c r="W85" s="27"/>
      <c r="X85" s="28" t="s">
        <v>123</v>
      </c>
      <c r="Y85" s="28" t="s">
        <v>123</v>
      </c>
      <c r="Z85" s="24"/>
      <c r="AA85" s="56"/>
      <c r="AB85" s="31" t="s">
        <v>4</v>
      </c>
      <c r="AC85" s="32" t="s">
        <v>123</v>
      </c>
      <c r="AD85" s="6">
        <f t="shared" si="16"/>
        <v>1</v>
      </c>
      <c r="AE85" s="6">
        <f t="shared" si="17"/>
        <v>0</v>
      </c>
      <c r="AF85" s="6">
        <f t="shared" si="18"/>
        <v>0</v>
      </c>
    </row>
    <row r="86" spans="2:32" s="23" customFormat="1" hidden="1" outlineLevel="1" x14ac:dyDescent="0.25">
      <c r="B86" s="24" t="str">
        <f t="shared" ca="1" si="19"/>
        <v>ФС4_155</v>
      </c>
      <c r="C86" s="25" t="s">
        <v>116</v>
      </c>
      <c r="D86" s="25" t="s">
        <v>116</v>
      </c>
      <c r="E86" s="25" t="s">
        <v>117</v>
      </c>
      <c r="F86" s="25" t="s">
        <v>116</v>
      </c>
      <c r="G86" s="25" t="s">
        <v>116</v>
      </c>
      <c r="H86" s="25" t="s">
        <v>170</v>
      </c>
      <c r="I86" s="25" t="s">
        <v>171</v>
      </c>
      <c r="J86" s="25"/>
      <c r="K86" s="25" t="s">
        <v>121</v>
      </c>
      <c r="L86" s="25" t="s">
        <v>120</v>
      </c>
      <c r="M86" s="25"/>
      <c r="N86" s="25" t="s">
        <v>131</v>
      </c>
      <c r="O86" s="25" t="s">
        <v>132</v>
      </c>
      <c r="P86" s="25"/>
      <c r="Q86" s="25"/>
      <c r="R86" s="26" t="s">
        <v>122</v>
      </c>
      <c r="S86" s="25"/>
      <c r="T86" s="25" t="s">
        <v>292</v>
      </c>
      <c r="U86" s="24"/>
      <c r="V86" s="25"/>
      <c r="W86" s="27"/>
      <c r="X86" s="28" t="s">
        <v>123</v>
      </c>
      <c r="Y86" s="28" t="s">
        <v>123</v>
      </c>
      <c r="Z86" s="24"/>
      <c r="AA86" s="56"/>
      <c r="AB86" s="31" t="s">
        <v>4</v>
      </c>
      <c r="AC86" s="32" t="s">
        <v>123</v>
      </c>
      <c r="AD86" s="6">
        <f t="shared" si="16"/>
        <v>1</v>
      </c>
      <c r="AE86" s="6">
        <f t="shared" si="17"/>
        <v>0</v>
      </c>
      <c r="AF86" s="6">
        <f t="shared" si="18"/>
        <v>0</v>
      </c>
    </row>
    <row r="87" spans="2:32" s="23" customFormat="1" hidden="1" outlineLevel="1" x14ac:dyDescent="0.25">
      <c r="B87" s="24" t="str">
        <f t="shared" ca="1" si="19"/>
        <v>ФС5_155</v>
      </c>
      <c r="C87" s="25" t="s">
        <v>116</v>
      </c>
      <c r="D87" s="25" t="s">
        <v>116</v>
      </c>
      <c r="E87" s="25" t="s">
        <v>117</v>
      </c>
      <c r="F87" s="25" t="s">
        <v>116</v>
      </c>
      <c r="G87" s="25" t="s">
        <v>116</v>
      </c>
      <c r="H87" s="25" t="s">
        <v>170</v>
      </c>
      <c r="I87" s="25" t="s">
        <v>171</v>
      </c>
      <c r="J87" s="25"/>
      <c r="K87" s="25" t="s">
        <v>131</v>
      </c>
      <c r="L87" s="25" t="s">
        <v>120</v>
      </c>
      <c r="M87" s="25"/>
      <c r="N87" s="25" t="s">
        <v>131</v>
      </c>
      <c r="O87" s="25" t="s">
        <v>132</v>
      </c>
      <c r="P87" s="25"/>
      <c r="Q87" s="25"/>
      <c r="R87" s="26" t="s">
        <v>122</v>
      </c>
      <c r="S87" s="25"/>
      <c r="T87" s="25" t="s">
        <v>293</v>
      </c>
      <c r="U87" s="24"/>
      <c r="V87" s="25"/>
      <c r="W87" s="27"/>
      <c r="X87" s="28" t="s">
        <v>123</v>
      </c>
      <c r="Y87" s="28" t="s">
        <v>123</v>
      </c>
      <c r="Z87" s="24"/>
      <c r="AA87" s="56"/>
      <c r="AB87" s="31" t="s">
        <v>4</v>
      </c>
      <c r="AC87" s="32" t="s">
        <v>123</v>
      </c>
      <c r="AD87" s="6">
        <f t="shared" si="16"/>
        <v>1</v>
      </c>
      <c r="AE87" s="6">
        <f t="shared" si="17"/>
        <v>0</v>
      </c>
      <c r="AF87" s="6">
        <f t="shared" si="18"/>
        <v>0</v>
      </c>
    </row>
    <row r="88" spans="2:32" s="23" customFormat="1" hidden="1" outlineLevel="1" x14ac:dyDescent="0.25">
      <c r="B88" s="24" t="str">
        <f t="shared" ca="1" si="19"/>
        <v>ФС6_155</v>
      </c>
      <c r="C88" s="25" t="s">
        <v>116</v>
      </c>
      <c r="D88" s="25" t="s">
        <v>116</v>
      </c>
      <c r="E88" s="25" t="s">
        <v>117</v>
      </c>
      <c r="F88" s="25" t="s">
        <v>116</v>
      </c>
      <c r="G88" s="25" t="s">
        <v>116</v>
      </c>
      <c r="H88" s="25" t="s">
        <v>170</v>
      </c>
      <c r="I88" s="25" t="s">
        <v>171</v>
      </c>
      <c r="J88" s="25"/>
      <c r="K88" s="25" t="s">
        <v>125</v>
      </c>
      <c r="L88" s="25" t="s">
        <v>120</v>
      </c>
      <c r="M88" s="25"/>
      <c r="N88" s="25" t="s">
        <v>131</v>
      </c>
      <c r="O88" s="25" t="s">
        <v>132</v>
      </c>
      <c r="P88" s="25"/>
      <c r="Q88" s="25"/>
      <c r="R88" s="26" t="s">
        <v>122</v>
      </c>
      <c r="S88" s="25"/>
      <c r="T88" s="25" t="s">
        <v>291</v>
      </c>
      <c r="U88" s="24"/>
      <c r="V88" s="25"/>
      <c r="W88" s="27"/>
      <c r="X88" s="28" t="s">
        <v>123</v>
      </c>
      <c r="Y88" s="28" t="s">
        <v>123</v>
      </c>
      <c r="Z88" s="24"/>
      <c r="AA88" s="56"/>
      <c r="AB88" s="31" t="s">
        <v>4</v>
      </c>
      <c r="AC88" s="32" t="s">
        <v>123</v>
      </c>
      <c r="AD88" s="6">
        <f t="shared" si="16"/>
        <v>1</v>
      </c>
      <c r="AE88" s="6">
        <f t="shared" si="17"/>
        <v>0</v>
      </c>
      <c r="AF88" s="6">
        <f t="shared" si="18"/>
        <v>0</v>
      </c>
    </row>
    <row r="89" spans="2:32" s="23" customFormat="1" ht="30" hidden="1" customHeight="1" outlineLevel="1" x14ac:dyDescent="0.25">
      <c r="B89" s="51" t="str">
        <f t="shared" ca="1" si="19"/>
        <v>ФС7_155</v>
      </c>
      <c r="C89" s="57" t="s">
        <v>116</v>
      </c>
      <c r="D89" s="57" t="s">
        <v>116</v>
      </c>
      <c r="E89" s="57" t="s">
        <v>117</v>
      </c>
      <c r="F89" s="57" t="s">
        <v>116</v>
      </c>
      <c r="G89" s="57" t="s">
        <v>116</v>
      </c>
      <c r="H89" s="57" t="s">
        <v>170</v>
      </c>
      <c r="I89" s="25" t="s">
        <v>294</v>
      </c>
      <c r="J89" s="57"/>
      <c r="K89" s="57" t="s">
        <v>130</v>
      </c>
      <c r="L89" s="57" t="s">
        <v>120</v>
      </c>
      <c r="M89" s="57"/>
      <c r="N89" s="57" t="s">
        <v>125</v>
      </c>
      <c r="O89" s="57" t="s">
        <v>66</v>
      </c>
      <c r="P89" s="57"/>
      <c r="Q89" s="57"/>
      <c r="R89" s="59" t="s">
        <v>122</v>
      </c>
      <c r="S89" s="25" t="s">
        <v>236</v>
      </c>
      <c r="T89" s="25"/>
      <c r="U89" s="24"/>
      <c r="V89" s="354" t="s">
        <v>295</v>
      </c>
      <c r="W89" s="27"/>
      <c r="X89" s="61" t="s">
        <v>123</v>
      </c>
      <c r="Y89" s="61" t="s">
        <v>123</v>
      </c>
      <c r="Z89" s="51"/>
      <c r="AA89" s="70">
        <v>45324.569525462961</v>
      </c>
      <c r="AB89" s="70" t="s">
        <v>4</v>
      </c>
      <c r="AC89" s="71" t="s">
        <v>123</v>
      </c>
      <c r="AD89" s="6">
        <f t="shared" si="16"/>
        <v>1</v>
      </c>
      <c r="AE89" s="6">
        <f t="shared" si="17"/>
        <v>0</v>
      </c>
      <c r="AF89" s="6">
        <f t="shared" si="18"/>
        <v>0</v>
      </c>
    </row>
    <row r="90" spans="2:32" s="23" customFormat="1" ht="30" hidden="1" outlineLevel="1" x14ac:dyDescent="0.25">
      <c r="B90" s="636" t="str">
        <f t="shared" ca="1" si="19"/>
        <v>ФС8_155</v>
      </c>
      <c r="C90" s="638" t="s">
        <v>116</v>
      </c>
      <c r="D90" s="638" t="s">
        <v>116</v>
      </c>
      <c r="E90" s="638" t="s">
        <v>117</v>
      </c>
      <c r="F90" s="638" t="s">
        <v>116</v>
      </c>
      <c r="G90" s="638" t="s">
        <v>116</v>
      </c>
      <c r="H90" s="638" t="s">
        <v>170</v>
      </c>
      <c r="I90" s="25" t="s">
        <v>296</v>
      </c>
      <c r="J90" s="638"/>
      <c r="K90" s="638" t="s">
        <v>121</v>
      </c>
      <c r="L90" s="638" t="s">
        <v>120</v>
      </c>
      <c r="M90" s="638"/>
      <c r="N90" s="638" t="s">
        <v>125</v>
      </c>
      <c r="O90" s="638" t="s">
        <v>36</v>
      </c>
      <c r="P90" s="638"/>
      <c r="Q90" s="638"/>
      <c r="R90" s="640" t="s">
        <v>122</v>
      </c>
      <c r="S90" s="638" t="s">
        <v>237</v>
      </c>
      <c r="T90" s="25"/>
      <c r="U90" s="25" t="s">
        <v>238</v>
      </c>
      <c r="V90" s="25" t="s">
        <v>297</v>
      </c>
      <c r="W90" s="27"/>
      <c r="X90" s="647" t="s">
        <v>123</v>
      </c>
      <c r="Y90" s="647" t="s">
        <v>123</v>
      </c>
      <c r="Z90" s="636"/>
      <c r="AA90" s="642"/>
      <c r="AB90" s="642" t="s">
        <v>4</v>
      </c>
      <c r="AC90" s="652" t="s">
        <v>123</v>
      </c>
      <c r="AD90" s="6">
        <f t="shared" si="16"/>
        <v>1</v>
      </c>
      <c r="AE90" s="6">
        <f t="shared" si="17"/>
        <v>0</v>
      </c>
      <c r="AF90" s="6">
        <f t="shared" si="18"/>
        <v>0</v>
      </c>
    </row>
    <row r="91" spans="2:32" s="23" customFormat="1" hidden="1" outlineLevel="1" x14ac:dyDescent="0.25">
      <c r="B91" s="650"/>
      <c r="C91" s="654"/>
      <c r="D91" s="654"/>
      <c r="E91" s="654"/>
      <c r="F91" s="654"/>
      <c r="G91" s="654"/>
      <c r="H91" s="654"/>
      <c r="I91" s="25" t="s">
        <v>296</v>
      </c>
      <c r="J91" s="654"/>
      <c r="K91" s="654"/>
      <c r="L91" s="654"/>
      <c r="M91" s="654"/>
      <c r="N91" s="654"/>
      <c r="O91" s="654"/>
      <c r="P91" s="654"/>
      <c r="Q91" s="654"/>
      <c r="R91" s="655"/>
      <c r="S91" s="654"/>
      <c r="T91" s="25" t="s">
        <v>298</v>
      </c>
      <c r="U91" s="25"/>
      <c r="V91" s="25" t="s">
        <v>299</v>
      </c>
      <c r="W91" s="27"/>
      <c r="X91" s="648"/>
      <c r="Y91" s="648"/>
      <c r="Z91" s="650"/>
      <c r="AA91" s="651"/>
      <c r="AB91" s="651"/>
      <c r="AC91" s="656"/>
      <c r="AD91" s="6"/>
      <c r="AE91" s="6"/>
      <c r="AF91" s="6"/>
    </row>
    <row r="92" spans="2:32" s="23" customFormat="1" ht="30" hidden="1" outlineLevel="1" x14ac:dyDescent="0.25">
      <c r="B92" s="650"/>
      <c r="C92" s="654"/>
      <c r="D92" s="654"/>
      <c r="E92" s="654"/>
      <c r="F92" s="654"/>
      <c r="G92" s="654"/>
      <c r="H92" s="654"/>
      <c r="I92" s="25" t="s">
        <v>300</v>
      </c>
      <c r="J92" s="654"/>
      <c r="K92" s="654"/>
      <c r="L92" s="654"/>
      <c r="M92" s="654"/>
      <c r="N92" s="654"/>
      <c r="O92" s="654"/>
      <c r="P92" s="654"/>
      <c r="Q92" s="654"/>
      <c r="R92" s="655"/>
      <c r="S92" s="654"/>
      <c r="T92" s="25"/>
      <c r="U92" s="25" t="s">
        <v>238</v>
      </c>
      <c r="V92" s="25"/>
      <c r="W92" s="27"/>
      <c r="X92" s="648"/>
      <c r="Y92" s="648"/>
      <c r="Z92" s="650"/>
      <c r="AA92" s="651"/>
      <c r="AB92" s="651"/>
      <c r="AC92" s="656"/>
      <c r="AD92" s="6"/>
      <c r="AE92" s="6"/>
      <c r="AF92" s="6"/>
    </row>
    <row r="93" spans="2:32" s="23" customFormat="1" ht="30" hidden="1" outlineLevel="1" x14ac:dyDescent="0.25">
      <c r="B93" s="650"/>
      <c r="C93" s="654"/>
      <c r="D93" s="654"/>
      <c r="E93" s="654"/>
      <c r="F93" s="654"/>
      <c r="G93" s="654"/>
      <c r="H93" s="654"/>
      <c r="I93" s="25" t="s">
        <v>301</v>
      </c>
      <c r="J93" s="654"/>
      <c r="K93" s="654"/>
      <c r="L93" s="654"/>
      <c r="M93" s="654"/>
      <c r="N93" s="654"/>
      <c r="O93" s="654"/>
      <c r="P93" s="654"/>
      <c r="Q93" s="654"/>
      <c r="R93" s="655"/>
      <c r="S93" s="654"/>
      <c r="T93" s="25"/>
      <c r="U93" s="25" t="s">
        <v>238</v>
      </c>
      <c r="V93" s="25" t="s">
        <v>302</v>
      </c>
      <c r="W93" s="27"/>
      <c r="X93" s="648"/>
      <c r="Y93" s="648"/>
      <c r="Z93" s="650"/>
      <c r="AA93" s="651"/>
      <c r="AB93" s="651"/>
      <c r="AC93" s="656"/>
      <c r="AD93" s="6"/>
      <c r="AE93" s="6"/>
      <c r="AF93" s="6"/>
    </row>
    <row r="94" spans="2:32" s="23" customFormat="1" hidden="1" outlineLevel="1" x14ac:dyDescent="0.25">
      <c r="B94" s="637"/>
      <c r="C94" s="639"/>
      <c r="D94" s="639"/>
      <c r="E94" s="639"/>
      <c r="F94" s="639"/>
      <c r="G94" s="639"/>
      <c r="H94" s="639"/>
      <c r="I94" s="25" t="s">
        <v>301</v>
      </c>
      <c r="J94" s="639"/>
      <c r="K94" s="639"/>
      <c r="L94" s="639"/>
      <c r="M94" s="639"/>
      <c r="N94" s="639"/>
      <c r="O94" s="639"/>
      <c r="P94" s="639"/>
      <c r="Q94" s="639"/>
      <c r="R94" s="641"/>
      <c r="S94" s="639"/>
      <c r="T94" s="25" t="s">
        <v>298</v>
      </c>
      <c r="U94" s="25"/>
      <c r="V94" s="25" t="s">
        <v>303</v>
      </c>
      <c r="W94" s="27"/>
      <c r="X94" s="649"/>
      <c r="Y94" s="649"/>
      <c r="Z94" s="637"/>
      <c r="AA94" s="643"/>
      <c r="AB94" s="643"/>
      <c r="AC94" s="653"/>
      <c r="AD94" s="6"/>
      <c r="AE94" s="6"/>
      <c r="AF94" s="6"/>
    </row>
    <row r="95" spans="2:32" s="23" customFormat="1" hidden="1" outlineLevel="1" x14ac:dyDescent="0.25">
      <c r="B95" s="24" t="str">
        <f t="shared" ca="1" si="19"/>
        <v>ФС9_155</v>
      </c>
      <c r="C95" s="25" t="s">
        <v>116</v>
      </c>
      <c r="D95" s="25" t="s">
        <v>116</v>
      </c>
      <c r="E95" s="25" t="s">
        <v>117</v>
      </c>
      <c r="F95" s="25" t="s">
        <v>116</v>
      </c>
      <c r="G95" s="25" t="s">
        <v>116</v>
      </c>
      <c r="H95" s="25" t="s">
        <v>170</v>
      </c>
      <c r="I95" s="25" t="s">
        <v>171</v>
      </c>
      <c r="J95" s="25"/>
      <c r="K95" s="25" t="s">
        <v>131</v>
      </c>
      <c r="L95" s="25" t="s">
        <v>120</v>
      </c>
      <c r="M95" s="25"/>
      <c r="N95" s="25" t="s">
        <v>125</v>
      </c>
      <c r="O95" s="25" t="s">
        <v>74</v>
      </c>
      <c r="P95" s="25"/>
      <c r="Q95" s="25"/>
      <c r="R95" s="26" t="s">
        <v>122</v>
      </c>
      <c r="S95" s="25"/>
      <c r="T95" s="25" t="s">
        <v>304</v>
      </c>
      <c r="U95" s="25"/>
      <c r="V95" s="25"/>
      <c r="W95" s="27"/>
      <c r="X95" s="28" t="s">
        <v>123</v>
      </c>
      <c r="Y95" s="28" t="s">
        <v>123</v>
      </c>
      <c r="Z95" s="24"/>
      <c r="AA95" s="56"/>
      <c r="AB95" s="31" t="s">
        <v>4</v>
      </c>
      <c r="AC95" s="32" t="s">
        <v>123</v>
      </c>
      <c r="AD95" s="6">
        <f t="shared" si="16"/>
        <v>1</v>
      </c>
      <c r="AE95" s="6">
        <f t="shared" si="17"/>
        <v>0</v>
      </c>
      <c r="AF95" s="6">
        <f t="shared" si="18"/>
        <v>0</v>
      </c>
    </row>
    <row r="96" spans="2:32" s="23" customFormat="1" hidden="1" outlineLevel="1" x14ac:dyDescent="0.25">
      <c r="B96" s="24" t="str">
        <f t="shared" ca="1" si="19"/>
        <v>ФС10_155</v>
      </c>
      <c r="C96" s="25" t="s">
        <v>116</v>
      </c>
      <c r="D96" s="25" t="s">
        <v>116</v>
      </c>
      <c r="E96" s="25" t="s">
        <v>117</v>
      </c>
      <c r="F96" s="25" t="s">
        <v>116</v>
      </c>
      <c r="G96" s="25" t="s">
        <v>116</v>
      </c>
      <c r="H96" s="25" t="s">
        <v>170</v>
      </c>
      <c r="I96" s="25" t="s">
        <v>171</v>
      </c>
      <c r="J96" s="25"/>
      <c r="K96" s="25" t="s">
        <v>131</v>
      </c>
      <c r="L96" s="25" t="s">
        <v>120</v>
      </c>
      <c r="M96" s="25"/>
      <c r="N96" s="25" t="s">
        <v>125</v>
      </c>
      <c r="O96" s="25" t="s">
        <v>48</v>
      </c>
      <c r="P96" s="25"/>
      <c r="Q96" s="25"/>
      <c r="R96" s="26" t="s">
        <v>122</v>
      </c>
      <c r="S96" s="25"/>
      <c r="T96" s="25" t="s">
        <v>305</v>
      </c>
      <c r="U96" s="25"/>
      <c r="V96" s="25"/>
      <c r="W96" s="27"/>
      <c r="X96" s="28" t="s">
        <v>123</v>
      </c>
      <c r="Y96" s="28" t="s">
        <v>123</v>
      </c>
      <c r="Z96" s="24"/>
      <c r="AA96" s="56"/>
      <c r="AB96" s="31" t="s">
        <v>4</v>
      </c>
      <c r="AC96" s="32" t="s">
        <v>123</v>
      </c>
      <c r="AD96" s="6">
        <f t="shared" si="16"/>
        <v>1</v>
      </c>
      <c r="AE96" s="6">
        <f t="shared" si="17"/>
        <v>0</v>
      </c>
      <c r="AF96" s="6">
        <f t="shared" si="18"/>
        <v>0</v>
      </c>
    </row>
    <row r="97" spans="2:32" s="23" customFormat="1" ht="30" hidden="1" outlineLevel="1" x14ac:dyDescent="0.25">
      <c r="B97" s="636" t="str">
        <f t="shared" ca="1" si="19"/>
        <v>ФС11_155</v>
      </c>
      <c r="C97" s="638" t="s">
        <v>116</v>
      </c>
      <c r="D97" s="638" t="s">
        <v>116</v>
      </c>
      <c r="E97" s="638" t="s">
        <v>117</v>
      </c>
      <c r="F97" s="638" t="s">
        <v>116</v>
      </c>
      <c r="G97" s="638" t="s">
        <v>116</v>
      </c>
      <c r="H97" s="638" t="s">
        <v>170</v>
      </c>
      <c r="I97" s="25" t="s">
        <v>296</v>
      </c>
      <c r="J97" s="638"/>
      <c r="K97" s="638" t="s">
        <v>131</v>
      </c>
      <c r="L97" s="638" t="s">
        <v>120</v>
      </c>
      <c r="M97" s="638"/>
      <c r="N97" s="638" t="s">
        <v>125</v>
      </c>
      <c r="O97" s="638" t="s">
        <v>32</v>
      </c>
      <c r="P97" s="638"/>
      <c r="Q97" s="638"/>
      <c r="R97" s="640" t="s">
        <v>122</v>
      </c>
      <c r="S97" s="638" t="s">
        <v>241</v>
      </c>
      <c r="T97" s="25"/>
      <c r="U97" s="25" t="s">
        <v>238</v>
      </c>
      <c r="V97" s="25" t="s">
        <v>297</v>
      </c>
      <c r="W97" s="27"/>
      <c r="X97" s="647" t="s">
        <v>123</v>
      </c>
      <c r="Y97" s="647" t="s">
        <v>123</v>
      </c>
      <c r="Z97" s="73"/>
      <c r="AA97" s="642"/>
      <c r="AB97" s="642" t="s">
        <v>4</v>
      </c>
      <c r="AC97" s="652" t="s">
        <v>123</v>
      </c>
      <c r="AD97" s="6">
        <f t="shared" si="16"/>
        <v>1</v>
      </c>
      <c r="AE97" s="6">
        <f t="shared" si="17"/>
        <v>0</v>
      </c>
      <c r="AF97" s="6">
        <f t="shared" si="18"/>
        <v>0</v>
      </c>
    </row>
    <row r="98" spans="2:32" s="23" customFormat="1" hidden="1" outlineLevel="1" x14ac:dyDescent="0.25">
      <c r="B98" s="650"/>
      <c r="C98" s="654"/>
      <c r="D98" s="654"/>
      <c r="E98" s="654"/>
      <c r="F98" s="654"/>
      <c r="G98" s="654"/>
      <c r="H98" s="654"/>
      <c r="I98" s="25" t="s">
        <v>296</v>
      </c>
      <c r="J98" s="654"/>
      <c r="K98" s="654"/>
      <c r="L98" s="654"/>
      <c r="M98" s="654"/>
      <c r="N98" s="654"/>
      <c r="O98" s="654"/>
      <c r="P98" s="654"/>
      <c r="Q98" s="654"/>
      <c r="R98" s="655"/>
      <c r="S98" s="654"/>
      <c r="T98" s="25" t="s">
        <v>234</v>
      </c>
      <c r="U98" s="25"/>
      <c r="V98" s="25" t="s">
        <v>299</v>
      </c>
      <c r="W98" s="27"/>
      <c r="X98" s="648"/>
      <c r="Y98" s="648"/>
      <c r="Z98" s="74"/>
      <c r="AA98" s="651"/>
      <c r="AB98" s="651"/>
      <c r="AC98" s="656"/>
      <c r="AD98" s="6"/>
      <c r="AE98" s="6"/>
      <c r="AF98" s="6"/>
    </row>
    <row r="99" spans="2:32" s="23" customFormat="1" ht="30" hidden="1" outlineLevel="1" x14ac:dyDescent="0.25">
      <c r="B99" s="650"/>
      <c r="C99" s="654"/>
      <c r="D99" s="654"/>
      <c r="E99" s="654"/>
      <c r="F99" s="654"/>
      <c r="G99" s="654"/>
      <c r="H99" s="654"/>
      <c r="I99" s="25" t="s">
        <v>300</v>
      </c>
      <c r="J99" s="654"/>
      <c r="K99" s="654"/>
      <c r="L99" s="654"/>
      <c r="M99" s="654"/>
      <c r="N99" s="654"/>
      <c r="O99" s="654"/>
      <c r="P99" s="654"/>
      <c r="Q99" s="654"/>
      <c r="R99" s="655"/>
      <c r="S99" s="654"/>
      <c r="T99" s="25"/>
      <c r="U99" s="25" t="s">
        <v>238</v>
      </c>
      <c r="V99" s="25"/>
      <c r="W99" s="27"/>
      <c r="X99" s="648"/>
      <c r="Y99" s="648"/>
      <c r="Z99" s="74"/>
      <c r="AA99" s="651"/>
      <c r="AB99" s="651"/>
      <c r="AC99" s="656"/>
      <c r="AD99" s="6"/>
      <c r="AE99" s="6"/>
      <c r="AF99" s="6"/>
    </row>
    <row r="100" spans="2:32" s="23" customFormat="1" ht="45" hidden="1" outlineLevel="1" x14ac:dyDescent="0.25">
      <c r="B100" s="650"/>
      <c r="C100" s="654"/>
      <c r="D100" s="654"/>
      <c r="E100" s="654"/>
      <c r="F100" s="654"/>
      <c r="G100" s="654"/>
      <c r="H100" s="654"/>
      <c r="I100" s="25" t="s">
        <v>301</v>
      </c>
      <c r="J100" s="654"/>
      <c r="K100" s="654"/>
      <c r="L100" s="654"/>
      <c r="M100" s="654"/>
      <c r="N100" s="654"/>
      <c r="O100" s="654"/>
      <c r="P100" s="654"/>
      <c r="Q100" s="654"/>
      <c r="R100" s="655"/>
      <c r="S100" s="654"/>
      <c r="T100" s="25"/>
      <c r="U100" s="25" t="s">
        <v>238</v>
      </c>
      <c r="V100" s="25" t="s">
        <v>302</v>
      </c>
      <c r="W100" s="27"/>
      <c r="X100" s="648"/>
      <c r="Y100" s="648"/>
      <c r="Z100" s="73" t="s">
        <v>306</v>
      </c>
      <c r="AA100" s="651"/>
      <c r="AB100" s="651"/>
      <c r="AC100" s="656"/>
      <c r="AD100" s="6"/>
      <c r="AE100" s="6"/>
      <c r="AF100" s="6"/>
    </row>
    <row r="101" spans="2:32" s="23" customFormat="1" hidden="1" outlineLevel="1" x14ac:dyDescent="0.25">
      <c r="B101" s="637"/>
      <c r="C101" s="639"/>
      <c r="D101" s="639"/>
      <c r="E101" s="639"/>
      <c r="F101" s="639"/>
      <c r="G101" s="639"/>
      <c r="H101" s="639"/>
      <c r="I101" s="25" t="s">
        <v>301</v>
      </c>
      <c r="J101" s="639"/>
      <c r="K101" s="639"/>
      <c r="L101" s="639"/>
      <c r="M101" s="639"/>
      <c r="N101" s="639"/>
      <c r="O101" s="639"/>
      <c r="P101" s="639"/>
      <c r="Q101" s="639"/>
      <c r="R101" s="641"/>
      <c r="S101" s="639"/>
      <c r="T101" s="25" t="s">
        <v>234</v>
      </c>
      <c r="U101" s="25"/>
      <c r="V101" s="25" t="s">
        <v>303</v>
      </c>
      <c r="W101" s="27"/>
      <c r="X101" s="649"/>
      <c r="Y101" s="649"/>
      <c r="Z101" s="75"/>
      <c r="AA101" s="643"/>
      <c r="AB101" s="643"/>
      <c r="AC101" s="653"/>
      <c r="AD101" s="6"/>
      <c r="AE101" s="6"/>
      <c r="AF101" s="6"/>
    </row>
    <row r="102" spans="2:32" s="23" customFormat="1" ht="45" hidden="1" customHeight="1" outlineLevel="1" x14ac:dyDescent="0.25">
      <c r="B102" s="644" t="str">
        <f t="shared" ca="1" si="19"/>
        <v>ФС12_155</v>
      </c>
      <c r="C102" s="645" t="s">
        <v>116</v>
      </c>
      <c r="D102" s="645" t="s">
        <v>116</v>
      </c>
      <c r="E102" s="645" t="s">
        <v>117</v>
      </c>
      <c r="F102" s="645" t="s">
        <v>116</v>
      </c>
      <c r="G102" s="645" t="s">
        <v>116</v>
      </c>
      <c r="H102" s="645" t="s">
        <v>170</v>
      </c>
      <c r="I102" s="25" t="s">
        <v>296</v>
      </c>
      <c r="J102" s="645"/>
      <c r="K102" s="645" t="s">
        <v>125</v>
      </c>
      <c r="L102" s="645" t="s">
        <v>120</v>
      </c>
      <c r="M102" s="645"/>
      <c r="N102" s="645" t="s">
        <v>125</v>
      </c>
      <c r="O102" s="645" t="s">
        <v>38</v>
      </c>
      <c r="P102" s="645"/>
      <c r="Q102" s="645"/>
      <c r="R102" s="646" t="s">
        <v>122</v>
      </c>
      <c r="S102" s="645" t="s">
        <v>242</v>
      </c>
      <c r="T102" s="25"/>
      <c r="U102" s="25" t="s">
        <v>243</v>
      </c>
      <c r="V102" s="25" t="s">
        <v>299</v>
      </c>
      <c r="W102" s="27"/>
      <c r="X102" s="657" t="s">
        <v>123</v>
      </c>
      <c r="Y102" s="657" t="s">
        <v>123</v>
      </c>
      <c r="Z102" s="644"/>
      <c r="AA102" s="642"/>
      <c r="AB102" s="642" t="s">
        <v>4</v>
      </c>
      <c r="AC102" s="652" t="s">
        <v>123</v>
      </c>
      <c r="AD102" s="6">
        <f t="shared" si="16"/>
        <v>1</v>
      </c>
      <c r="AE102" s="6">
        <f t="shared" si="17"/>
        <v>0</v>
      </c>
      <c r="AF102" s="6">
        <f t="shared" si="18"/>
        <v>0</v>
      </c>
    </row>
    <row r="103" spans="2:32" s="23" customFormat="1" hidden="1" outlineLevel="1" x14ac:dyDescent="0.25">
      <c r="B103" s="644"/>
      <c r="C103" s="645"/>
      <c r="D103" s="645"/>
      <c r="E103" s="645"/>
      <c r="F103" s="645"/>
      <c r="G103" s="645"/>
      <c r="H103" s="645"/>
      <c r="I103" s="25" t="s">
        <v>296</v>
      </c>
      <c r="J103" s="645"/>
      <c r="K103" s="645"/>
      <c r="L103" s="645"/>
      <c r="M103" s="645"/>
      <c r="N103" s="645"/>
      <c r="O103" s="645"/>
      <c r="P103" s="645"/>
      <c r="Q103" s="645"/>
      <c r="R103" s="646"/>
      <c r="S103" s="645"/>
      <c r="T103" s="25" t="s">
        <v>307</v>
      </c>
      <c r="U103" s="25"/>
      <c r="V103" s="25" t="s">
        <v>297</v>
      </c>
      <c r="W103" s="27"/>
      <c r="X103" s="657"/>
      <c r="Y103" s="657"/>
      <c r="Z103" s="644"/>
      <c r="AA103" s="651"/>
      <c r="AB103" s="651"/>
      <c r="AC103" s="656"/>
      <c r="AD103" s="6"/>
      <c r="AE103" s="6"/>
      <c r="AF103" s="6"/>
    </row>
    <row r="104" spans="2:32" s="23" customFormat="1" ht="30" hidden="1" outlineLevel="1" x14ac:dyDescent="0.25">
      <c r="B104" s="644"/>
      <c r="C104" s="645"/>
      <c r="D104" s="645"/>
      <c r="E104" s="645"/>
      <c r="F104" s="645"/>
      <c r="G104" s="645"/>
      <c r="H104" s="645"/>
      <c r="I104" s="25" t="s">
        <v>300</v>
      </c>
      <c r="J104" s="645"/>
      <c r="K104" s="645"/>
      <c r="L104" s="645"/>
      <c r="M104" s="645"/>
      <c r="N104" s="645"/>
      <c r="O104" s="645"/>
      <c r="P104" s="645"/>
      <c r="Q104" s="645"/>
      <c r="R104" s="646"/>
      <c r="S104" s="645"/>
      <c r="T104" s="25"/>
      <c r="U104" s="25" t="s">
        <v>243</v>
      </c>
      <c r="V104" s="25"/>
      <c r="W104" s="27"/>
      <c r="X104" s="657"/>
      <c r="Y104" s="657"/>
      <c r="Z104" s="644"/>
      <c r="AA104" s="651"/>
      <c r="AB104" s="651"/>
      <c r="AC104" s="656"/>
      <c r="AD104" s="6"/>
      <c r="AE104" s="6"/>
      <c r="AF104" s="6"/>
    </row>
    <row r="105" spans="2:32" s="23" customFormat="1" ht="30" hidden="1" outlineLevel="1" x14ac:dyDescent="0.25">
      <c r="B105" s="644"/>
      <c r="C105" s="645"/>
      <c r="D105" s="645"/>
      <c r="E105" s="645"/>
      <c r="F105" s="645"/>
      <c r="G105" s="645"/>
      <c r="H105" s="645"/>
      <c r="I105" s="25" t="s">
        <v>301</v>
      </c>
      <c r="J105" s="645"/>
      <c r="K105" s="645"/>
      <c r="L105" s="645"/>
      <c r="M105" s="645"/>
      <c r="N105" s="645"/>
      <c r="O105" s="645"/>
      <c r="P105" s="645"/>
      <c r="Q105" s="645"/>
      <c r="R105" s="646"/>
      <c r="S105" s="645"/>
      <c r="T105" s="25"/>
      <c r="U105" s="25" t="s">
        <v>243</v>
      </c>
      <c r="V105" s="25" t="s">
        <v>302</v>
      </c>
      <c r="W105" s="27"/>
      <c r="X105" s="657"/>
      <c r="Y105" s="657"/>
      <c r="Z105" s="644"/>
      <c r="AA105" s="651"/>
      <c r="AB105" s="651"/>
      <c r="AC105" s="656"/>
      <c r="AD105" s="6"/>
      <c r="AE105" s="6"/>
      <c r="AF105" s="6"/>
    </row>
    <row r="106" spans="2:32" s="23" customFormat="1" hidden="1" outlineLevel="1" x14ac:dyDescent="0.25">
      <c r="B106" s="644"/>
      <c r="C106" s="645"/>
      <c r="D106" s="645"/>
      <c r="E106" s="645"/>
      <c r="F106" s="645"/>
      <c r="G106" s="645"/>
      <c r="H106" s="645"/>
      <c r="I106" s="25" t="s">
        <v>301</v>
      </c>
      <c r="J106" s="645"/>
      <c r="K106" s="645"/>
      <c r="L106" s="645"/>
      <c r="M106" s="645"/>
      <c r="N106" s="645"/>
      <c r="O106" s="645"/>
      <c r="P106" s="645"/>
      <c r="Q106" s="645"/>
      <c r="R106" s="646"/>
      <c r="S106" s="645"/>
      <c r="T106" s="25" t="s">
        <v>307</v>
      </c>
      <c r="U106" s="25"/>
      <c r="V106" s="25" t="s">
        <v>303</v>
      </c>
      <c r="W106" s="27"/>
      <c r="X106" s="657"/>
      <c r="Y106" s="657"/>
      <c r="Z106" s="644"/>
      <c r="AA106" s="643"/>
      <c r="AB106" s="643"/>
      <c r="AC106" s="653"/>
      <c r="AD106" s="6"/>
      <c r="AE106" s="6"/>
      <c r="AF106" s="6"/>
    </row>
    <row r="107" spans="2:32" s="23" customFormat="1" hidden="1" outlineLevel="1" x14ac:dyDescent="0.25">
      <c r="B107" s="644" t="str">
        <f>"ФС"&amp;COUNTA($C$83:C107)&amp;"_"&amp;MID(H107,5,5)</f>
        <v>ФС13_155</v>
      </c>
      <c r="C107" s="645" t="s">
        <v>116</v>
      </c>
      <c r="D107" s="645" t="s">
        <v>116</v>
      </c>
      <c r="E107" s="645" t="s">
        <v>117</v>
      </c>
      <c r="F107" s="645" t="s">
        <v>116</v>
      </c>
      <c r="G107" s="645" t="s">
        <v>116</v>
      </c>
      <c r="H107" s="645" t="s">
        <v>170</v>
      </c>
      <c r="I107" s="645" t="s">
        <v>308</v>
      </c>
      <c r="J107" s="645"/>
      <c r="K107" s="25" t="s">
        <v>121</v>
      </c>
      <c r="L107" s="645" t="s">
        <v>120</v>
      </c>
      <c r="M107" s="645"/>
      <c r="N107" s="645" t="s">
        <v>125</v>
      </c>
      <c r="O107" s="645" t="s">
        <v>66</v>
      </c>
      <c r="P107" s="645"/>
      <c r="Q107" s="645"/>
      <c r="R107" s="646" t="s">
        <v>122</v>
      </c>
      <c r="S107" s="645"/>
      <c r="T107" s="25" t="s">
        <v>309</v>
      </c>
      <c r="U107" s="645"/>
      <c r="V107" s="645"/>
      <c r="W107" s="27"/>
      <c r="X107" s="657" t="s">
        <v>123</v>
      </c>
      <c r="Y107" s="657" t="s">
        <v>123</v>
      </c>
      <c r="Z107" s="644"/>
      <c r="AA107" s="658"/>
      <c r="AB107" s="658" t="s">
        <v>4</v>
      </c>
      <c r="AC107" s="659" t="s">
        <v>123</v>
      </c>
      <c r="AD107" s="6">
        <f>IF(AB107="Включена",1,0)</f>
        <v>1</v>
      </c>
      <c r="AE107" s="6">
        <f>IF(AB107="Черновик",1,0)</f>
        <v>0</v>
      </c>
      <c r="AF107" s="6">
        <f>IF(AB107="Отсутствует",1,0)</f>
        <v>0</v>
      </c>
    </row>
    <row r="108" spans="2:32" s="23" customFormat="1" hidden="1" outlineLevel="1" x14ac:dyDescent="0.25">
      <c r="B108" s="644"/>
      <c r="C108" s="645"/>
      <c r="D108" s="645"/>
      <c r="E108" s="645"/>
      <c r="F108" s="645"/>
      <c r="G108" s="645"/>
      <c r="H108" s="645"/>
      <c r="I108" s="645"/>
      <c r="J108" s="645"/>
      <c r="K108" s="25" t="s">
        <v>125</v>
      </c>
      <c r="L108" s="645"/>
      <c r="M108" s="645"/>
      <c r="N108" s="645"/>
      <c r="O108" s="645"/>
      <c r="P108" s="645"/>
      <c r="Q108" s="645"/>
      <c r="R108" s="646"/>
      <c r="S108" s="645"/>
      <c r="T108" s="25" t="s">
        <v>310</v>
      </c>
      <c r="U108" s="645"/>
      <c r="V108" s="645"/>
      <c r="W108" s="27"/>
      <c r="X108" s="657"/>
      <c r="Y108" s="657"/>
      <c r="Z108" s="644"/>
      <c r="AA108" s="658"/>
      <c r="AB108" s="658"/>
      <c r="AC108" s="659"/>
      <c r="AD108" s="6"/>
      <c r="AE108" s="6"/>
      <c r="AF108" s="6"/>
    </row>
    <row r="109" spans="2:32" s="23" customFormat="1" collapsed="1" x14ac:dyDescent="0.25">
      <c r="B109" s="634" t="s">
        <v>1666</v>
      </c>
      <c r="C109" s="624"/>
      <c r="D109" s="624"/>
      <c r="E109" s="624"/>
      <c r="F109" s="624"/>
      <c r="G109" s="624"/>
      <c r="H109" s="624"/>
      <c r="I109" s="624"/>
      <c r="J109" s="624"/>
      <c r="K109" s="624"/>
      <c r="L109" s="624"/>
      <c r="M109" s="624"/>
      <c r="N109" s="624"/>
      <c r="O109" s="624"/>
      <c r="P109" s="624"/>
      <c r="Q109" s="624"/>
      <c r="R109" s="624"/>
      <c r="S109" s="624"/>
      <c r="T109" s="624"/>
      <c r="U109" s="624"/>
      <c r="V109" s="624"/>
      <c r="W109" s="624"/>
      <c r="X109" s="624"/>
      <c r="Y109" s="624"/>
      <c r="Z109" s="624"/>
      <c r="AA109" s="58"/>
      <c r="AB109" s="53"/>
      <c r="AC109" s="54"/>
      <c r="AD109" s="6"/>
      <c r="AE109" s="6"/>
      <c r="AF109" s="6"/>
    </row>
    <row r="110" spans="2:32" s="23" customFormat="1" ht="30" hidden="1" outlineLevel="1" x14ac:dyDescent="0.25">
      <c r="B110" s="332" t="s">
        <v>1678</v>
      </c>
      <c r="C110" s="251" t="s">
        <v>116</v>
      </c>
      <c r="D110" s="251" t="s">
        <v>116</v>
      </c>
      <c r="E110" s="251" t="s">
        <v>117</v>
      </c>
      <c r="F110" s="251" t="s">
        <v>117</v>
      </c>
      <c r="G110" s="251" t="s">
        <v>117</v>
      </c>
      <c r="H110" s="317" t="s">
        <v>1666</v>
      </c>
      <c r="I110" s="317"/>
      <c r="J110" s="545"/>
      <c r="K110" s="317" t="s">
        <v>121</v>
      </c>
      <c r="L110" s="317" t="s">
        <v>1751</v>
      </c>
      <c r="M110" s="545"/>
      <c r="N110" s="317" t="s">
        <v>121</v>
      </c>
      <c r="O110" s="317" t="s">
        <v>281</v>
      </c>
      <c r="P110" s="545"/>
      <c r="Q110" s="207"/>
      <c r="R110" s="533" t="s">
        <v>122</v>
      </c>
      <c r="S110" s="317" t="s">
        <v>323</v>
      </c>
      <c r="T110" s="207"/>
      <c r="U110" s="556" t="s">
        <v>260</v>
      </c>
      <c r="V110" s="207"/>
      <c r="W110" s="530"/>
      <c r="X110" s="549" t="s">
        <v>123</v>
      </c>
      <c r="Y110" s="315" t="s">
        <v>123</v>
      </c>
      <c r="Z110" s="566"/>
      <c r="AA110" s="532">
        <v>45796.786215277774</v>
      </c>
      <c r="AB110" s="567"/>
      <c r="AC110" s="568" t="s">
        <v>123</v>
      </c>
      <c r="AD110" s="6"/>
      <c r="AE110" s="6"/>
      <c r="AF110" s="6"/>
    </row>
    <row r="111" spans="2:32" s="23" customFormat="1" ht="45" hidden="1" outlineLevel="1" x14ac:dyDescent="0.25">
      <c r="B111" s="562" t="s">
        <v>1679</v>
      </c>
      <c r="C111" s="561" t="s">
        <v>116</v>
      </c>
      <c r="D111" s="561" t="s">
        <v>116</v>
      </c>
      <c r="E111" s="561" t="s">
        <v>117</v>
      </c>
      <c r="F111" s="561" t="s">
        <v>117</v>
      </c>
      <c r="G111" s="561" t="s">
        <v>117</v>
      </c>
      <c r="H111" s="561" t="s">
        <v>1666</v>
      </c>
      <c r="I111" s="454"/>
      <c r="J111" s="569"/>
      <c r="K111" s="454" t="s">
        <v>121</v>
      </c>
      <c r="L111" s="454" t="s">
        <v>1751</v>
      </c>
      <c r="M111" s="569"/>
      <c r="N111" s="454" t="s">
        <v>125</v>
      </c>
      <c r="O111" s="454" t="s">
        <v>167</v>
      </c>
      <c r="P111" s="556"/>
      <c r="Q111" s="207"/>
      <c r="R111" s="533" t="s">
        <v>122</v>
      </c>
      <c r="S111" s="317" t="s">
        <v>323</v>
      </c>
      <c r="T111" s="317" t="s">
        <v>265</v>
      </c>
      <c r="U111" s="556" t="s">
        <v>260</v>
      </c>
      <c r="V111" s="317" t="s">
        <v>1864</v>
      </c>
      <c r="W111" s="585"/>
      <c r="X111" s="546" t="s">
        <v>123</v>
      </c>
      <c r="Y111" s="546" t="s">
        <v>123</v>
      </c>
      <c r="Z111" s="566"/>
      <c r="AA111" s="532">
        <v>45796.776956018519</v>
      </c>
      <c r="AB111" s="567"/>
      <c r="AC111" s="568" t="s">
        <v>123</v>
      </c>
      <c r="AD111" s="6"/>
      <c r="AE111" s="6"/>
      <c r="AF111" s="6"/>
    </row>
    <row r="112" spans="2:32" s="23" customFormat="1" ht="30" hidden="1" outlineLevel="1" x14ac:dyDescent="0.25">
      <c r="B112" s="332" t="s">
        <v>1680</v>
      </c>
      <c r="C112" s="251" t="s">
        <v>116</v>
      </c>
      <c r="D112" s="251" t="s">
        <v>116</v>
      </c>
      <c r="E112" s="251" t="s">
        <v>117</v>
      </c>
      <c r="F112" s="251" t="s">
        <v>117</v>
      </c>
      <c r="G112" s="251" t="s">
        <v>117</v>
      </c>
      <c r="H112" s="251" t="s">
        <v>1666</v>
      </c>
      <c r="I112" s="251"/>
      <c r="J112" s="534"/>
      <c r="K112" s="251" t="s">
        <v>121</v>
      </c>
      <c r="L112" s="251" t="s">
        <v>1751</v>
      </c>
      <c r="M112" s="534"/>
      <c r="N112" s="251" t="s">
        <v>134</v>
      </c>
      <c r="O112" s="251" t="s">
        <v>169</v>
      </c>
      <c r="P112" s="534"/>
      <c r="Q112" s="251"/>
      <c r="R112" s="419" t="s">
        <v>122</v>
      </c>
      <c r="S112" s="251" t="s">
        <v>282</v>
      </c>
      <c r="T112" s="251"/>
      <c r="U112" s="535" t="s">
        <v>260</v>
      </c>
      <c r="V112" s="251"/>
      <c r="W112" s="557"/>
      <c r="X112" s="549" t="s">
        <v>123</v>
      </c>
      <c r="Y112" s="549" t="s">
        <v>123</v>
      </c>
      <c r="Z112" s="332"/>
      <c r="AA112" s="532">
        <v>45790.652557870373</v>
      </c>
      <c r="AB112" s="567"/>
      <c r="AC112" s="568" t="s">
        <v>123</v>
      </c>
      <c r="AD112" s="6"/>
      <c r="AE112" s="6"/>
      <c r="AF112" s="6"/>
    </row>
    <row r="113" spans="2:32" s="23" customFormat="1" ht="45" hidden="1" outlineLevel="1" x14ac:dyDescent="0.25">
      <c r="B113" s="332" t="s">
        <v>1681</v>
      </c>
      <c r="C113" s="251" t="s">
        <v>116</v>
      </c>
      <c r="D113" s="251" t="s">
        <v>116</v>
      </c>
      <c r="E113" s="251" t="s">
        <v>117</v>
      </c>
      <c r="F113" s="251" t="s">
        <v>117</v>
      </c>
      <c r="G113" s="251" t="s">
        <v>117</v>
      </c>
      <c r="H113" s="251" t="s">
        <v>1666</v>
      </c>
      <c r="I113" s="251"/>
      <c r="J113" s="534"/>
      <c r="K113" s="251" t="s">
        <v>131</v>
      </c>
      <c r="L113" s="317" t="s">
        <v>1754</v>
      </c>
      <c r="M113" s="542"/>
      <c r="N113" s="317" t="s">
        <v>121</v>
      </c>
      <c r="O113" s="317" t="s">
        <v>251</v>
      </c>
      <c r="P113" s="542"/>
      <c r="Q113" s="317"/>
      <c r="R113" s="419" t="s">
        <v>122</v>
      </c>
      <c r="S113" s="317" t="s">
        <v>1974</v>
      </c>
      <c r="T113" s="251"/>
      <c r="U113" s="251" t="s">
        <v>260</v>
      </c>
      <c r="V113" s="251" t="s">
        <v>1861</v>
      </c>
      <c r="W113" s="557"/>
      <c r="X113" s="549" t="s">
        <v>123</v>
      </c>
      <c r="Y113" s="549" t="s">
        <v>123</v>
      </c>
      <c r="Z113" s="332"/>
      <c r="AA113" s="532">
        <v>45839.631597222222</v>
      </c>
      <c r="AB113" s="567"/>
      <c r="AC113" s="568" t="s">
        <v>123</v>
      </c>
      <c r="AD113" s="6"/>
      <c r="AE113" s="6"/>
      <c r="AF113" s="6"/>
    </row>
    <row r="114" spans="2:32" s="23" customFormat="1" ht="30" hidden="1" outlineLevel="1" x14ac:dyDescent="0.25">
      <c r="B114" s="332" t="s">
        <v>1682</v>
      </c>
      <c r="C114" s="526" t="s">
        <v>116</v>
      </c>
      <c r="D114" s="526" t="s">
        <v>116</v>
      </c>
      <c r="E114" s="526" t="s">
        <v>117</v>
      </c>
      <c r="F114" s="548" t="s">
        <v>117</v>
      </c>
      <c r="G114" s="548" t="s">
        <v>117</v>
      </c>
      <c r="H114" s="251" t="s">
        <v>1666</v>
      </c>
      <c r="I114" s="251"/>
      <c r="J114" s="525"/>
      <c r="K114" s="251" t="s">
        <v>125</v>
      </c>
      <c r="L114" s="317" t="s">
        <v>1755</v>
      </c>
      <c r="M114" s="545"/>
      <c r="N114" s="317" t="s">
        <v>121</v>
      </c>
      <c r="O114" s="317" t="s">
        <v>251</v>
      </c>
      <c r="P114" s="545"/>
      <c r="Q114" s="207"/>
      <c r="R114" s="419" t="s">
        <v>122</v>
      </c>
      <c r="S114" s="317" t="s">
        <v>1845</v>
      </c>
      <c r="T114" s="519"/>
      <c r="U114" s="251" t="s">
        <v>260</v>
      </c>
      <c r="V114" s="251" t="s">
        <v>1862</v>
      </c>
      <c r="W114" s="530"/>
      <c r="X114" s="315" t="s">
        <v>123</v>
      </c>
      <c r="Y114" s="315" t="s">
        <v>123</v>
      </c>
      <c r="Z114" s="566"/>
      <c r="AA114" s="532">
        <v>45796.771851851852</v>
      </c>
      <c r="AB114" s="567"/>
      <c r="AC114" s="568" t="s">
        <v>123</v>
      </c>
      <c r="AD114" s="6"/>
      <c r="AE114" s="6"/>
      <c r="AF114" s="6"/>
    </row>
    <row r="115" spans="2:32" s="23" customFormat="1" ht="45" hidden="1" outlineLevel="1" x14ac:dyDescent="0.25">
      <c r="B115" s="332" t="s">
        <v>1683</v>
      </c>
      <c r="C115" s="251" t="s">
        <v>116</v>
      </c>
      <c r="D115" s="251" t="s">
        <v>116</v>
      </c>
      <c r="E115" s="251" t="s">
        <v>117</v>
      </c>
      <c r="F115" s="251" t="s">
        <v>117</v>
      </c>
      <c r="G115" s="251" t="s">
        <v>117</v>
      </c>
      <c r="H115" s="251" t="s">
        <v>1666</v>
      </c>
      <c r="I115" s="251"/>
      <c r="J115" s="525"/>
      <c r="K115" s="251" t="s">
        <v>134</v>
      </c>
      <c r="L115" s="317" t="s">
        <v>1760</v>
      </c>
      <c r="M115" s="545"/>
      <c r="N115" s="317" t="s">
        <v>121</v>
      </c>
      <c r="O115" s="317" t="s">
        <v>251</v>
      </c>
      <c r="P115" s="545"/>
      <c r="Q115" s="207"/>
      <c r="R115" s="419" t="s">
        <v>122</v>
      </c>
      <c r="S115" s="317" t="s">
        <v>1974</v>
      </c>
      <c r="T115" s="251"/>
      <c r="U115" s="251" t="s">
        <v>260</v>
      </c>
      <c r="V115" s="251" t="s">
        <v>1863</v>
      </c>
      <c r="W115" s="530"/>
      <c r="X115" s="315" t="s">
        <v>123</v>
      </c>
      <c r="Y115" s="315" t="s">
        <v>123</v>
      </c>
      <c r="Z115" s="566"/>
      <c r="AA115" s="532">
        <v>45839.633750000001</v>
      </c>
      <c r="AB115" s="567"/>
      <c r="AC115" s="568" t="s">
        <v>123</v>
      </c>
      <c r="AD115" s="6"/>
      <c r="AE115" s="6"/>
      <c r="AF115" s="6"/>
    </row>
    <row r="116" spans="2:32" s="23" customFormat="1" hidden="1" outlineLevel="1" x14ac:dyDescent="0.25">
      <c r="B116" s="332" t="s">
        <v>1684</v>
      </c>
      <c r="C116" s="251" t="s">
        <v>116</v>
      </c>
      <c r="D116" s="251" t="s">
        <v>116</v>
      </c>
      <c r="E116" s="251" t="s">
        <v>117</v>
      </c>
      <c r="F116" s="251" t="s">
        <v>117</v>
      </c>
      <c r="G116" s="251" t="s">
        <v>117</v>
      </c>
      <c r="H116" s="251" t="s">
        <v>1666</v>
      </c>
      <c r="I116" s="251"/>
      <c r="J116" s="534"/>
      <c r="K116" s="251" t="s">
        <v>121</v>
      </c>
      <c r="L116" s="317" t="s">
        <v>120</v>
      </c>
      <c r="M116" s="534"/>
      <c r="N116" s="251" t="s">
        <v>131</v>
      </c>
      <c r="O116" s="251" t="s">
        <v>132</v>
      </c>
      <c r="P116" s="534"/>
      <c r="Q116" s="251"/>
      <c r="R116" s="419"/>
      <c r="S116" s="251"/>
      <c r="T116" s="251" t="s">
        <v>1840</v>
      </c>
      <c r="U116" s="536"/>
      <c r="V116" s="251"/>
      <c r="W116" s="557"/>
      <c r="X116" s="549" t="s">
        <v>123</v>
      </c>
      <c r="Y116" s="549" t="s">
        <v>123</v>
      </c>
      <c r="Z116" s="332"/>
      <c r="AA116" s="532">
        <v>45796.70212962963</v>
      </c>
      <c r="AB116" s="567"/>
      <c r="AC116" s="568" t="s">
        <v>123</v>
      </c>
      <c r="AD116" s="6"/>
      <c r="AE116" s="6"/>
      <c r="AF116" s="6"/>
    </row>
    <row r="117" spans="2:32" s="23" customFormat="1" hidden="1" outlineLevel="1" x14ac:dyDescent="0.25">
      <c r="B117" s="332" t="s">
        <v>1685</v>
      </c>
      <c r="C117" s="251" t="s">
        <v>116</v>
      </c>
      <c r="D117" s="251" t="s">
        <v>116</v>
      </c>
      <c r="E117" s="251" t="s">
        <v>117</v>
      </c>
      <c r="F117" s="251" t="s">
        <v>117</v>
      </c>
      <c r="G117" s="251" t="s">
        <v>117</v>
      </c>
      <c r="H117" s="251" t="s">
        <v>1666</v>
      </c>
      <c r="I117" s="317"/>
      <c r="J117" s="545"/>
      <c r="K117" s="317" t="s">
        <v>131</v>
      </c>
      <c r="L117" s="317" t="s">
        <v>120</v>
      </c>
      <c r="M117" s="545"/>
      <c r="N117" s="317" t="s">
        <v>131</v>
      </c>
      <c r="O117" s="317" t="s">
        <v>132</v>
      </c>
      <c r="P117" s="545"/>
      <c r="Q117" s="207"/>
      <c r="R117" s="208"/>
      <c r="S117" s="586"/>
      <c r="T117" s="317" t="s">
        <v>293</v>
      </c>
      <c r="U117" s="212"/>
      <c r="V117" s="207"/>
      <c r="W117" s="530"/>
      <c r="X117" s="315" t="s">
        <v>123</v>
      </c>
      <c r="Y117" s="315" t="s">
        <v>123</v>
      </c>
      <c r="Z117" s="566"/>
      <c r="AA117" s="532">
        <v>45796.740358796298</v>
      </c>
      <c r="AB117" s="567"/>
      <c r="AC117" s="568" t="s">
        <v>123</v>
      </c>
      <c r="AD117" s="6"/>
      <c r="AE117" s="6"/>
      <c r="AF117" s="6"/>
    </row>
    <row r="118" spans="2:32" s="23" customFormat="1" hidden="1" outlineLevel="1" x14ac:dyDescent="0.25">
      <c r="B118" s="332" t="s">
        <v>1686</v>
      </c>
      <c r="C118" s="251" t="s">
        <v>116</v>
      </c>
      <c r="D118" s="251" t="s">
        <v>116</v>
      </c>
      <c r="E118" s="251" t="s">
        <v>117</v>
      </c>
      <c r="F118" s="251" t="s">
        <v>117</v>
      </c>
      <c r="G118" s="251" t="s">
        <v>117</v>
      </c>
      <c r="H118" s="251" t="s">
        <v>1666</v>
      </c>
      <c r="I118" s="317"/>
      <c r="J118" s="545"/>
      <c r="K118" s="317" t="s">
        <v>125</v>
      </c>
      <c r="L118" s="317" t="s">
        <v>120</v>
      </c>
      <c r="M118" s="545"/>
      <c r="N118" s="317" t="s">
        <v>131</v>
      </c>
      <c r="O118" s="317" t="s">
        <v>132</v>
      </c>
      <c r="P118" s="545"/>
      <c r="Q118" s="207"/>
      <c r="R118" s="208"/>
      <c r="S118" s="586"/>
      <c r="T118" s="317" t="s">
        <v>1841</v>
      </c>
      <c r="U118" s="212"/>
      <c r="V118" s="207"/>
      <c r="W118" s="530"/>
      <c r="X118" s="315" t="s">
        <v>123</v>
      </c>
      <c r="Y118" s="315" t="s">
        <v>123</v>
      </c>
      <c r="Z118" s="566"/>
      <c r="AA118" s="532">
        <v>45796.740416666667</v>
      </c>
      <c r="AB118" s="567"/>
      <c r="AC118" s="568" t="s">
        <v>123</v>
      </c>
      <c r="AD118" s="6"/>
      <c r="AE118" s="6"/>
      <c r="AF118" s="6"/>
    </row>
    <row r="119" spans="2:32" s="23" customFormat="1" hidden="1" outlineLevel="1" x14ac:dyDescent="0.25">
      <c r="B119" s="332" t="s">
        <v>1687</v>
      </c>
      <c r="C119" s="251" t="s">
        <v>116</v>
      </c>
      <c r="D119" s="251" t="s">
        <v>116</v>
      </c>
      <c r="E119" s="251" t="s">
        <v>117</v>
      </c>
      <c r="F119" s="251" t="s">
        <v>117</v>
      </c>
      <c r="G119" s="251" t="s">
        <v>117</v>
      </c>
      <c r="H119" s="251" t="s">
        <v>1666</v>
      </c>
      <c r="I119" s="317"/>
      <c r="J119" s="545"/>
      <c r="K119" s="317" t="s">
        <v>134</v>
      </c>
      <c r="L119" s="317" t="s">
        <v>120</v>
      </c>
      <c r="M119" s="545"/>
      <c r="N119" s="317" t="s">
        <v>131</v>
      </c>
      <c r="O119" s="317" t="s">
        <v>132</v>
      </c>
      <c r="P119" s="545"/>
      <c r="Q119" s="207"/>
      <c r="R119" s="208"/>
      <c r="S119" s="586"/>
      <c r="T119" s="317" t="s">
        <v>1688</v>
      </c>
      <c r="U119" s="212"/>
      <c r="V119" s="207"/>
      <c r="W119" s="530"/>
      <c r="X119" s="315" t="s">
        <v>123</v>
      </c>
      <c r="Y119" s="315" t="s">
        <v>123</v>
      </c>
      <c r="Z119" s="566"/>
      <c r="AA119" s="532">
        <v>45796.789155092592</v>
      </c>
      <c r="AB119" s="567"/>
      <c r="AC119" s="568" t="s">
        <v>123</v>
      </c>
      <c r="AD119" s="6"/>
      <c r="AE119" s="6"/>
      <c r="AF119" s="6"/>
    </row>
    <row r="120" spans="2:32" s="23" customFormat="1" hidden="1" outlineLevel="1" x14ac:dyDescent="0.25">
      <c r="B120" s="332" t="s">
        <v>1689</v>
      </c>
      <c r="C120" s="251" t="s">
        <v>116</v>
      </c>
      <c r="D120" s="251" t="s">
        <v>116</v>
      </c>
      <c r="E120" s="251" t="s">
        <v>117</v>
      </c>
      <c r="F120" s="251" t="s">
        <v>117</v>
      </c>
      <c r="G120" s="251" t="s">
        <v>117</v>
      </c>
      <c r="H120" s="251" t="s">
        <v>1666</v>
      </c>
      <c r="I120" s="317"/>
      <c r="J120" s="542"/>
      <c r="K120" s="317" t="s">
        <v>124</v>
      </c>
      <c r="L120" s="317" t="s">
        <v>120</v>
      </c>
      <c r="M120" s="542"/>
      <c r="N120" s="317" t="s">
        <v>131</v>
      </c>
      <c r="O120" s="317" t="s">
        <v>132</v>
      </c>
      <c r="P120" s="542"/>
      <c r="Q120" s="317"/>
      <c r="R120" s="533"/>
      <c r="S120" s="586"/>
      <c r="T120" s="317" t="s">
        <v>1843</v>
      </c>
      <c r="U120" s="556"/>
      <c r="V120" s="317"/>
      <c r="W120" s="557"/>
      <c r="X120" s="549" t="s">
        <v>123</v>
      </c>
      <c r="Y120" s="549" t="s">
        <v>123</v>
      </c>
      <c r="Z120" s="332"/>
      <c r="AA120" s="532">
        <v>45796.740555555552</v>
      </c>
      <c r="AB120" s="567"/>
      <c r="AC120" s="568" t="s">
        <v>123</v>
      </c>
      <c r="AD120" s="6"/>
      <c r="AE120" s="6"/>
      <c r="AF120" s="6"/>
    </row>
    <row r="121" spans="2:32" s="23" customFormat="1" ht="90" hidden="1" outlineLevel="1" x14ac:dyDescent="0.25">
      <c r="B121" s="332" t="s">
        <v>1691</v>
      </c>
      <c r="C121" s="251" t="s">
        <v>116</v>
      </c>
      <c r="D121" s="251" t="s">
        <v>116</v>
      </c>
      <c r="E121" s="251" t="s">
        <v>117</v>
      </c>
      <c r="F121" s="251" t="s">
        <v>117</v>
      </c>
      <c r="G121" s="251" t="s">
        <v>117</v>
      </c>
      <c r="H121" s="251" t="s">
        <v>1666</v>
      </c>
      <c r="I121" s="317"/>
      <c r="J121" s="545"/>
      <c r="K121" s="317" t="s">
        <v>1690</v>
      </c>
      <c r="L121" s="317" t="s">
        <v>1856</v>
      </c>
      <c r="M121" s="545"/>
      <c r="N121" s="317" t="s">
        <v>125</v>
      </c>
      <c r="O121" s="317" t="s">
        <v>167</v>
      </c>
      <c r="P121" s="545"/>
      <c r="Q121" s="207"/>
      <c r="R121" s="533" t="s">
        <v>122</v>
      </c>
      <c r="S121" s="529" t="s">
        <v>1844</v>
      </c>
      <c r="T121" s="317"/>
      <c r="U121" s="207"/>
      <c r="V121" s="317" t="s">
        <v>234</v>
      </c>
      <c r="W121" s="530"/>
      <c r="X121" s="315" t="s">
        <v>123</v>
      </c>
      <c r="Y121" s="315" t="s">
        <v>123</v>
      </c>
      <c r="Z121" s="566"/>
      <c r="AA121" s="532">
        <v>45805.627893518518</v>
      </c>
      <c r="AB121" s="567"/>
      <c r="AC121" s="568" t="s">
        <v>123</v>
      </c>
      <c r="AD121" s="6"/>
      <c r="AE121" s="6"/>
      <c r="AF121" s="6"/>
    </row>
    <row r="122" spans="2:32" s="23" customFormat="1" ht="30" hidden="1" outlineLevel="1" x14ac:dyDescent="0.25">
      <c r="B122" s="584" t="s">
        <v>1692</v>
      </c>
      <c r="C122" s="561" t="s">
        <v>116</v>
      </c>
      <c r="D122" s="561" t="s">
        <v>116</v>
      </c>
      <c r="E122" s="561" t="s">
        <v>117</v>
      </c>
      <c r="F122" s="561" t="s">
        <v>117</v>
      </c>
      <c r="G122" s="561" t="s">
        <v>117</v>
      </c>
      <c r="H122" s="561" t="s">
        <v>1666</v>
      </c>
      <c r="I122" s="317"/>
      <c r="J122" s="569"/>
      <c r="K122" s="454" t="s">
        <v>131</v>
      </c>
      <c r="L122" s="317" t="s">
        <v>1754</v>
      </c>
      <c r="M122" s="591"/>
      <c r="N122" s="454" t="s">
        <v>125</v>
      </c>
      <c r="O122" s="317" t="s">
        <v>1732</v>
      </c>
      <c r="P122" s="591"/>
      <c r="Q122" s="588"/>
      <c r="R122" s="592" t="s">
        <v>122</v>
      </c>
      <c r="S122" s="576" t="s">
        <v>1853</v>
      </c>
      <c r="T122" s="317"/>
      <c r="U122" s="529" t="s">
        <v>238</v>
      </c>
      <c r="V122" s="317" t="s">
        <v>234</v>
      </c>
      <c r="W122" s="530"/>
      <c r="X122" s="315" t="s">
        <v>123</v>
      </c>
      <c r="Y122" s="315" t="s">
        <v>123</v>
      </c>
      <c r="Z122" s="566"/>
      <c r="AA122" s="532">
        <v>45796.756064814814</v>
      </c>
      <c r="AB122" s="567"/>
      <c r="AC122" s="568" t="s">
        <v>123</v>
      </c>
      <c r="AD122" s="6"/>
      <c r="AE122" s="6"/>
      <c r="AF122" s="6"/>
    </row>
    <row r="123" spans="2:32" s="23" customFormat="1" ht="45" hidden="1" outlineLevel="1" x14ac:dyDescent="0.25">
      <c r="B123" s="332" t="s">
        <v>1693</v>
      </c>
      <c r="C123" s="583" t="s">
        <v>116</v>
      </c>
      <c r="D123" s="583" t="s">
        <v>116</v>
      </c>
      <c r="E123" s="583" t="s">
        <v>117</v>
      </c>
      <c r="F123" s="583" t="s">
        <v>117</v>
      </c>
      <c r="G123" s="583" t="s">
        <v>117</v>
      </c>
      <c r="H123" s="590" t="s">
        <v>1666</v>
      </c>
      <c r="I123" s="317"/>
      <c r="J123" s="587"/>
      <c r="K123" s="454" t="s">
        <v>131</v>
      </c>
      <c r="L123" s="317" t="s">
        <v>1754</v>
      </c>
      <c r="M123" s="593"/>
      <c r="N123" s="454" t="s">
        <v>125</v>
      </c>
      <c r="O123" s="251" t="s">
        <v>1735</v>
      </c>
      <c r="P123" s="593"/>
      <c r="Q123" s="593"/>
      <c r="R123" s="592" t="s">
        <v>122</v>
      </c>
      <c r="S123" s="576" t="s">
        <v>1853</v>
      </c>
      <c r="T123" s="317"/>
      <c r="U123" s="529" t="s">
        <v>238</v>
      </c>
      <c r="V123" s="317" t="s">
        <v>1854</v>
      </c>
      <c r="W123" s="557"/>
      <c r="X123" s="549" t="s">
        <v>123</v>
      </c>
      <c r="Y123" s="549" t="s">
        <v>123</v>
      </c>
      <c r="Z123" s="332"/>
      <c r="AA123" s="532">
        <v>45806.396469907406</v>
      </c>
      <c r="AB123" s="567"/>
      <c r="AC123" s="582" t="s">
        <v>123</v>
      </c>
      <c r="AD123" s="6"/>
      <c r="AE123" s="6"/>
      <c r="AF123" s="6"/>
    </row>
    <row r="124" spans="2:32" s="23" customFormat="1" ht="30" hidden="1" outlineLevel="1" x14ac:dyDescent="0.25">
      <c r="B124" s="332" t="s">
        <v>1694</v>
      </c>
      <c r="C124" s="583" t="s">
        <v>116</v>
      </c>
      <c r="D124" s="583" t="s">
        <v>116</v>
      </c>
      <c r="E124" s="583" t="s">
        <v>117</v>
      </c>
      <c r="F124" s="583" t="s">
        <v>117</v>
      </c>
      <c r="G124" s="583" t="s">
        <v>117</v>
      </c>
      <c r="H124" s="590" t="s">
        <v>1666</v>
      </c>
      <c r="I124" s="317"/>
      <c r="J124" s="587"/>
      <c r="K124" s="454" t="s">
        <v>131</v>
      </c>
      <c r="L124" s="317" t="s">
        <v>1754</v>
      </c>
      <c r="M124" s="593"/>
      <c r="N124" s="454" t="s">
        <v>125</v>
      </c>
      <c r="O124" s="251" t="s">
        <v>1733</v>
      </c>
      <c r="P124" s="587"/>
      <c r="Q124" s="454"/>
      <c r="R124" s="592" t="s">
        <v>122</v>
      </c>
      <c r="S124" s="576" t="s">
        <v>1855</v>
      </c>
      <c r="T124" s="317"/>
      <c r="U124" s="529" t="s">
        <v>238</v>
      </c>
      <c r="V124" s="317" t="s">
        <v>304</v>
      </c>
      <c r="W124" s="557"/>
      <c r="X124" s="549" t="s">
        <v>123</v>
      </c>
      <c r="Y124" s="549" t="s">
        <v>123</v>
      </c>
      <c r="Z124" s="332"/>
      <c r="AA124" s="532">
        <v>45796.756076388891</v>
      </c>
      <c r="AB124" s="567"/>
      <c r="AC124" s="582" t="s">
        <v>123</v>
      </c>
      <c r="AD124" s="6"/>
      <c r="AE124" s="6"/>
      <c r="AF124" s="6"/>
    </row>
    <row r="125" spans="2:32" s="23" customFormat="1" ht="45" hidden="1" outlineLevel="1" x14ac:dyDescent="0.25">
      <c r="B125" s="332" t="s">
        <v>1842</v>
      </c>
      <c r="C125" s="583" t="s">
        <v>116</v>
      </c>
      <c r="D125" s="583" t="s">
        <v>116</v>
      </c>
      <c r="E125" s="583" t="s">
        <v>117</v>
      </c>
      <c r="F125" s="583" t="s">
        <v>117</v>
      </c>
      <c r="G125" s="583" t="s">
        <v>117</v>
      </c>
      <c r="H125" s="590" t="s">
        <v>1666</v>
      </c>
      <c r="I125" s="317"/>
      <c r="J125" s="587"/>
      <c r="K125" s="454" t="s">
        <v>131</v>
      </c>
      <c r="L125" s="317" t="s">
        <v>1754</v>
      </c>
      <c r="M125" s="593"/>
      <c r="N125" s="454" t="s">
        <v>125</v>
      </c>
      <c r="O125" s="251" t="s">
        <v>1734</v>
      </c>
      <c r="P125" s="587"/>
      <c r="Q125" s="454"/>
      <c r="R125" s="592" t="s">
        <v>122</v>
      </c>
      <c r="S125" s="317" t="s">
        <v>1974</v>
      </c>
      <c r="T125" s="317"/>
      <c r="U125" s="529" t="s">
        <v>238</v>
      </c>
      <c r="V125" s="317" t="s">
        <v>1865</v>
      </c>
      <c r="W125" s="557"/>
      <c r="X125" s="549" t="s">
        <v>123</v>
      </c>
      <c r="Y125" s="549" t="s">
        <v>123</v>
      </c>
      <c r="Z125" s="332"/>
      <c r="AA125" s="532">
        <v>45839.633784722224</v>
      </c>
      <c r="AB125" s="567"/>
      <c r="AC125" s="582" t="s">
        <v>123</v>
      </c>
      <c r="AD125" s="6"/>
      <c r="AE125" s="6"/>
      <c r="AF125" s="6"/>
    </row>
    <row r="126" spans="2:32" s="23" customFormat="1" ht="45" hidden="1" outlineLevel="1" x14ac:dyDescent="0.25">
      <c r="B126" s="332" t="s">
        <v>1846</v>
      </c>
      <c r="C126" s="251" t="s">
        <v>116</v>
      </c>
      <c r="D126" s="251" t="s">
        <v>116</v>
      </c>
      <c r="E126" s="251" t="s">
        <v>117</v>
      </c>
      <c r="F126" s="251" t="s">
        <v>117</v>
      </c>
      <c r="G126" s="251" t="s">
        <v>117</v>
      </c>
      <c r="H126" s="251" t="s">
        <v>1666</v>
      </c>
      <c r="I126" s="317"/>
      <c r="J126" s="542"/>
      <c r="K126" s="317" t="s">
        <v>125</v>
      </c>
      <c r="L126" s="317" t="s">
        <v>1755</v>
      </c>
      <c r="M126" s="542"/>
      <c r="N126" s="317" t="s">
        <v>125</v>
      </c>
      <c r="O126" s="317" t="s">
        <v>74</v>
      </c>
      <c r="P126" s="542"/>
      <c r="Q126" s="317"/>
      <c r="R126" s="533" t="s">
        <v>122</v>
      </c>
      <c r="S126" s="317" t="s">
        <v>1857</v>
      </c>
      <c r="T126" s="317"/>
      <c r="U126" s="529" t="s">
        <v>238</v>
      </c>
      <c r="V126" s="317" t="s">
        <v>304</v>
      </c>
      <c r="W126" s="527"/>
      <c r="X126" s="549" t="s">
        <v>123</v>
      </c>
      <c r="Y126" s="549" t="s">
        <v>123</v>
      </c>
      <c r="Z126" s="332"/>
      <c r="AA126" s="532">
        <v>45796.757800925923</v>
      </c>
      <c r="AB126" s="567"/>
      <c r="AC126" s="568" t="s">
        <v>123</v>
      </c>
      <c r="AD126" s="6"/>
      <c r="AE126" s="6"/>
      <c r="AF126" s="6"/>
    </row>
    <row r="127" spans="2:32" s="23" customFormat="1" ht="30" hidden="1" outlineLevel="1" x14ac:dyDescent="0.25">
      <c r="B127" s="332" t="s">
        <v>1847</v>
      </c>
      <c r="C127" s="561" t="s">
        <v>116</v>
      </c>
      <c r="D127" s="561" t="s">
        <v>116</v>
      </c>
      <c r="E127" s="561" t="s">
        <v>117</v>
      </c>
      <c r="F127" s="561" t="s">
        <v>117</v>
      </c>
      <c r="G127" s="561" t="s">
        <v>117</v>
      </c>
      <c r="H127" s="251" t="s">
        <v>1666</v>
      </c>
      <c r="I127" s="317"/>
      <c r="J127" s="542"/>
      <c r="K127" s="317" t="s">
        <v>125</v>
      </c>
      <c r="L127" s="317" t="s">
        <v>1755</v>
      </c>
      <c r="M127" s="542"/>
      <c r="N127" s="317" t="s">
        <v>125</v>
      </c>
      <c r="O127" s="317" t="s">
        <v>48</v>
      </c>
      <c r="P127" s="542"/>
      <c r="Q127" s="317"/>
      <c r="R127" s="533" t="s">
        <v>122</v>
      </c>
      <c r="S127" s="317" t="s">
        <v>1858</v>
      </c>
      <c r="T127" s="317"/>
      <c r="U127" s="529" t="s">
        <v>238</v>
      </c>
      <c r="V127" s="317" t="s">
        <v>305</v>
      </c>
      <c r="W127" s="527"/>
      <c r="X127" s="549" t="s">
        <v>123</v>
      </c>
      <c r="Y127" s="549" t="s">
        <v>123</v>
      </c>
      <c r="Z127" s="332"/>
      <c r="AA127" s="532">
        <v>45796.758819444447</v>
      </c>
      <c r="AB127" s="567"/>
      <c r="AC127" s="568" t="s">
        <v>123</v>
      </c>
      <c r="AD127" s="6"/>
      <c r="AE127" s="6"/>
      <c r="AF127" s="6"/>
    </row>
    <row r="128" spans="2:32" s="23" customFormat="1" ht="45" hidden="1" outlineLevel="1" x14ac:dyDescent="0.25">
      <c r="B128" s="589" t="s">
        <v>1848</v>
      </c>
      <c r="C128" s="590" t="s">
        <v>116</v>
      </c>
      <c r="D128" s="590" t="s">
        <v>116</v>
      </c>
      <c r="E128" s="590" t="s">
        <v>117</v>
      </c>
      <c r="F128" s="590" t="s">
        <v>117</v>
      </c>
      <c r="G128" s="590" t="s">
        <v>117</v>
      </c>
      <c r="H128" s="590" t="s">
        <v>1666</v>
      </c>
      <c r="I128" s="317"/>
      <c r="J128" s="454"/>
      <c r="K128" s="454" t="s">
        <v>125</v>
      </c>
      <c r="L128" s="317" t="s">
        <v>1755</v>
      </c>
      <c r="M128" s="593"/>
      <c r="N128" s="454" t="s">
        <v>125</v>
      </c>
      <c r="O128" s="454" t="s">
        <v>32</v>
      </c>
      <c r="P128" s="593"/>
      <c r="Q128" s="454"/>
      <c r="R128" s="592" t="s">
        <v>122</v>
      </c>
      <c r="S128" s="317" t="s">
        <v>1845</v>
      </c>
      <c r="T128" s="317"/>
      <c r="U128" s="317" t="s">
        <v>238</v>
      </c>
      <c r="V128" s="317" t="s">
        <v>1865</v>
      </c>
      <c r="W128" s="557"/>
      <c r="X128" s="549" t="s">
        <v>123</v>
      </c>
      <c r="Y128" s="549" t="s">
        <v>123</v>
      </c>
      <c r="Z128" s="332"/>
      <c r="AA128" s="532">
        <v>45796.775370370371</v>
      </c>
      <c r="AB128" s="567"/>
      <c r="AC128" s="568" t="s">
        <v>123</v>
      </c>
      <c r="AD128" s="6"/>
      <c r="AE128" s="6"/>
      <c r="AF128" s="6"/>
    </row>
    <row r="129" spans="2:32" s="23" customFormat="1" ht="60" hidden="1" outlineLevel="1" x14ac:dyDescent="0.25">
      <c r="B129" s="589" t="s">
        <v>1849</v>
      </c>
      <c r="C129" s="583" t="s">
        <v>116</v>
      </c>
      <c r="D129" s="583" t="s">
        <v>116</v>
      </c>
      <c r="E129" s="583" t="s">
        <v>117</v>
      </c>
      <c r="F129" s="583" t="s">
        <v>117</v>
      </c>
      <c r="G129" s="583" t="s">
        <v>117</v>
      </c>
      <c r="H129" s="590" t="s">
        <v>1666</v>
      </c>
      <c r="I129" s="317"/>
      <c r="J129" s="454"/>
      <c r="K129" s="454" t="s">
        <v>134</v>
      </c>
      <c r="L129" s="317" t="s">
        <v>1760</v>
      </c>
      <c r="M129" s="593"/>
      <c r="N129" s="317" t="s">
        <v>125</v>
      </c>
      <c r="O129" s="251" t="s">
        <v>1745</v>
      </c>
      <c r="P129" s="593"/>
      <c r="Q129" s="454"/>
      <c r="R129" s="592" t="s">
        <v>122</v>
      </c>
      <c r="S129" s="454" t="s">
        <v>1860</v>
      </c>
      <c r="T129" s="317"/>
      <c r="U129" s="317" t="s">
        <v>238</v>
      </c>
      <c r="V129" s="317" t="s">
        <v>304</v>
      </c>
      <c r="W129" s="557"/>
      <c r="X129" s="549" t="s">
        <v>123</v>
      </c>
      <c r="Y129" s="549" t="s">
        <v>123</v>
      </c>
      <c r="Z129" s="332"/>
      <c r="AA129" s="532">
        <v>45796.760208333333</v>
      </c>
      <c r="AB129" s="567"/>
      <c r="AC129" s="582" t="s">
        <v>123</v>
      </c>
      <c r="AD129" s="6"/>
      <c r="AE129" s="6"/>
      <c r="AF129" s="6"/>
    </row>
    <row r="130" spans="2:32" s="23" customFormat="1" ht="60" hidden="1" outlineLevel="1" x14ac:dyDescent="0.25">
      <c r="B130" s="589" t="s">
        <v>1850</v>
      </c>
      <c r="C130" s="583" t="s">
        <v>116</v>
      </c>
      <c r="D130" s="583" t="s">
        <v>116</v>
      </c>
      <c r="E130" s="583" t="s">
        <v>117</v>
      </c>
      <c r="F130" s="583" t="s">
        <v>117</v>
      </c>
      <c r="G130" s="583" t="s">
        <v>117</v>
      </c>
      <c r="H130" s="590" t="s">
        <v>1666</v>
      </c>
      <c r="I130" s="317"/>
      <c r="J130" s="454"/>
      <c r="K130" s="454" t="s">
        <v>134</v>
      </c>
      <c r="L130" s="317" t="s">
        <v>1760</v>
      </c>
      <c r="M130" s="593"/>
      <c r="N130" s="317" t="s">
        <v>125</v>
      </c>
      <c r="O130" s="251" t="s">
        <v>1746</v>
      </c>
      <c r="P130" s="593"/>
      <c r="Q130" s="454"/>
      <c r="R130" s="592" t="s">
        <v>122</v>
      </c>
      <c r="S130" s="454" t="s">
        <v>1860</v>
      </c>
      <c r="T130" s="317"/>
      <c r="U130" s="317" t="s">
        <v>238</v>
      </c>
      <c r="V130" s="317" t="s">
        <v>1859</v>
      </c>
      <c r="W130" s="557"/>
      <c r="X130" s="549" t="s">
        <v>123</v>
      </c>
      <c r="Y130" s="549" t="s">
        <v>123</v>
      </c>
      <c r="Z130" s="332"/>
      <c r="AA130" s="532">
        <v>45796.760393518518</v>
      </c>
      <c r="AB130" s="567"/>
      <c r="AC130" s="582" t="s">
        <v>123</v>
      </c>
      <c r="AD130" s="6"/>
      <c r="AE130" s="6"/>
      <c r="AF130" s="6"/>
    </row>
    <row r="131" spans="2:32" s="23" customFormat="1" ht="60" hidden="1" outlineLevel="1" x14ac:dyDescent="0.25">
      <c r="B131" s="589" t="s">
        <v>1851</v>
      </c>
      <c r="C131" s="583" t="s">
        <v>116</v>
      </c>
      <c r="D131" s="583" t="s">
        <v>116</v>
      </c>
      <c r="E131" s="583" t="s">
        <v>117</v>
      </c>
      <c r="F131" s="583" t="s">
        <v>117</v>
      </c>
      <c r="G131" s="583" t="s">
        <v>117</v>
      </c>
      <c r="H131" s="590" t="s">
        <v>1666</v>
      </c>
      <c r="I131" s="317"/>
      <c r="J131" s="454"/>
      <c r="K131" s="454" t="s">
        <v>134</v>
      </c>
      <c r="L131" s="317" t="s">
        <v>1760</v>
      </c>
      <c r="M131" s="593"/>
      <c r="N131" s="317" t="s">
        <v>125</v>
      </c>
      <c r="O131" s="251" t="s">
        <v>1747</v>
      </c>
      <c r="P131" s="593"/>
      <c r="Q131" s="454"/>
      <c r="R131" s="592" t="s">
        <v>122</v>
      </c>
      <c r="S131" s="454" t="s">
        <v>1860</v>
      </c>
      <c r="T131" s="317"/>
      <c r="U131" s="317" t="s">
        <v>238</v>
      </c>
      <c r="V131" s="317" t="s">
        <v>304</v>
      </c>
      <c r="W131" s="557"/>
      <c r="X131" s="549" t="s">
        <v>123</v>
      </c>
      <c r="Y131" s="549" t="s">
        <v>123</v>
      </c>
      <c r="Z131" s="332"/>
      <c r="AA131" s="532">
        <v>45796.760520833333</v>
      </c>
      <c r="AB131" s="567"/>
      <c r="AC131" s="582" t="s">
        <v>123</v>
      </c>
      <c r="AD131" s="6"/>
      <c r="AE131" s="6"/>
      <c r="AF131" s="6"/>
    </row>
    <row r="132" spans="2:32" s="23" customFormat="1" ht="60" hidden="1" outlineLevel="1" x14ac:dyDescent="0.25">
      <c r="B132" s="589" t="s">
        <v>1852</v>
      </c>
      <c r="C132" s="561" t="s">
        <v>116</v>
      </c>
      <c r="D132" s="561" t="s">
        <v>116</v>
      </c>
      <c r="E132" s="561" t="s">
        <v>117</v>
      </c>
      <c r="F132" s="561" t="s">
        <v>117</v>
      </c>
      <c r="G132" s="561" t="s">
        <v>117</v>
      </c>
      <c r="H132" s="561" t="s">
        <v>1666</v>
      </c>
      <c r="I132" s="317"/>
      <c r="J132" s="454"/>
      <c r="K132" s="454" t="s">
        <v>134</v>
      </c>
      <c r="L132" s="317" t="s">
        <v>1760</v>
      </c>
      <c r="M132" s="593"/>
      <c r="N132" s="454" t="s">
        <v>125</v>
      </c>
      <c r="O132" s="251" t="s">
        <v>1748</v>
      </c>
      <c r="P132" s="593"/>
      <c r="Q132" s="454"/>
      <c r="R132" s="592" t="s">
        <v>122</v>
      </c>
      <c r="S132" s="454" t="s">
        <v>1860</v>
      </c>
      <c r="T132" s="317"/>
      <c r="U132" s="317" t="s">
        <v>238</v>
      </c>
      <c r="V132" s="317"/>
      <c r="W132" s="557"/>
      <c r="X132" s="549" t="s">
        <v>123</v>
      </c>
      <c r="Y132" s="549" t="s">
        <v>123</v>
      </c>
      <c r="Z132" s="332"/>
      <c r="AA132" s="532">
        <v>45796.776689814818</v>
      </c>
      <c r="AB132" s="567"/>
      <c r="AC132" s="568" t="s">
        <v>123</v>
      </c>
      <c r="AD132" s="6"/>
      <c r="AE132" s="6"/>
      <c r="AF132" s="6"/>
    </row>
    <row r="133" spans="2:32" ht="15" customHeight="1" collapsed="1" x14ac:dyDescent="0.25">
      <c r="B133" s="634" t="s">
        <v>172</v>
      </c>
      <c r="C133" s="635"/>
      <c r="D133" s="635"/>
      <c r="E133" s="635"/>
      <c r="F133" s="635"/>
      <c r="G133" s="635"/>
      <c r="H133" s="635"/>
      <c r="I133" s="635"/>
      <c r="J133" s="635"/>
      <c r="K133" s="635"/>
      <c r="L133" s="635"/>
      <c r="M133" s="635"/>
      <c r="N133" s="635"/>
      <c r="O133" s="635"/>
      <c r="P133" s="635"/>
      <c r="Q133" s="635"/>
      <c r="R133" s="635"/>
      <c r="S133" s="635"/>
      <c r="T133" s="635"/>
      <c r="U133" s="635"/>
      <c r="V133" s="635"/>
      <c r="W133" s="635"/>
      <c r="X133" s="635"/>
      <c r="Y133" s="635"/>
      <c r="Z133" s="635"/>
      <c r="AA133" s="58">
        <v>45790.661064814813</v>
      </c>
      <c r="AB133" s="53"/>
      <c r="AC133" s="54"/>
      <c r="AD133" s="6">
        <f t="shared" ref="AD133:AD196" si="20">IF(AB133="Включена",1,0)</f>
        <v>0</v>
      </c>
      <c r="AE133" s="6">
        <f t="shared" ref="AE133:AE196" si="21">IF(AB133="Черновик",1,0)</f>
        <v>0</v>
      </c>
      <c r="AF133" s="6">
        <f t="shared" ref="AF133:AF196" si="22">IF(AB133="Отсутствует",1,0)</f>
        <v>0</v>
      </c>
    </row>
    <row r="134" spans="2:32" s="23" customFormat="1" ht="90" hidden="1" customHeight="1" outlineLevel="1" x14ac:dyDescent="0.25">
      <c r="B134" s="332" t="str">
        <f>"ФС"&amp;COUNTA($C134:C$134)&amp;"_"&amp;MID(H134,5,5)</f>
        <v>ФС1_195</v>
      </c>
      <c r="C134" s="251" t="s">
        <v>116</v>
      </c>
      <c r="D134" s="251" t="s">
        <v>116</v>
      </c>
      <c r="E134" s="251" t="s">
        <v>117</v>
      </c>
      <c r="F134" s="251" t="s">
        <v>117</v>
      </c>
      <c r="G134" s="251" t="s">
        <v>117</v>
      </c>
      <c r="H134" s="251" t="s">
        <v>172</v>
      </c>
      <c r="I134" s="420" t="s">
        <v>120</v>
      </c>
      <c r="J134" s="251"/>
      <c r="K134" s="251" t="s">
        <v>121</v>
      </c>
      <c r="L134" s="251"/>
      <c r="M134" s="251"/>
      <c r="N134" s="251" t="s">
        <v>131</v>
      </c>
      <c r="O134" s="251" t="s">
        <v>311</v>
      </c>
      <c r="P134" s="251"/>
      <c r="Q134" s="251"/>
      <c r="R134" s="419" t="s">
        <v>122</v>
      </c>
      <c r="S134" s="251"/>
      <c r="T134" s="251" t="s">
        <v>312</v>
      </c>
      <c r="U134" s="332"/>
      <c r="V134" s="251"/>
      <c r="W134" s="527"/>
      <c r="X134" s="549" t="s">
        <v>123</v>
      </c>
      <c r="Y134" s="549" t="s">
        <v>123</v>
      </c>
      <c r="Z134" s="332"/>
      <c r="AA134" s="56">
        <v>45790.661087962966</v>
      </c>
      <c r="AB134" s="522" t="s">
        <v>4</v>
      </c>
      <c r="AC134" s="523" t="s">
        <v>123</v>
      </c>
      <c r="AD134" s="6">
        <f t="shared" si="20"/>
        <v>1</v>
      </c>
      <c r="AE134" s="6">
        <f t="shared" si="21"/>
        <v>0</v>
      </c>
      <c r="AF134" s="6">
        <f t="shared" si="22"/>
        <v>0</v>
      </c>
    </row>
    <row r="135" spans="2:32" s="23" customFormat="1" ht="120" hidden="1" customHeight="1" outlineLevel="1" x14ac:dyDescent="0.25">
      <c r="B135" s="332" t="str">
        <f>"ФС"&amp;COUNTA($C$134:C135)&amp;"_"&amp;MID(H135,5,5)</f>
        <v>ФС2_195</v>
      </c>
      <c r="C135" s="251" t="s">
        <v>116</v>
      </c>
      <c r="D135" s="251" t="s">
        <v>116</v>
      </c>
      <c r="E135" s="251" t="s">
        <v>117</v>
      </c>
      <c r="F135" s="251" t="s">
        <v>117</v>
      </c>
      <c r="G135" s="251" t="s">
        <v>117</v>
      </c>
      <c r="H135" s="251" t="s">
        <v>172</v>
      </c>
      <c r="I135" s="420" t="s">
        <v>120</v>
      </c>
      <c r="J135" s="251"/>
      <c r="K135" s="251" t="s">
        <v>131</v>
      </c>
      <c r="L135" s="251"/>
      <c r="M135" s="251"/>
      <c r="N135" s="251" t="s">
        <v>131</v>
      </c>
      <c r="O135" s="251" t="s">
        <v>311</v>
      </c>
      <c r="P135" s="251"/>
      <c r="Q135" s="251"/>
      <c r="R135" s="419" t="s">
        <v>122</v>
      </c>
      <c r="S135" s="251"/>
      <c r="T135" s="251" t="s">
        <v>313</v>
      </c>
      <c r="U135" s="332"/>
      <c r="V135" s="251"/>
      <c r="W135" s="527"/>
      <c r="X135" s="549" t="s">
        <v>123</v>
      </c>
      <c r="Y135" s="549" t="s">
        <v>123</v>
      </c>
      <c r="Z135" s="332"/>
      <c r="AA135" s="56">
        <v>45790.661111111112</v>
      </c>
      <c r="AB135" s="522" t="s">
        <v>4</v>
      </c>
      <c r="AC135" s="523" t="s">
        <v>123</v>
      </c>
      <c r="AD135" s="6">
        <f t="shared" si="20"/>
        <v>1</v>
      </c>
      <c r="AE135" s="6">
        <f t="shared" si="21"/>
        <v>0</v>
      </c>
      <c r="AF135" s="6">
        <f t="shared" si="22"/>
        <v>0</v>
      </c>
    </row>
    <row r="136" spans="2:32" ht="15" customHeight="1" collapsed="1" x14ac:dyDescent="0.25">
      <c r="B136" s="634" t="s">
        <v>173</v>
      </c>
      <c r="C136" s="635"/>
      <c r="D136" s="635"/>
      <c r="E136" s="635"/>
      <c r="F136" s="635"/>
      <c r="G136" s="635"/>
      <c r="H136" s="635"/>
      <c r="I136" s="635"/>
      <c r="J136" s="635"/>
      <c r="K136" s="635"/>
      <c r="L136" s="635"/>
      <c r="M136" s="635"/>
      <c r="N136" s="635"/>
      <c r="O136" s="635"/>
      <c r="P136" s="635"/>
      <c r="Q136" s="635"/>
      <c r="R136" s="635"/>
      <c r="S136" s="635"/>
      <c r="T136" s="635"/>
      <c r="U136" s="635"/>
      <c r="V136" s="635"/>
      <c r="W136" s="635"/>
      <c r="X136" s="635"/>
      <c r="Y136" s="635"/>
      <c r="Z136" s="635"/>
      <c r="AA136" s="58">
        <v>45790.661134259259</v>
      </c>
      <c r="AB136" s="53"/>
      <c r="AC136" s="54"/>
      <c r="AD136" s="6">
        <f t="shared" si="20"/>
        <v>0</v>
      </c>
      <c r="AE136" s="6">
        <f t="shared" si="21"/>
        <v>0</v>
      </c>
      <c r="AF136" s="6">
        <f t="shared" si="22"/>
        <v>0</v>
      </c>
    </row>
    <row r="137" spans="2:32" s="23" customFormat="1" ht="30" hidden="1" customHeight="1" outlineLevel="1" x14ac:dyDescent="0.25">
      <c r="B137" s="518" t="str">
        <f>"ФС"&amp;COUNTA($C137:C$137)&amp;"_"&amp;MID(H137,5,5)</f>
        <v>ФС1_196</v>
      </c>
      <c r="C137" s="519" t="s">
        <v>116</v>
      </c>
      <c r="D137" s="519" t="s">
        <v>116</v>
      </c>
      <c r="E137" s="519" t="s">
        <v>117</v>
      </c>
      <c r="F137" s="251" t="s">
        <v>117</v>
      </c>
      <c r="G137" s="251" t="s">
        <v>117</v>
      </c>
      <c r="H137" s="519" t="s">
        <v>173</v>
      </c>
      <c r="I137" s="420" t="s">
        <v>120</v>
      </c>
      <c r="J137" s="519"/>
      <c r="K137" s="519" t="s">
        <v>121</v>
      </c>
      <c r="L137" s="519"/>
      <c r="M137" s="519"/>
      <c r="N137" s="519" t="s">
        <v>131</v>
      </c>
      <c r="O137" s="519" t="s">
        <v>311</v>
      </c>
      <c r="P137" s="519"/>
      <c r="Q137" s="519"/>
      <c r="R137" s="520" t="s">
        <v>122</v>
      </c>
      <c r="S137" s="519"/>
      <c r="T137" s="519" t="s">
        <v>314</v>
      </c>
      <c r="U137" s="518"/>
      <c r="V137" s="519"/>
      <c r="W137" s="27"/>
      <c r="X137" s="521" t="s">
        <v>123</v>
      </c>
      <c r="Y137" s="521" t="s">
        <v>123</v>
      </c>
      <c r="Z137" s="518"/>
      <c r="AA137" s="56">
        <v>45530.460370370369</v>
      </c>
      <c r="AB137" s="522" t="s">
        <v>4</v>
      </c>
      <c r="AC137" s="523" t="s">
        <v>123</v>
      </c>
      <c r="AD137" s="6">
        <f t="shared" si="20"/>
        <v>1</v>
      </c>
      <c r="AE137" s="6">
        <f t="shared" si="21"/>
        <v>0</v>
      </c>
      <c r="AF137" s="6">
        <f t="shared" si="22"/>
        <v>0</v>
      </c>
    </row>
    <row r="138" spans="2:32" s="23" customFormat="1" ht="30" hidden="1" outlineLevel="1" x14ac:dyDescent="0.25">
      <c r="B138" s="24" t="str">
        <f t="shared" ref="B138:B139" ca="1" si="23">"ФС"&amp;COUNTA(A$110:$C138)&amp;"_"&amp;MID(H138,5,5)</f>
        <v>ФС10_196</v>
      </c>
      <c r="C138" s="25" t="s">
        <v>116</v>
      </c>
      <c r="D138" s="25" t="s">
        <v>116</v>
      </c>
      <c r="E138" s="25" t="s">
        <v>117</v>
      </c>
      <c r="F138" s="251" t="s">
        <v>117</v>
      </c>
      <c r="G138" s="251" t="s">
        <v>117</v>
      </c>
      <c r="H138" s="25" t="s">
        <v>173</v>
      </c>
      <c r="I138" s="420" t="s">
        <v>120</v>
      </c>
      <c r="J138" s="25"/>
      <c r="K138" s="25" t="s">
        <v>131</v>
      </c>
      <c r="L138" s="25"/>
      <c r="M138" s="25"/>
      <c r="N138" s="25" t="s">
        <v>131</v>
      </c>
      <c r="O138" s="25" t="s">
        <v>311</v>
      </c>
      <c r="P138" s="25"/>
      <c r="Q138" s="25"/>
      <c r="R138" s="26" t="s">
        <v>122</v>
      </c>
      <c r="S138" s="25"/>
      <c r="T138" s="25" t="s">
        <v>315</v>
      </c>
      <c r="U138" s="24"/>
      <c r="V138" s="25"/>
      <c r="W138" s="27"/>
      <c r="X138" s="28" t="s">
        <v>123</v>
      </c>
      <c r="Y138" s="28" t="s">
        <v>123</v>
      </c>
      <c r="Z138" s="24"/>
      <c r="AA138" s="56">
        <v>45530.460393518515</v>
      </c>
      <c r="AB138" s="31" t="s">
        <v>4</v>
      </c>
      <c r="AC138" s="32" t="s">
        <v>123</v>
      </c>
      <c r="AD138" s="6">
        <f t="shared" si="20"/>
        <v>1</v>
      </c>
      <c r="AE138" s="6">
        <f t="shared" si="21"/>
        <v>0</v>
      </c>
      <c r="AF138" s="6">
        <f t="shared" si="22"/>
        <v>0</v>
      </c>
    </row>
    <row r="139" spans="2:32" s="23" customFormat="1" ht="75" hidden="1" outlineLevel="1" x14ac:dyDescent="0.25">
      <c r="B139" s="24" t="str">
        <f t="shared" ca="1" si="23"/>
        <v>ФС3_196</v>
      </c>
      <c r="C139" s="25" t="s">
        <v>116</v>
      </c>
      <c r="D139" s="25" t="s">
        <v>116</v>
      </c>
      <c r="E139" s="25" t="s">
        <v>117</v>
      </c>
      <c r="F139" s="251" t="s">
        <v>117</v>
      </c>
      <c r="G139" s="251" t="s">
        <v>117</v>
      </c>
      <c r="H139" s="25" t="s">
        <v>173</v>
      </c>
      <c r="I139" s="420" t="s">
        <v>120</v>
      </c>
      <c r="J139" s="25"/>
      <c r="K139" s="25" t="s">
        <v>125</v>
      </c>
      <c r="L139" s="25"/>
      <c r="M139" s="25"/>
      <c r="N139" s="25" t="s">
        <v>131</v>
      </c>
      <c r="O139" s="25" t="s">
        <v>311</v>
      </c>
      <c r="P139" s="25"/>
      <c r="Q139" s="25"/>
      <c r="R139" s="26" t="s">
        <v>122</v>
      </c>
      <c r="S139" s="25"/>
      <c r="T139" s="25" t="s">
        <v>316</v>
      </c>
      <c r="U139" s="24"/>
      <c r="V139" s="25"/>
      <c r="W139" s="27"/>
      <c r="X139" s="28" t="s">
        <v>123</v>
      </c>
      <c r="Y139" s="28" t="s">
        <v>123</v>
      </c>
      <c r="Z139" s="24"/>
      <c r="AA139" s="56">
        <v>45530.460416666669</v>
      </c>
      <c r="AB139" s="31" t="s">
        <v>4</v>
      </c>
      <c r="AC139" s="32" t="s">
        <v>123</v>
      </c>
      <c r="AD139" s="6">
        <f t="shared" si="20"/>
        <v>1</v>
      </c>
      <c r="AE139" s="6">
        <f t="shared" si="21"/>
        <v>0</v>
      </c>
      <c r="AF139" s="6">
        <f t="shared" si="22"/>
        <v>0</v>
      </c>
    </row>
    <row r="140" spans="2:32" ht="15" customHeight="1" collapsed="1" x14ac:dyDescent="0.25">
      <c r="B140" s="623" t="s">
        <v>174</v>
      </c>
      <c r="C140" s="624"/>
      <c r="D140" s="624"/>
      <c r="E140" s="624"/>
      <c r="F140" s="624"/>
      <c r="G140" s="624"/>
      <c r="H140" s="624"/>
      <c r="I140" s="624"/>
      <c r="J140" s="624"/>
      <c r="K140" s="624"/>
      <c r="L140" s="624"/>
      <c r="M140" s="624"/>
      <c r="N140" s="624"/>
      <c r="O140" s="624"/>
      <c r="P140" s="624"/>
      <c r="Q140" s="624"/>
      <c r="R140" s="624"/>
      <c r="S140" s="624"/>
      <c r="T140" s="624"/>
      <c r="U140" s="624"/>
      <c r="V140" s="624"/>
      <c r="W140" s="624"/>
      <c r="X140" s="624"/>
      <c r="Y140" s="624"/>
      <c r="Z140" s="624"/>
      <c r="AA140" s="52"/>
      <c r="AB140" s="53"/>
      <c r="AC140" s="54"/>
      <c r="AD140" s="6">
        <f t="shared" si="20"/>
        <v>0</v>
      </c>
      <c r="AE140" s="6">
        <f t="shared" si="21"/>
        <v>0</v>
      </c>
      <c r="AF140" s="6">
        <f t="shared" si="22"/>
        <v>0</v>
      </c>
    </row>
    <row r="141" spans="2:32" s="23" customFormat="1" hidden="1" outlineLevel="1" x14ac:dyDescent="0.25">
      <c r="B141" s="24" t="str">
        <f>"ФС"&amp;COUNTA($C141:C$141)&amp;"_"&amp;MID(H141,5,5)</f>
        <v>ФС1_197</v>
      </c>
      <c r="C141" s="25" t="s">
        <v>116</v>
      </c>
      <c r="D141" s="25" t="s">
        <v>116</v>
      </c>
      <c r="E141" s="25" t="s">
        <v>117</v>
      </c>
      <c r="F141" s="25" t="s">
        <v>116</v>
      </c>
      <c r="G141" s="25" t="s">
        <v>116</v>
      </c>
      <c r="H141" s="25" t="s">
        <v>174</v>
      </c>
      <c r="I141" s="25" t="s">
        <v>120</v>
      </c>
      <c r="J141" s="25"/>
      <c r="K141" s="25" t="s">
        <v>121</v>
      </c>
      <c r="L141" s="25"/>
      <c r="M141" s="25"/>
      <c r="N141" s="25" t="s">
        <v>131</v>
      </c>
      <c r="O141" s="25" t="s">
        <v>311</v>
      </c>
      <c r="P141" s="25"/>
      <c r="Q141" s="25"/>
      <c r="R141" s="26" t="s">
        <v>122</v>
      </c>
      <c r="S141" s="25"/>
      <c r="T141" s="25"/>
      <c r="U141" s="24"/>
      <c r="V141" s="25"/>
      <c r="W141" s="27"/>
      <c r="X141" s="28" t="s">
        <v>123</v>
      </c>
      <c r="Y141" s="28" t="s">
        <v>123</v>
      </c>
      <c r="Z141" s="24"/>
      <c r="AA141" s="56"/>
      <c r="AB141" s="31" t="s">
        <v>4</v>
      </c>
      <c r="AC141" s="32" t="s">
        <v>123</v>
      </c>
      <c r="AD141" s="6">
        <f t="shared" si="20"/>
        <v>1</v>
      </c>
      <c r="AE141" s="6">
        <f t="shared" si="21"/>
        <v>0</v>
      </c>
      <c r="AF141" s="6">
        <f t="shared" si="22"/>
        <v>0</v>
      </c>
    </row>
    <row r="142" spans="2:32" s="23" customFormat="1" hidden="1" outlineLevel="1" x14ac:dyDescent="0.25">
      <c r="B142" s="24" t="str">
        <f ca="1">"ФС"&amp;COUNTA(A$113:$C142)&amp;"_"&amp;MID(H142,5,5)</f>
        <v>ФС2_197</v>
      </c>
      <c r="C142" s="25" t="s">
        <v>116</v>
      </c>
      <c r="D142" s="25" t="s">
        <v>116</v>
      </c>
      <c r="E142" s="25" t="s">
        <v>117</v>
      </c>
      <c r="F142" s="25" t="s">
        <v>116</v>
      </c>
      <c r="G142" s="25" t="s">
        <v>116</v>
      </c>
      <c r="H142" s="25" t="s">
        <v>174</v>
      </c>
      <c r="I142" s="25" t="s">
        <v>120</v>
      </c>
      <c r="J142" s="25"/>
      <c r="K142" s="25" t="s">
        <v>131</v>
      </c>
      <c r="L142" s="25" t="s">
        <v>175</v>
      </c>
      <c r="M142" s="25"/>
      <c r="N142" s="25" t="s">
        <v>121</v>
      </c>
      <c r="O142" s="25" t="s">
        <v>317</v>
      </c>
      <c r="P142" s="25"/>
      <c r="Q142" s="25"/>
      <c r="R142" s="26" t="s">
        <v>122</v>
      </c>
      <c r="S142" s="25" t="s">
        <v>56</v>
      </c>
      <c r="T142" s="25"/>
      <c r="U142" s="24" t="s">
        <v>260</v>
      </c>
      <c r="V142" s="25"/>
      <c r="W142" s="27"/>
      <c r="X142" s="28" t="s">
        <v>123</v>
      </c>
      <c r="Y142" s="28" t="s">
        <v>123</v>
      </c>
      <c r="Z142" s="24"/>
      <c r="AA142" s="56"/>
      <c r="AB142" s="31" t="s">
        <v>4</v>
      </c>
      <c r="AC142" s="32" t="s">
        <v>123</v>
      </c>
      <c r="AD142" s="6">
        <f t="shared" si="20"/>
        <v>1</v>
      </c>
      <c r="AE142" s="6">
        <f t="shared" si="21"/>
        <v>0</v>
      </c>
      <c r="AF142" s="6">
        <f t="shared" si="22"/>
        <v>0</v>
      </c>
    </row>
    <row r="143" spans="2:32" s="23" customFormat="1" hidden="1" outlineLevel="1" x14ac:dyDescent="0.25">
      <c r="B143" s="24" t="str">
        <f ca="1">"ФС"&amp;COUNTA(A$113:$C143)&amp;"_"&amp;MID(H143,5,5)</f>
        <v>ФС3_197</v>
      </c>
      <c r="C143" s="25" t="s">
        <v>116</v>
      </c>
      <c r="D143" s="25" t="s">
        <v>116</v>
      </c>
      <c r="E143" s="25" t="s">
        <v>117</v>
      </c>
      <c r="F143" s="25" t="s">
        <v>116</v>
      </c>
      <c r="G143" s="25" t="s">
        <v>116</v>
      </c>
      <c r="H143" s="25" t="s">
        <v>174</v>
      </c>
      <c r="I143" s="25" t="s">
        <v>120</v>
      </c>
      <c r="J143" s="25"/>
      <c r="K143" s="25" t="s">
        <v>131</v>
      </c>
      <c r="L143" s="25" t="s">
        <v>175</v>
      </c>
      <c r="M143" s="25"/>
      <c r="N143" s="25" t="s">
        <v>125</v>
      </c>
      <c r="O143" s="25" t="s">
        <v>56</v>
      </c>
      <c r="P143" s="25"/>
      <c r="Q143" s="25"/>
      <c r="R143" s="26" t="s">
        <v>122</v>
      </c>
      <c r="S143" s="25" t="s">
        <v>56</v>
      </c>
      <c r="T143" s="25"/>
      <c r="U143" s="24" t="s">
        <v>260</v>
      </c>
      <c r="V143" s="25"/>
      <c r="W143" s="27"/>
      <c r="X143" s="28" t="s">
        <v>123</v>
      </c>
      <c r="Y143" s="28" t="s">
        <v>123</v>
      </c>
      <c r="Z143" s="24"/>
      <c r="AA143" s="56"/>
      <c r="AB143" s="31" t="s">
        <v>4</v>
      </c>
      <c r="AC143" s="32" t="s">
        <v>123</v>
      </c>
      <c r="AD143" s="6">
        <f t="shared" si="20"/>
        <v>1</v>
      </c>
      <c r="AE143" s="6">
        <f t="shared" si="21"/>
        <v>0</v>
      </c>
      <c r="AF143" s="6">
        <f t="shared" si="22"/>
        <v>0</v>
      </c>
    </row>
    <row r="144" spans="2:32" ht="15" customHeight="1" collapsed="1" x14ac:dyDescent="0.25">
      <c r="B144" s="623" t="s">
        <v>176</v>
      </c>
      <c r="C144" s="624"/>
      <c r="D144" s="624"/>
      <c r="E144" s="624"/>
      <c r="F144" s="624"/>
      <c r="G144" s="624"/>
      <c r="H144" s="624"/>
      <c r="I144" s="624"/>
      <c r="J144" s="624"/>
      <c r="K144" s="624"/>
      <c r="L144" s="624"/>
      <c r="M144" s="624"/>
      <c r="N144" s="624"/>
      <c r="O144" s="624"/>
      <c r="P144" s="624"/>
      <c r="Q144" s="624"/>
      <c r="R144" s="624"/>
      <c r="S144" s="624"/>
      <c r="T144" s="624"/>
      <c r="U144" s="624"/>
      <c r="V144" s="624"/>
      <c r="W144" s="624"/>
      <c r="X144" s="624"/>
      <c r="Y144" s="624"/>
      <c r="Z144" s="624"/>
      <c r="AA144" s="52"/>
      <c r="AB144" s="53"/>
      <c r="AC144" s="54"/>
      <c r="AD144" s="6">
        <f t="shared" si="20"/>
        <v>0</v>
      </c>
      <c r="AE144" s="6">
        <f t="shared" si="21"/>
        <v>0</v>
      </c>
      <c r="AF144" s="6">
        <f t="shared" si="22"/>
        <v>0</v>
      </c>
    </row>
    <row r="145" spans="2:32" s="23" customFormat="1" hidden="1" outlineLevel="1" x14ac:dyDescent="0.25">
      <c r="B145" s="24" t="str">
        <f>"ФС"&amp;COUNTA($C145:C$145)&amp;"_"&amp;MID(H145,5,5)</f>
        <v>ФС1_198</v>
      </c>
      <c r="C145" s="25" t="s">
        <v>116</v>
      </c>
      <c r="D145" s="25" t="s">
        <v>116</v>
      </c>
      <c r="E145" s="25" t="s">
        <v>117</v>
      </c>
      <c r="F145" s="25" t="s">
        <v>116</v>
      </c>
      <c r="G145" s="25" t="s">
        <v>116</v>
      </c>
      <c r="H145" s="25" t="s">
        <v>176</v>
      </c>
      <c r="I145" s="25" t="s">
        <v>177</v>
      </c>
      <c r="J145" s="25"/>
      <c r="K145" s="25" t="s">
        <v>121</v>
      </c>
      <c r="L145" s="25" t="s">
        <v>120</v>
      </c>
      <c r="M145" s="25"/>
      <c r="N145" s="25" t="s">
        <v>131</v>
      </c>
      <c r="O145" s="25" t="s">
        <v>311</v>
      </c>
      <c r="P145" s="25"/>
      <c r="Q145" s="25"/>
      <c r="R145" s="26" t="s">
        <v>122</v>
      </c>
      <c r="S145" s="57"/>
      <c r="T145" s="25" t="s">
        <v>318</v>
      </c>
      <c r="U145" s="24"/>
      <c r="V145" s="25"/>
      <c r="W145" s="27"/>
      <c r="X145" s="28" t="s">
        <v>123</v>
      </c>
      <c r="Y145" s="28" t="s">
        <v>123</v>
      </c>
      <c r="Z145" s="24"/>
      <c r="AA145" s="56"/>
      <c r="AB145" s="31" t="s">
        <v>4</v>
      </c>
      <c r="AC145" s="32" t="s">
        <v>123</v>
      </c>
      <c r="AD145" s="6">
        <f t="shared" si="20"/>
        <v>1</v>
      </c>
      <c r="AE145" s="6">
        <f t="shared" si="21"/>
        <v>0</v>
      </c>
      <c r="AF145" s="6">
        <f t="shared" si="22"/>
        <v>0</v>
      </c>
    </row>
    <row r="146" spans="2:32" s="23" customFormat="1" ht="30" hidden="1" outlineLevel="1" x14ac:dyDescent="0.25">
      <c r="B146" s="24" t="str">
        <f t="shared" ref="B146:B147" ca="1" si="24">"ФС"&amp;COUNTA(A$118:$C146)&amp;"_"&amp;MID(H146,5,5)</f>
        <v>ФС2_198</v>
      </c>
      <c r="C146" s="25" t="s">
        <v>116</v>
      </c>
      <c r="D146" s="25" t="s">
        <v>116</v>
      </c>
      <c r="E146" s="25" t="s">
        <v>117</v>
      </c>
      <c r="F146" s="25" t="s">
        <v>116</v>
      </c>
      <c r="G146" s="25" t="s">
        <v>116</v>
      </c>
      <c r="H146" s="25" t="s">
        <v>176</v>
      </c>
      <c r="I146" s="25" t="s">
        <v>177</v>
      </c>
      <c r="J146" s="25"/>
      <c r="K146" s="25" t="s">
        <v>131</v>
      </c>
      <c r="L146" s="25" t="s">
        <v>120</v>
      </c>
      <c r="M146" s="25"/>
      <c r="N146" s="25" t="s">
        <v>131</v>
      </c>
      <c r="O146" s="25" t="s">
        <v>311</v>
      </c>
      <c r="P146" s="25"/>
      <c r="Q146" s="25"/>
      <c r="R146" s="26" t="s">
        <v>122</v>
      </c>
      <c r="S146" s="57"/>
      <c r="T146" s="25" t="s">
        <v>319</v>
      </c>
      <c r="U146" s="24"/>
      <c r="V146" s="25"/>
      <c r="W146" s="27"/>
      <c r="X146" s="28" t="s">
        <v>123</v>
      </c>
      <c r="Y146" s="28" t="s">
        <v>123</v>
      </c>
      <c r="Z146" s="24"/>
      <c r="AA146" s="56"/>
      <c r="AB146" s="31" t="s">
        <v>4</v>
      </c>
      <c r="AC146" s="32" t="s">
        <v>123</v>
      </c>
      <c r="AD146" s="6">
        <f t="shared" si="20"/>
        <v>1</v>
      </c>
      <c r="AE146" s="6">
        <f t="shared" si="21"/>
        <v>0</v>
      </c>
      <c r="AF146" s="6">
        <f t="shared" si="22"/>
        <v>0</v>
      </c>
    </row>
    <row r="147" spans="2:32" s="23" customFormat="1" hidden="1" outlineLevel="1" x14ac:dyDescent="0.25">
      <c r="B147" s="24" t="str">
        <f t="shared" ca="1" si="24"/>
        <v>ФС3_198</v>
      </c>
      <c r="C147" s="25" t="s">
        <v>116</v>
      </c>
      <c r="D147" s="25" t="s">
        <v>116</v>
      </c>
      <c r="E147" s="25" t="s">
        <v>117</v>
      </c>
      <c r="F147" s="25" t="s">
        <v>116</v>
      </c>
      <c r="G147" s="25" t="s">
        <v>116</v>
      </c>
      <c r="H147" s="25" t="s">
        <v>176</v>
      </c>
      <c r="I147" s="25" t="s">
        <v>177</v>
      </c>
      <c r="J147" s="25"/>
      <c r="K147" s="25" t="s">
        <v>125</v>
      </c>
      <c r="L147" s="25" t="s">
        <v>120</v>
      </c>
      <c r="M147" s="25"/>
      <c r="N147" s="25" t="s">
        <v>121</v>
      </c>
      <c r="O147" s="25" t="s">
        <v>178</v>
      </c>
      <c r="P147" s="25"/>
      <c r="Q147" s="25"/>
      <c r="R147" s="26" t="s">
        <v>122</v>
      </c>
      <c r="S147" s="57" t="s">
        <v>320</v>
      </c>
      <c r="T147" s="25"/>
      <c r="U147" s="24"/>
      <c r="V147" s="25"/>
      <c r="W147" s="27"/>
      <c r="X147" s="28" t="s">
        <v>123</v>
      </c>
      <c r="Y147" s="28" t="s">
        <v>123</v>
      </c>
      <c r="Z147" s="24"/>
      <c r="AA147" s="56"/>
      <c r="AB147" s="31" t="s">
        <v>4</v>
      </c>
      <c r="AC147" s="32" t="s">
        <v>123</v>
      </c>
      <c r="AD147" s="6">
        <f t="shared" si="20"/>
        <v>1</v>
      </c>
      <c r="AE147" s="6">
        <f t="shared" si="21"/>
        <v>0</v>
      </c>
      <c r="AF147" s="6">
        <f t="shared" si="22"/>
        <v>0</v>
      </c>
    </row>
    <row r="148" spans="2:32" ht="15" customHeight="1" collapsed="1" x14ac:dyDescent="0.25">
      <c r="B148" s="623" t="s">
        <v>179</v>
      </c>
      <c r="C148" s="624"/>
      <c r="D148" s="624"/>
      <c r="E148" s="624"/>
      <c r="F148" s="624"/>
      <c r="G148" s="624"/>
      <c r="H148" s="624"/>
      <c r="I148" s="624"/>
      <c r="J148" s="624"/>
      <c r="K148" s="624"/>
      <c r="L148" s="624"/>
      <c r="M148" s="624"/>
      <c r="N148" s="624"/>
      <c r="O148" s="624"/>
      <c r="P148" s="624"/>
      <c r="Q148" s="624"/>
      <c r="R148" s="624"/>
      <c r="S148" s="624"/>
      <c r="T148" s="624"/>
      <c r="U148" s="624"/>
      <c r="V148" s="624"/>
      <c r="W148" s="624"/>
      <c r="X148" s="624"/>
      <c r="Y148" s="624"/>
      <c r="Z148" s="624"/>
      <c r="AA148" s="52"/>
      <c r="AB148" s="53"/>
      <c r="AC148" s="54"/>
      <c r="AD148" s="6">
        <f t="shared" si="20"/>
        <v>0</v>
      </c>
      <c r="AE148" s="6">
        <f t="shared" si="21"/>
        <v>0</v>
      </c>
      <c r="AF148" s="6">
        <f t="shared" si="22"/>
        <v>0</v>
      </c>
    </row>
    <row r="149" spans="2:32" s="23" customFormat="1" ht="105" hidden="1" outlineLevel="1" x14ac:dyDescent="0.25">
      <c r="B149" s="24" t="str">
        <f ca="1">"ФС"&amp;COUNTA(A$126:$C149)&amp;"_"&amp;MID(H149,5,5)</f>
        <v>ФС1_377</v>
      </c>
      <c r="C149" s="25" t="s">
        <v>117</v>
      </c>
      <c r="D149" s="25" t="s">
        <v>116</v>
      </c>
      <c r="E149" s="25" t="s">
        <v>116</v>
      </c>
      <c r="F149" s="25" t="s">
        <v>116</v>
      </c>
      <c r="G149" s="25" t="s">
        <v>116</v>
      </c>
      <c r="H149" s="25" t="s">
        <v>179</v>
      </c>
      <c r="I149" s="420" t="s">
        <v>120</v>
      </c>
      <c r="J149" s="25"/>
      <c r="K149" s="25" t="s">
        <v>121</v>
      </c>
      <c r="L149" s="25"/>
      <c r="M149" s="25"/>
      <c r="N149" s="25" t="s">
        <v>131</v>
      </c>
      <c r="O149" s="25" t="s">
        <v>311</v>
      </c>
      <c r="P149" s="25"/>
      <c r="Q149" s="25"/>
      <c r="R149" s="26" t="s">
        <v>122</v>
      </c>
      <c r="S149" s="25"/>
      <c r="T149" s="25" t="s">
        <v>1976</v>
      </c>
      <c r="U149" s="24"/>
      <c r="V149" s="25"/>
      <c r="W149" s="27"/>
      <c r="X149" s="28" t="s">
        <v>123</v>
      </c>
      <c r="Y149" s="28" t="s">
        <v>123</v>
      </c>
      <c r="Z149" s="24"/>
      <c r="AA149" s="56">
        <v>45530.460729166669</v>
      </c>
      <c r="AB149" s="31" t="s">
        <v>4</v>
      </c>
      <c r="AC149" s="32" t="s">
        <v>123</v>
      </c>
      <c r="AD149" s="6">
        <f t="shared" si="20"/>
        <v>1</v>
      </c>
      <c r="AE149" s="6">
        <f t="shared" si="21"/>
        <v>0</v>
      </c>
      <c r="AF149" s="6">
        <f t="shared" si="22"/>
        <v>0</v>
      </c>
    </row>
    <row r="150" spans="2:32" s="23" customFormat="1" ht="210" hidden="1" outlineLevel="1" x14ac:dyDescent="0.25">
      <c r="B150" s="24" t="str">
        <f ca="1">"ФС"&amp;COUNTA(A$126:$C150)&amp;"_"&amp;MID(H150,5,5)</f>
        <v>ФС2_377</v>
      </c>
      <c r="C150" s="25" t="s">
        <v>117</v>
      </c>
      <c r="D150" s="25" t="s">
        <v>116</v>
      </c>
      <c r="E150" s="25" t="s">
        <v>116</v>
      </c>
      <c r="F150" s="25" t="s">
        <v>116</v>
      </c>
      <c r="G150" s="25" t="s">
        <v>116</v>
      </c>
      <c r="H150" s="25" t="s">
        <v>179</v>
      </c>
      <c r="I150" s="420" t="s">
        <v>120</v>
      </c>
      <c r="J150" s="25"/>
      <c r="K150" s="25" t="s">
        <v>131</v>
      </c>
      <c r="L150" s="25"/>
      <c r="M150" s="25"/>
      <c r="N150" s="25" t="s">
        <v>131</v>
      </c>
      <c r="O150" s="25" t="s">
        <v>311</v>
      </c>
      <c r="P150" s="25"/>
      <c r="Q150" s="25"/>
      <c r="R150" s="26" t="s">
        <v>122</v>
      </c>
      <c r="S150" s="25"/>
      <c r="T150" s="25" t="s">
        <v>1977</v>
      </c>
      <c r="U150" s="24"/>
      <c r="V150" s="25"/>
      <c r="W150" s="27"/>
      <c r="X150" s="28" t="s">
        <v>123</v>
      </c>
      <c r="Y150" s="28" t="s">
        <v>123</v>
      </c>
      <c r="Z150" s="24"/>
      <c r="AA150" s="56">
        <v>45530.460740740738</v>
      </c>
      <c r="AB150" s="31" t="s">
        <v>4</v>
      </c>
      <c r="AC150" s="32" t="s">
        <v>123</v>
      </c>
      <c r="AD150" s="6">
        <f t="shared" si="20"/>
        <v>1</v>
      </c>
      <c r="AE150" s="6">
        <f t="shared" si="21"/>
        <v>0</v>
      </c>
      <c r="AF150" s="6">
        <f t="shared" si="22"/>
        <v>0</v>
      </c>
    </row>
    <row r="151" spans="2:32" s="23" customFormat="1" ht="30" hidden="1" outlineLevel="1" x14ac:dyDescent="0.25">
      <c r="B151" s="24" t="str">
        <f ca="1">"ФС"&amp;COUNTA(A$126:$C151)&amp;"_"&amp;MID(H151,5,5)</f>
        <v>ФС3_377</v>
      </c>
      <c r="C151" s="25" t="s">
        <v>117</v>
      </c>
      <c r="D151" s="25" t="s">
        <v>116</v>
      </c>
      <c r="E151" s="25" t="s">
        <v>116</v>
      </c>
      <c r="F151" s="25" t="s">
        <v>116</v>
      </c>
      <c r="G151" s="25" t="s">
        <v>116</v>
      </c>
      <c r="H151" s="25" t="s">
        <v>179</v>
      </c>
      <c r="I151" s="420" t="s">
        <v>120</v>
      </c>
      <c r="J151" s="25"/>
      <c r="K151" s="25" t="s">
        <v>125</v>
      </c>
      <c r="L151" s="25"/>
      <c r="M151" s="25"/>
      <c r="N151" s="25" t="s">
        <v>131</v>
      </c>
      <c r="O151" s="25" t="s">
        <v>311</v>
      </c>
      <c r="P151" s="25"/>
      <c r="Q151" s="25"/>
      <c r="R151" s="26" t="s">
        <v>122</v>
      </c>
      <c r="S151" s="25"/>
      <c r="T151" s="25" t="s">
        <v>321</v>
      </c>
      <c r="U151" s="24"/>
      <c r="V151" s="25"/>
      <c r="W151" s="27"/>
      <c r="X151" s="28" t="s">
        <v>123</v>
      </c>
      <c r="Y151" s="28" t="s">
        <v>123</v>
      </c>
      <c r="Z151" s="24"/>
      <c r="AA151" s="56">
        <v>45530.460752314815</v>
      </c>
      <c r="AB151" s="31" t="s">
        <v>4</v>
      </c>
      <c r="AC151" s="32" t="s">
        <v>123</v>
      </c>
      <c r="AD151" s="6">
        <f t="shared" si="20"/>
        <v>1</v>
      </c>
      <c r="AE151" s="6">
        <f t="shared" si="21"/>
        <v>0</v>
      </c>
      <c r="AF151" s="6">
        <f t="shared" si="22"/>
        <v>0</v>
      </c>
    </row>
    <row r="152" spans="2:32" s="23" customFormat="1" hidden="1" outlineLevel="1" x14ac:dyDescent="0.25">
      <c r="B152" s="24" t="str">
        <f ca="1">"ФС"&amp;COUNTA(A$126:$C152)&amp;"_"&amp;MID(H152,5,5)</f>
        <v>ФС4_377</v>
      </c>
      <c r="C152" s="25" t="s">
        <v>117</v>
      </c>
      <c r="D152" s="25" t="s">
        <v>116</v>
      </c>
      <c r="E152" s="25" t="s">
        <v>116</v>
      </c>
      <c r="F152" s="25" t="s">
        <v>116</v>
      </c>
      <c r="G152" s="25" t="s">
        <v>116</v>
      </c>
      <c r="H152" s="25" t="s">
        <v>179</v>
      </c>
      <c r="I152" s="420" t="s">
        <v>120</v>
      </c>
      <c r="J152" s="25"/>
      <c r="K152" s="25" t="s">
        <v>134</v>
      </c>
      <c r="L152" s="25"/>
      <c r="M152" s="25"/>
      <c r="N152" s="25" t="s">
        <v>131</v>
      </c>
      <c r="O152" s="25" t="s">
        <v>311</v>
      </c>
      <c r="P152" s="25"/>
      <c r="Q152" s="25"/>
      <c r="R152" s="26" t="s">
        <v>122</v>
      </c>
      <c r="S152" s="25"/>
      <c r="T152" s="25" t="s">
        <v>322</v>
      </c>
      <c r="U152" s="24"/>
      <c r="V152" s="25"/>
      <c r="W152" s="27"/>
      <c r="X152" s="28" t="s">
        <v>123</v>
      </c>
      <c r="Y152" s="28" t="s">
        <v>123</v>
      </c>
      <c r="Z152" s="24"/>
      <c r="AA152" s="56">
        <v>45530.460763888892</v>
      </c>
      <c r="AB152" s="31" t="s">
        <v>4</v>
      </c>
      <c r="AC152" s="32" t="s">
        <v>123</v>
      </c>
      <c r="AD152" s="6">
        <f t="shared" si="20"/>
        <v>1</v>
      </c>
      <c r="AE152" s="6">
        <f t="shared" si="21"/>
        <v>0</v>
      </c>
      <c r="AF152" s="6">
        <f t="shared" si="22"/>
        <v>0</v>
      </c>
    </row>
    <row r="153" spans="2:32" ht="15" customHeight="1" collapsed="1" x14ac:dyDescent="0.25">
      <c r="B153" s="623" t="s">
        <v>182</v>
      </c>
      <c r="C153" s="624"/>
      <c r="D153" s="624"/>
      <c r="E153" s="624"/>
      <c r="F153" s="624"/>
      <c r="G153" s="624"/>
      <c r="H153" s="624"/>
      <c r="I153" s="624"/>
      <c r="J153" s="624"/>
      <c r="K153" s="624"/>
      <c r="L153" s="624"/>
      <c r="M153" s="624"/>
      <c r="N153" s="624"/>
      <c r="O153" s="624"/>
      <c r="P153" s="624"/>
      <c r="Q153" s="624"/>
      <c r="R153" s="624"/>
      <c r="S153" s="624"/>
      <c r="T153" s="624"/>
      <c r="U153" s="624"/>
      <c r="V153" s="624"/>
      <c r="W153" s="624"/>
      <c r="X153" s="624"/>
      <c r="Y153" s="624"/>
      <c r="Z153" s="624"/>
      <c r="AA153" s="58"/>
      <c r="AB153" s="53"/>
      <c r="AC153" s="54"/>
      <c r="AD153" s="6">
        <f t="shared" si="20"/>
        <v>0</v>
      </c>
      <c r="AE153" s="6">
        <f t="shared" si="21"/>
        <v>0</v>
      </c>
      <c r="AF153" s="6">
        <f t="shared" si="22"/>
        <v>0</v>
      </c>
    </row>
    <row r="154" spans="2:32" s="23" customFormat="1" ht="60" hidden="1" outlineLevel="1" x14ac:dyDescent="0.25">
      <c r="B154" s="24" t="str">
        <f ca="1">"ФС"&amp;COUNTA(A$132:$C154)&amp;"_"&amp;MID(H154,5,5)</f>
        <v>ФС1_413</v>
      </c>
      <c r="C154" s="25" t="s">
        <v>116</v>
      </c>
      <c r="D154" s="25" t="s">
        <v>116</v>
      </c>
      <c r="E154" s="25" t="s">
        <v>117</v>
      </c>
      <c r="F154" s="25" t="s">
        <v>116</v>
      </c>
      <c r="G154" s="25" t="s">
        <v>116</v>
      </c>
      <c r="H154" s="25" t="s">
        <v>182</v>
      </c>
      <c r="I154" s="25" t="s">
        <v>183</v>
      </c>
      <c r="J154" s="25"/>
      <c r="K154" s="25" t="s">
        <v>119</v>
      </c>
      <c r="L154" s="25" t="s">
        <v>120</v>
      </c>
      <c r="M154" s="25"/>
      <c r="N154" s="25" t="s">
        <v>121</v>
      </c>
      <c r="O154" s="25" t="s">
        <v>184</v>
      </c>
      <c r="P154" s="25"/>
      <c r="Q154" s="25"/>
      <c r="R154" s="26" t="s">
        <v>122</v>
      </c>
      <c r="S154" s="25" t="s">
        <v>323</v>
      </c>
      <c r="T154" s="25" t="s">
        <v>324</v>
      </c>
      <c r="U154" s="24" t="s">
        <v>260</v>
      </c>
      <c r="V154" s="25"/>
      <c r="W154" s="27"/>
      <c r="X154" s="28" t="s">
        <v>123</v>
      </c>
      <c r="Y154" s="28" t="s">
        <v>123</v>
      </c>
      <c r="Z154" s="24"/>
      <c r="AA154" s="56"/>
      <c r="AB154" s="31" t="s">
        <v>4</v>
      </c>
      <c r="AC154" s="32" t="s">
        <v>123</v>
      </c>
      <c r="AD154" s="6">
        <f t="shared" si="20"/>
        <v>1</v>
      </c>
      <c r="AE154" s="6">
        <f t="shared" si="21"/>
        <v>0</v>
      </c>
      <c r="AF154" s="6">
        <f t="shared" si="22"/>
        <v>0</v>
      </c>
    </row>
    <row r="155" spans="2:32" s="23" customFormat="1" hidden="1" outlineLevel="1" x14ac:dyDescent="0.25">
      <c r="B155" s="24" t="str">
        <f ca="1">"ФС"&amp;COUNTA(A$132:$C155)&amp;"_"&amp;MID(H155,5,5)</f>
        <v>ФС2_413</v>
      </c>
      <c r="C155" s="25" t="s">
        <v>116</v>
      </c>
      <c r="D155" s="25" t="s">
        <v>116</v>
      </c>
      <c r="E155" s="25" t="s">
        <v>117</v>
      </c>
      <c r="F155" s="25" t="s">
        <v>116</v>
      </c>
      <c r="G155" s="25" t="s">
        <v>116</v>
      </c>
      <c r="H155" s="25" t="s">
        <v>182</v>
      </c>
      <c r="I155" s="25" t="s">
        <v>183</v>
      </c>
      <c r="J155" s="25"/>
      <c r="K155" s="25" t="s">
        <v>119</v>
      </c>
      <c r="L155" s="25" t="s">
        <v>120</v>
      </c>
      <c r="M155" s="25"/>
      <c r="N155" s="25" t="s">
        <v>131</v>
      </c>
      <c r="O155" s="25" t="s">
        <v>66</v>
      </c>
      <c r="P155" s="25"/>
      <c r="Q155" s="25"/>
      <c r="R155" s="26" t="s">
        <v>122</v>
      </c>
      <c r="S155" s="25" t="s">
        <v>236</v>
      </c>
      <c r="T155" s="25"/>
      <c r="U155" s="24" t="s">
        <v>260</v>
      </c>
      <c r="V155" s="25"/>
      <c r="W155" s="27"/>
      <c r="X155" s="28" t="s">
        <v>123</v>
      </c>
      <c r="Y155" s="28" t="s">
        <v>123</v>
      </c>
      <c r="Z155" s="24"/>
      <c r="AA155" s="56"/>
      <c r="AB155" s="31" t="s">
        <v>4</v>
      </c>
      <c r="AC155" s="32" t="s">
        <v>123</v>
      </c>
      <c r="AD155" s="6">
        <f t="shared" si="20"/>
        <v>1</v>
      </c>
      <c r="AE155" s="6">
        <f t="shared" si="21"/>
        <v>0</v>
      </c>
      <c r="AF155" s="6">
        <f t="shared" si="22"/>
        <v>0</v>
      </c>
    </row>
    <row r="156" spans="2:32" s="23" customFormat="1" ht="30" hidden="1" outlineLevel="1" x14ac:dyDescent="0.25">
      <c r="B156" s="24" t="str">
        <f ca="1">"ФС"&amp;COUNTA(A$132:$C156)&amp;"_"&amp;MID(H156,5,5)</f>
        <v>ФС3_413</v>
      </c>
      <c r="C156" s="25" t="s">
        <v>116</v>
      </c>
      <c r="D156" s="25" t="s">
        <v>116</v>
      </c>
      <c r="E156" s="25" t="s">
        <v>117</v>
      </c>
      <c r="F156" s="25" t="s">
        <v>116</v>
      </c>
      <c r="G156" s="25" t="s">
        <v>116</v>
      </c>
      <c r="H156" s="25" t="s">
        <v>182</v>
      </c>
      <c r="I156" s="25" t="s">
        <v>183</v>
      </c>
      <c r="J156" s="25"/>
      <c r="K156" s="25" t="s">
        <v>121</v>
      </c>
      <c r="L156" s="25" t="s">
        <v>120</v>
      </c>
      <c r="M156" s="25"/>
      <c r="N156" s="25" t="s">
        <v>131</v>
      </c>
      <c r="O156" s="25" t="s">
        <v>74</v>
      </c>
      <c r="P156" s="25"/>
      <c r="Q156" s="25"/>
      <c r="R156" s="26" t="s">
        <v>122</v>
      </c>
      <c r="S156" s="25" t="s">
        <v>239</v>
      </c>
      <c r="T156" s="25"/>
      <c r="U156" s="25" t="s">
        <v>238</v>
      </c>
      <c r="V156" s="25"/>
      <c r="W156" s="27"/>
      <c r="X156" s="28" t="s">
        <v>123</v>
      </c>
      <c r="Y156" s="28" t="s">
        <v>123</v>
      </c>
      <c r="Z156" s="24"/>
      <c r="AA156" s="56"/>
      <c r="AB156" s="31" t="s">
        <v>4</v>
      </c>
      <c r="AC156" s="32" t="s">
        <v>123</v>
      </c>
      <c r="AD156" s="6">
        <f t="shared" si="20"/>
        <v>1</v>
      </c>
      <c r="AE156" s="6">
        <f t="shared" si="21"/>
        <v>0</v>
      </c>
      <c r="AF156" s="6">
        <f t="shared" si="22"/>
        <v>0</v>
      </c>
    </row>
    <row r="157" spans="2:32" s="23" customFormat="1" ht="30" hidden="1" outlineLevel="1" x14ac:dyDescent="0.25">
      <c r="B157" s="24" t="str">
        <f ca="1">"ФС"&amp;COUNTA(A$132:$C157)&amp;"_"&amp;MID(H157,5,5)</f>
        <v>ФС4_413</v>
      </c>
      <c r="C157" s="25" t="s">
        <v>116</v>
      </c>
      <c r="D157" s="25" t="s">
        <v>116</v>
      </c>
      <c r="E157" s="25" t="s">
        <v>117</v>
      </c>
      <c r="F157" s="25" t="s">
        <v>116</v>
      </c>
      <c r="G157" s="25" t="s">
        <v>116</v>
      </c>
      <c r="H157" s="25" t="s">
        <v>182</v>
      </c>
      <c r="I157" s="25" t="s">
        <v>183</v>
      </c>
      <c r="J157" s="25"/>
      <c r="K157" s="25" t="s">
        <v>121</v>
      </c>
      <c r="L157" s="25" t="s">
        <v>120</v>
      </c>
      <c r="M157" s="25"/>
      <c r="N157" s="25" t="s">
        <v>131</v>
      </c>
      <c r="O157" s="25" t="s">
        <v>48</v>
      </c>
      <c r="P157" s="25"/>
      <c r="Q157" s="25"/>
      <c r="R157" s="26" t="s">
        <v>122</v>
      </c>
      <c r="S157" s="25" t="s">
        <v>240</v>
      </c>
      <c r="T157" s="25"/>
      <c r="U157" s="25" t="s">
        <v>238</v>
      </c>
      <c r="V157" s="25"/>
      <c r="W157" s="27"/>
      <c r="X157" s="28" t="s">
        <v>123</v>
      </c>
      <c r="Y157" s="28" t="s">
        <v>123</v>
      </c>
      <c r="Z157" s="24"/>
      <c r="AA157" s="56"/>
      <c r="AB157" s="31" t="s">
        <v>4</v>
      </c>
      <c r="AC157" s="32" t="s">
        <v>123</v>
      </c>
      <c r="AD157" s="6">
        <f t="shared" si="20"/>
        <v>1</v>
      </c>
      <c r="AE157" s="6">
        <f t="shared" si="21"/>
        <v>0</v>
      </c>
      <c r="AF157" s="6">
        <f t="shared" si="22"/>
        <v>0</v>
      </c>
    </row>
    <row r="158" spans="2:32" s="23" customFormat="1" ht="30" hidden="1" outlineLevel="1" x14ac:dyDescent="0.25">
      <c r="B158" s="24" t="str">
        <f ca="1">"ФС"&amp;COUNTA(A$132:$C158)&amp;"_"&amp;MID(H158,5,5)</f>
        <v>ФС5_413</v>
      </c>
      <c r="C158" s="25" t="s">
        <v>116</v>
      </c>
      <c r="D158" s="25" t="s">
        <v>116</v>
      </c>
      <c r="E158" s="25" t="s">
        <v>117</v>
      </c>
      <c r="F158" s="25" t="s">
        <v>116</v>
      </c>
      <c r="G158" s="25" t="s">
        <v>116</v>
      </c>
      <c r="H158" s="25" t="s">
        <v>182</v>
      </c>
      <c r="I158" s="25" t="s">
        <v>183</v>
      </c>
      <c r="J158" s="25"/>
      <c r="K158" s="25" t="s">
        <v>121</v>
      </c>
      <c r="L158" s="25" t="s">
        <v>120</v>
      </c>
      <c r="M158" s="25"/>
      <c r="N158" s="25" t="s">
        <v>131</v>
      </c>
      <c r="O158" s="25" t="s">
        <v>32</v>
      </c>
      <c r="P158" s="25"/>
      <c r="Q158" s="25"/>
      <c r="R158" s="26" t="s">
        <v>122</v>
      </c>
      <c r="S158" s="25" t="s">
        <v>241</v>
      </c>
      <c r="T158" s="25"/>
      <c r="U158" s="25" t="s">
        <v>238</v>
      </c>
      <c r="V158" s="25"/>
      <c r="W158" s="27"/>
      <c r="X158" s="28" t="s">
        <v>123</v>
      </c>
      <c r="Y158" s="28" t="s">
        <v>123</v>
      </c>
      <c r="Z158" s="24"/>
      <c r="AA158" s="56"/>
      <c r="AB158" s="31" t="s">
        <v>4</v>
      </c>
      <c r="AC158" s="32" t="s">
        <v>123</v>
      </c>
      <c r="AD158" s="6">
        <f t="shared" si="20"/>
        <v>1</v>
      </c>
      <c r="AE158" s="6">
        <f t="shared" si="21"/>
        <v>0</v>
      </c>
      <c r="AF158" s="6">
        <f t="shared" si="22"/>
        <v>0</v>
      </c>
    </row>
    <row r="159" spans="2:32" s="23" customFormat="1" ht="45" hidden="1" outlineLevel="1" x14ac:dyDescent="0.25">
      <c r="B159" s="24" t="str">
        <f ca="1">"ФС"&amp;COUNTA(A$132:$C159)&amp;"_"&amp;MID(H159,5,5)</f>
        <v>ФС6_413</v>
      </c>
      <c r="C159" s="25" t="s">
        <v>116</v>
      </c>
      <c r="D159" s="25" t="s">
        <v>116</v>
      </c>
      <c r="E159" s="25" t="s">
        <v>117</v>
      </c>
      <c r="F159" s="25" t="s">
        <v>116</v>
      </c>
      <c r="G159" s="25" t="s">
        <v>116</v>
      </c>
      <c r="H159" s="25" t="s">
        <v>182</v>
      </c>
      <c r="I159" s="25" t="s">
        <v>183</v>
      </c>
      <c r="J159" s="25"/>
      <c r="K159" s="25" t="s">
        <v>131</v>
      </c>
      <c r="L159" s="25" t="s">
        <v>120</v>
      </c>
      <c r="M159" s="25"/>
      <c r="N159" s="25" t="s">
        <v>131</v>
      </c>
      <c r="O159" s="25" t="s">
        <v>38</v>
      </c>
      <c r="P159" s="25"/>
      <c r="Q159" s="25"/>
      <c r="R159" s="26" t="s">
        <v>122</v>
      </c>
      <c r="S159" s="25" t="s">
        <v>242</v>
      </c>
      <c r="T159" s="25"/>
      <c r="U159" s="25" t="s">
        <v>243</v>
      </c>
      <c r="V159" s="25"/>
      <c r="W159" s="27"/>
      <c r="X159" s="28" t="s">
        <v>123</v>
      </c>
      <c r="Y159" s="28" t="s">
        <v>123</v>
      </c>
      <c r="Z159" s="24"/>
      <c r="AA159" s="56"/>
      <c r="AB159" s="31" t="s">
        <v>4</v>
      </c>
      <c r="AC159" s="32" t="s">
        <v>123</v>
      </c>
      <c r="AD159" s="6">
        <f t="shared" si="20"/>
        <v>1</v>
      </c>
      <c r="AE159" s="6">
        <f t="shared" si="21"/>
        <v>0</v>
      </c>
      <c r="AF159" s="6">
        <f t="shared" si="22"/>
        <v>0</v>
      </c>
    </row>
    <row r="160" spans="2:32" s="23" customFormat="1" ht="30" hidden="1" outlineLevel="1" x14ac:dyDescent="0.25">
      <c r="B160" s="24" t="str">
        <f ca="1">"ФС"&amp;COUNTA(A$132:$C160)&amp;"_"&amp;MID(H160,5,5)</f>
        <v>ФС7_413</v>
      </c>
      <c r="C160" s="25" t="s">
        <v>116</v>
      </c>
      <c r="D160" s="25" t="s">
        <v>116</v>
      </c>
      <c r="E160" s="25" t="s">
        <v>117</v>
      </c>
      <c r="F160" s="25" t="s">
        <v>116</v>
      </c>
      <c r="G160" s="25" t="s">
        <v>116</v>
      </c>
      <c r="H160" s="25" t="s">
        <v>182</v>
      </c>
      <c r="I160" s="25" t="s">
        <v>183</v>
      </c>
      <c r="J160" s="25"/>
      <c r="K160" s="25" t="s">
        <v>121</v>
      </c>
      <c r="L160" s="25" t="s">
        <v>120</v>
      </c>
      <c r="M160" s="25"/>
      <c r="N160" s="25" t="s">
        <v>131</v>
      </c>
      <c r="O160" s="25" t="s">
        <v>26</v>
      </c>
      <c r="P160" s="25"/>
      <c r="Q160" s="25"/>
      <c r="R160" s="26" t="s">
        <v>122</v>
      </c>
      <c r="S160" s="25" t="s">
        <v>325</v>
      </c>
      <c r="T160" s="25"/>
      <c r="U160" s="25" t="s">
        <v>260</v>
      </c>
      <c r="V160" s="25"/>
      <c r="W160" s="27"/>
      <c r="X160" s="28" t="s">
        <v>123</v>
      </c>
      <c r="Y160" s="28" t="s">
        <v>123</v>
      </c>
      <c r="Z160" s="24"/>
      <c r="AA160" s="56"/>
      <c r="AB160" s="31" t="s">
        <v>4</v>
      </c>
      <c r="AC160" s="32" t="s">
        <v>123</v>
      </c>
      <c r="AD160" s="6">
        <f t="shared" si="20"/>
        <v>1</v>
      </c>
      <c r="AE160" s="6">
        <f t="shared" si="21"/>
        <v>0</v>
      </c>
      <c r="AF160" s="6">
        <f t="shared" si="22"/>
        <v>0</v>
      </c>
    </row>
    <row r="161" spans="2:32" s="23" customFormat="1" ht="30" hidden="1" outlineLevel="1" x14ac:dyDescent="0.25">
      <c r="B161" s="24" t="str">
        <f ca="1">"ФС"&amp;COUNTA(A$132:$C161)&amp;"_"&amp;MID(H161,5,5)</f>
        <v>ФС8_413</v>
      </c>
      <c r="C161" s="25" t="s">
        <v>116</v>
      </c>
      <c r="D161" s="25" t="s">
        <v>116</v>
      </c>
      <c r="E161" s="25" t="s">
        <v>117</v>
      </c>
      <c r="F161" s="25" t="s">
        <v>116</v>
      </c>
      <c r="G161" s="25" t="s">
        <v>116</v>
      </c>
      <c r="H161" s="25" t="s">
        <v>182</v>
      </c>
      <c r="I161" s="25" t="s">
        <v>183</v>
      </c>
      <c r="J161" s="25"/>
      <c r="K161" s="25" t="s">
        <v>131</v>
      </c>
      <c r="L161" s="25" t="s">
        <v>120</v>
      </c>
      <c r="M161" s="25"/>
      <c r="N161" s="25" t="s">
        <v>131</v>
      </c>
      <c r="O161" s="25" t="s">
        <v>26</v>
      </c>
      <c r="P161" s="25"/>
      <c r="Q161" s="25"/>
      <c r="R161" s="26" t="s">
        <v>122</v>
      </c>
      <c r="S161" s="25" t="s">
        <v>325</v>
      </c>
      <c r="T161" s="25"/>
      <c r="U161" s="25" t="s">
        <v>260</v>
      </c>
      <c r="V161" s="25"/>
      <c r="W161" s="27"/>
      <c r="X161" s="28" t="s">
        <v>123</v>
      </c>
      <c r="Y161" s="28" t="s">
        <v>123</v>
      </c>
      <c r="Z161" s="24"/>
      <c r="AA161" s="56"/>
      <c r="AB161" s="31" t="s">
        <v>4</v>
      </c>
      <c r="AC161" s="32" t="s">
        <v>123</v>
      </c>
      <c r="AD161" s="6">
        <f t="shared" si="20"/>
        <v>1</v>
      </c>
      <c r="AE161" s="6">
        <f t="shared" si="21"/>
        <v>0</v>
      </c>
      <c r="AF161" s="6">
        <f t="shared" si="22"/>
        <v>0</v>
      </c>
    </row>
    <row r="162" spans="2:32" ht="15" customHeight="1" collapsed="1" x14ac:dyDescent="0.25">
      <c r="B162" s="623" t="s">
        <v>186</v>
      </c>
      <c r="C162" s="624"/>
      <c r="D162" s="624"/>
      <c r="E162" s="624"/>
      <c r="F162" s="624"/>
      <c r="G162" s="624"/>
      <c r="H162" s="624"/>
      <c r="I162" s="624"/>
      <c r="J162" s="624"/>
      <c r="K162" s="624"/>
      <c r="L162" s="624"/>
      <c r="M162" s="624"/>
      <c r="N162" s="624"/>
      <c r="O162" s="624"/>
      <c r="P162" s="624"/>
      <c r="Q162" s="624"/>
      <c r="R162" s="624"/>
      <c r="S162" s="624"/>
      <c r="T162" s="624"/>
      <c r="U162" s="624"/>
      <c r="V162" s="624"/>
      <c r="W162" s="624"/>
      <c r="X162" s="624"/>
      <c r="Y162" s="624"/>
      <c r="Z162" s="624"/>
      <c r="AA162" s="52"/>
      <c r="AB162" s="53"/>
      <c r="AC162" s="54"/>
      <c r="AD162" s="6">
        <f t="shared" si="20"/>
        <v>0</v>
      </c>
      <c r="AE162" s="6">
        <f t="shared" si="21"/>
        <v>0</v>
      </c>
      <c r="AF162" s="6">
        <f t="shared" si="22"/>
        <v>0</v>
      </c>
    </row>
    <row r="163" spans="2:32" s="23" customFormat="1" ht="30" hidden="1" outlineLevel="1" x14ac:dyDescent="0.25">
      <c r="B163" s="24" t="str">
        <f t="shared" ref="B163:B168" ca="1" si="25">"ФС"&amp;COUNTA(A$136:$C163)&amp;"_"&amp;MID(H163,5,5)</f>
        <v>ФС1_416</v>
      </c>
      <c r="C163" s="25" t="s">
        <v>116</v>
      </c>
      <c r="D163" s="25" t="s">
        <v>116</v>
      </c>
      <c r="E163" s="25" t="s">
        <v>117</v>
      </c>
      <c r="F163" s="25" t="s">
        <v>116</v>
      </c>
      <c r="G163" s="25" t="s">
        <v>116</v>
      </c>
      <c r="H163" s="25" t="s">
        <v>186</v>
      </c>
      <c r="I163" s="25" t="s">
        <v>187</v>
      </c>
      <c r="J163" s="25"/>
      <c r="K163" s="25" t="s">
        <v>119</v>
      </c>
      <c r="L163" s="25" t="s">
        <v>120</v>
      </c>
      <c r="M163" s="25"/>
      <c r="N163" s="25" t="s">
        <v>121</v>
      </c>
      <c r="O163" s="25" t="s">
        <v>66</v>
      </c>
      <c r="P163" s="25"/>
      <c r="Q163" s="25"/>
      <c r="R163" s="26" t="s">
        <v>122</v>
      </c>
      <c r="S163" s="25" t="s">
        <v>264</v>
      </c>
      <c r="T163" s="25" t="s">
        <v>265</v>
      </c>
      <c r="U163" s="24"/>
      <c r="V163" s="25"/>
      <c r="W163" s="27"/>
      <c r="X163" s="28" t="s">
        <v>123</v>
      </c>
      <c r="Y163" s="28" t="s">
        <v>123</v>
      </c>
      <c r="Z163" s="24"/>
      <c r="AA163" s="56"/>
      <c r="AB163" s="31" t="s">
        <v>4</v>
      </c>
      <c r="AC163" s="32" t="s">
        <v>123</v>
      </c>
      <c r="AD163" s="6">
        <f t="shared" si="20"/>
        <v>1</v>
      </c>
      <c r="AE163" s="6">
        <f t="shared" si="21"/>
        <v>0</v>
      </c>
      <c r="AF163" s="6">
        <f t="shared" si="22"/>
        <v>0</v>
      </c>
    </row>
    <row r="164" spans="2:32" s="23" customFormat="1" ht="30" hidden="1" outlineLevel="1" x14ac:dyDescent="0.25">
      <c r="B164" s="24" t="str">
        <f t="shared" ca="1" si="25"/>
        <v>ФС2_416</v>
      </c>
      <c r="C164" s="25" t="s">
        <v>116</v>
      </c>
      <c r="D164" s="25" t="s">
        <v>116</v>
      </c>
      <c r="E164" s="25" t="s">
        <v>117</v>
      </c>
      <c r="F164" s="25" t="s">
        <v>116</v>
      </c>
      <c r="G164" s="25" t="s">
        <v>116</v>
      </c>
      <c r="H164" s="25" t="s">
        <v>186</v>
      </c>
      <c r="I164" s="25" t="s">
        <v>187</v>
      </c>
      <c r="J164" s="25"/>
      <c r="K164" s="25" t="s">
        <v>121</v>
      </c>
      <c r="L164" s="25" t="s">
        <v>120</v>
      </c>
      <c r="M164" s="25"/>
      <c r="N164" s="25" t="s">
        <v>121</v>
      </c>
      <c r="O164" s="25" t="s">
        <v>74</v>
      </c>
      <c r="P164" s="25"/>
      <c r="Q164" s="25"/>
      <c r="R164" s="26" t="s">
        <v>122</v>
      </c>
      <c r="S164" s="25" t="s">
        <v>239</v>
      </c>
      <c r="T164" s="25"/>
      <c r="U164" s="25" t="s">
        <v>238</v>
      </c>
      <c r="V164" s="25"/>
      <c r="W164" s="27"/>
      <c r="X164" s="28" t="s">
        <v>123</v>
      </c>
      <c r="Y164" s="28" t="s">
        <v>123</v>
      </c>
      <c r="Z164" s="24"/>
      <c r="AA164" s="56"/>
      <c r="AB164" s="31" t="s">
        <v>4</v>
      </c>
      <c r="AC164" s="32" t="s">
        <v>123</v>
      </c>
      <c r="AD164" s="6">
        <f t="shared" si="20"/>
        <v>1</v>
      </c>
      <c r="AE164" s="6">
        <f t="shared" si="21"/>
        <v>0</v>
      </c>
      <c r="AF164" s="6">
        <f t="shared" si="22"/>
        <v>0</v>
      </c>
    </row>
    <row r="165" spans="2:32" s="23" customFormat="1" ht="30" hidden="1" outlineLevel="1" x14ac:dyDescent="0.25">
      <c r="B165" s="24" t="str">
        <f t="shared" ca="1" si="25"/>
        <v>ФС3_416</v>
      </c>
      <c r="C165" s="25" t="s">
        <v>116</v>
      </c>
      <c r="D165" s="25" t="s">
        <v>116</v>
      </c>
      <c r="E165" s="25" t="s">
        <v>117</v>
      </c>
      <c r="F165" s="25" t="s">
        <v>116</v>
      </c>
      <c r="G165" s="25" t="s">
        <v>116</v>
      </c>
      <c r="H165" s="25" t="s">
        <v>186</v>
      </c>
      <c r="I165" s="25" t="s">
        <v>187</v>
      </c>
      <c r="J165" s="25"/>
      <c r="K165" s="25" t="s">
        <v>121</v>
      </c>
      <c r="L165" s="25" t="s">
        <v>120</v>
      </c>
      <c r="M165" s="25"/>
      <c r="N165" s="25" t="s">
        <v>121</v>
      </c>
      <c r="O165" s="25" t="s">
        <v>48</v>
      </c>
      <c r="P165" s="25"/>
      <c r="Q165" s="25"/>
      <c r="R165" s="26" t="s">
        <v>122</v>
      </c>
      <c r="S165" s="25" t="s">
        <v>240</v>
      </c>
      <c r="T165" s="25"/>
      <c r="U165" s="25" t="s">
        <v>238</v>
      </c>
      <c r="V165" s="25"/>
      <c r="W165" s="27"/>
      <c r="X165" s="28" t="s">
        <v>123</v>
      </c>
      <c r="Y165" s="28" t="s">
        <v>123</v>
      </c>
      <c r="Z165" s="24"/>
      <c r="AA165" s="56"/>
      <c r="AB165" s="31" t="s">
        <v>4</v>
      </c>
      <c r="AC165" s="32" t="s">
        <v>123</v>
      </c>
      <c r="AD165" s="6">
        <f t="shared" si="20"/>
        <v>1</v>
      </c>
      <c r="AE165" s="6">
        <f t="shared" si="21"/>
        <v>0</v>
      </c>
      <c r="AF165" s="6">
        <f t="shared" si="22"/>
        <v>0</v>
      </c>
    </row>
    <row r="166" spans="2:32" s="23" customFormat="1" ht="30" hidden="1" outlineLevel="1" x14ac:dyDescent="0.25">
      <c r="B166" s="24" t="str">
        <f t="shared" ca="1" si="25"/>
        <v>ФС4_416</v>
      </c>
      <c r="C166" s="25" t="s">
        <v>116</v>
      </c>
      <c r="D166" s="25" t="s">
        <v>116</v>
      </c>
      <c r="E166" s="25" t="s">
        <v>117</v>
      </c>
      <c r="F166" s="25" t="s">
        <v>116</v>
      </c>
      <c r="G166" s="25" t="s">
        <v>116</v>
      </c>
      <c r="H166" s="25" t="s">
        <v>186</v>
      </c>
      <c r="I166" s="25" t="s">
        <v>187</v>
      </c>
      <c r="J166" s="25"/>
      <c r="K166" s="25" t="s">
        <v>121</v>
      </c>
      <c r="L166" s="25" t="s">
        <v>120</v>
      </c>
      <c r="M166" s="25"/>
      <c r="N166" s="25" t="s">
        <v>121</v>
      </c>
      <c r="O166" s="25" t="s">
        <v>32</v>
      </c>
      <c r="P166" s="25"/>
      <c r="Q166" s="25"/>
      <c r="R166" s="26" t="s">
        <v>122</v>
      </c>
      <c r="S166" s="25" t="s">
        <v>241</v>
      </c>
      <c r="T166" s="25"/>
      <c r="U166" s="25" t="s">
        <v>238</v>
      </c>
      <c r="V166" s="25"/>
      <c r="W166" s="27"/>
      <c r="X166" s="28" t="s">
        <v>123</v>
      </c>
      <c r="Y166" s="28" t="s">
        <v>123</v>
      </c>
      <c r="Z166" s="24"/>
      <c r="AA166" s="56"/>
      <c r="AB166" s="31" t="s">
        <v>4</v>
      </c>
      <c r="AC166" s="32" t="s">
        <v>123</v>
      </c>
      <c r="AD166" s="6">
        <f t="shared" si="20"/>
        <v>1</v>
      </c>
      <c r="AE166" s="6">
        <f t="shared" si="21"/>
        <v>0</v>
      </c>
      <c r="AF166" s="6">
        <f t="shared" si="22"/>
        <v>0</v>
      </c>
    </row>
    <row r="167" spans="2:32" s="23" customFormat="1" ht="45" hidden="1" outlineLevel="1" x14ac:dyDescent="0.25">
      <c r="B167" s="24" t="str">
        <f t="shared" ca="1" si="25"/>
        <v>ФС5_416</v>
      </c>
      <c r="C167" s="25" t="s">
        <v>116</v>
      </c>
      <c r="D167" s="25" t="s">
        <v>116</v>
      </c>
      <c r="E167" s="25" t="s">
        <v>117</v>
      </c>
      <c r="F167" s="25" t="s">
        <v>116</v>
      </c>
      <c r="G167" s="25" t="s">
        <v>116</v>
      </c>
      <c r="H167" s="25" t="s">
        <v>186</v>
      </c>
      <c r="I167" s="25" t="s">
        <v>187</v>
      </c>
      <c r="J167" s="25"/>
      <c r="K167" s="25" t="s">
        <v>131</v>
      </c>
      <c r="L167" s="25" t="s">
        <v>120</v>
      </c>
      <c r="M167" s="25"/>
      <c r="N167" s="25" t="s">
        <v>121</v>
      </c>
      <c r="O167" s="25" t="s">
        <v>38</v>
      </c>
      <c r="P167" s="25"/>
      <c r="Q167" s="25"/>
      <c r="R167" s="26" t="s">
        <v>122</v>
      </c>
      <c r="S167" s="25" t="s">
        <v>242</v>
      </c>
      <c r="T167" s="25"/>
      <c r="U167" s="25" t="s">
        <v>243</v>
      </c>
      <c r="V167" s="25"/>
      <c r="W167" s="27"/>
      <c r="X167" s="28" t="s">
        <v>123</v>
      </c>
      <c r="Y167" s="28" t="s">
        <v>123</v>
      </c>
      <c r="Z167" s="24"/>
      <c r="AA167" s="56"/>
      <c r="AB167" s="31" t="s">
        <v>4</v>
      </c>
      <c r="AC167" s="32" t="s">
        <v>123</v>
      </c>
      <c r="AD167" s="6">
        <f t="shared" si="20"/>
        <v>1</v>
      </c>
      <c r="AE167" s="6">
        <f t="shared" si="21"/>
        <v>0</v>
      </c>
      <c r="AF167" s="6">
        <f t="shared" si="22"/>
        <v>0</v>
      </c>
    </row>
    <row r="168" spans="2:32" s="23" customFormat="1" ht="30" hidden="1" outlineLevel="1" x14ac:dyDescent="0.25">
      <c r="B168" s="24" t="str">
        <f t="shared" ca="1" si="25"/>
        <v>ФС6_416</v>
      </c>
      <c r="C168" s="25" t="s">
        <v>116</v>
      </c>
      <c r="D168" s="25" t="s">
        <v>116</v>
      </c>
      <c r="E168" s="25" t="s">
        <v>117</v>
      </c>
      <c r="F168" s="25" t="s">
        <v>116</v>
      </c>
      <c r="G168" s="25" t="s">
        <v>116</v>
      </c>
      <c r="H168" s="25" t="s">
        <v>186</v>
      </c>
      <c r="I168" s="25" t="s">
        <v>187</v>
      </c>
      <c r="J168" s="25"/>
      <c r="K168" s="25" t="s">
        <v>119</v>
      </c>
      <c r="L168" s="25" t="s">
        <v>120</v>
      </c>
      <c r="M168" s="25"/>
      <c r="N168" s="25" t="s">
        <v>121</v>
      </c>
      <c r="O168" s="25" t="s">
        <v>26</v>
      </c>
      <c r="P168" s="25"/>
      <c r="Q168" s="25"/>
      <c r="R168" s="26" t="s">
        <v>122</v>
      </c>
      <c r="S168" s="25" t="s">
        <v>325</v>
      </c>
      <c r="T168" s="25"/>
      <c r="U168" s="25" t="s">
        <v>260</v>
      </c>
      <c r="V168" s="25"/>
      <c r="W168" s="27"/>
      <c r="X168" s="28" t="s">
        <v>123</v>
      </c>
      <c r="Y168" s="28" t="s">
        <v>123</v>
      </c>
      <c r="Z168" s="24"/>
      <c r="AA168" s="56"/>
      <c r="AB168" s="31" t="s">
        <v>4</v>
      </c>
      <c r="AC168" s="32" t="s">
        <v>123</v>
      </c>
      <c r="AD168" s="6">
        <f t="shared" si="20"/>
        <v>1</v>
      </c>
      <c r="AE168" s="6">
        <f t="shared" si="21"/>
        <v>0</v>
      </c>
      <c r="AF168" s="6">
        <f t="shared" si="22"/>
        <v>0</v>
      </c>
    </row>
    <row r="169" spans="2:32" ht="15" customHeight="1" collapsed="1" x14ac:dyDescent="0.25">
      <c r="B169" s="623" t="s">
        <v>188</v>
      </c>
      <c r="C169" s="624"/>
      <c r="D169" s="624"/>
      <c r="E169" s="624"/>
      <c r="F169" s="624"/>
      <c r="G169" s="624"/>
      <c r="H169" s="624"/>
      <c r="I169" s="624"/>
      <c r="J169" s="624"/>
      <c r="K169" s="624"/>
      <c r="L169" s="624"/>
      <c r="M169" s="624"/>
      <c r="N169" s="624"/>
      <c r="O169" s="624"/>
      <c r="P169" s="624"/>
      <c r="Q169" s="624"/>
      <c r="R169" s="624"/>
      <c r="S169" s="624"/>
      <c r="T169" s="624"/>
      <c r="U169" s="624"/>
      <c r="V169" s="624"/>
      <c r="W169" s="624"/>
      <c r="X169" s="624"/>
      <c r="Y169" s="624"/>
      <c r="Z169" s="624"/>
      <c r="AA169" s="58"/>
      <c r="AB169" s="53"/>
      <c r="AC169" s="54"/>
      <c r="AD169" s="6">
        <f t="shared" si="20"/>
        <v>0</v>
      </c>
      <c r="AE169" s="6">
        <f t="shared" si="21"/>
        <v>0</v>
      </c>
      <c r="AF169" s="6">
        <f t="shared" si="22"/>
        <v>0</v>
      </c>
    </row>
    <row r="170" spans="2:32" s="23" customFormat="1" ht="120" hidden="1" outlineLevel="1" x14ac:dyDescent="0.25">
      <c r="B170" s="24" t="str">
        <f t="shared" ref="B170:B176" ca="1" si="26">"ФС"&amp;COUNTA(A$143:$C170)&amp;"_"&amp;MID(H170,5,5)</f>
        <v>ФС1_462</v>
      </c>
      <c r="C170" s="25" t="s">
        <v>117</v>
      </c>
      <c r="D170" s="25" t="s">
        <v>116</v>
      </c>
      <c r="E170" s="25" t="s">
        <v>117</v>
      </c>
      <c r="F170" s="25" t="s">
        <v>116</v>
      </c>
      <c r="G170" s="25" t="s">
        <v>116</v>
      </c>
      <c r="H170" s="25" t="s">
        <v>188</v>
      </c>
      <c r="I170" s="25" t="s">
        <v>189</v>
      </c>
      <c r="J170" s="25"/>
      <c r="K170" s="25" t="s">
        <v>121</v>
      </c>
      <c r="L170" s="25" t="s">
        <v>120</v>
      </c>
      <c r="M170" s="25"/>
      <c r="N170" s="25" t="s">
        <v>131</v>
      </c>
      <c r="O170" s="25" t="s">
        <v>184</v>
      </c>
      <c r="P170" s="25"/>
      <c r="Q170" s="25"/>
      <c r="R170" s="26" t="s">
        <v>122</v>
      </c>
      <c r="S170" s="25" t="s">
        <v>326</v>
      </c>
      <c r="T170" s="25" t="s">
        <v>327</v>
      </c>
      <c r="U170" s="24"/>
      <c r="V170" s="25"/>
      <c r="W170" s="27"/>
      <c r="X170" s="28" t="s">
        <v>123</v>
      </c>
      <c r="Y170" s="28" t="s">
        <v>123</v>
      </c>
      <c r="Z170" s="24"/>
      <c r="AA170" s="56"/>
      <c r="AB170" s="31" t="s">
        <v>4</v>
      </c>
      <c r="AC170" s="32" t="s">
        <v>123</v>
      </c>
      <c r="AD170" s="6">
        <f t="shared" si="20"/>
        <v>1</v>
      </c>
      <c r="AE170" s="6">
        <f t="shared" si="21"/>
        <v>0</v>
      </c>
      <c r="AF170" s="6">
        <f t="shared" si="22"/>
        <v>0</v>
      </c>
    </row>
    <row r="171" spans="2:32" s="23" customFormat="1" hidden="1" outlineLevel="1" x14ac:dyDescent="0.25">
      <c r="B171" s="24" t="str">
        <f t="shared" ca="1" si="26"/>
        <v>ФС2_462</v>
      </c>
      <c r="C171" s="25" t="s">
        <v>117</v>
      </c>
      <c r="D171" s="25" t="s">
        <v>116</v>
      </c>
      <c r="E171" s="25" t="s">
        <v>117</v>
      </c>
      <c r="F171" s="25" t="s">
        <v>116</v>
      </c>
      <c r="G171" s="25" t="s">
        <v>116</v>
      </c>
      <c r="H171" s="25" t="s">
        <v>188</v>
      </c>
      <c r="I171" s="25" t="s">
        <v>189</v>
      </c>
      <c r="J171" s="25"/>
      <c r="K171" s="25" t="s">
        <v>121</v>
      </c>
      <c r="L171" s="25" t="s">
        <v>120</v>
      </c>
      <c r="M171" s="25"/>
      <c r="N171" s="25" t="s">
        <v>125</v>
      </c>
      <c r="O171" s="25" t="s">
        <v>66</v>
      </c>
      <c r="P171" s="25"/>
      <c r="Q171" s="25"/>
      <c r="R171" s="26" t="s">
        <v>122</v>
      </c>
      <c r="S171" s="25" t="s">
        <v>236</v>
      </c>
      <c r="T171" s="25"/>
      <c r="U171" s="24" t="s">
        <v>260</v>
      </c>
      <c r="V171" s="25"/>
      <c r="W171" s="27"/>
      <c r="X171" s="28" t="s">
        <v>123</v>
      </c>
      <c r="Y171" s="28" t="s">
        <v>123</v>
      </c>
      <c r="Z171" s="24"/>
      <c r="AA171" s="56"/>
      <c r="AB171" s="31" t="s">
        <v>4</v>
      </c>
      <c r="AC171" s="32" t="s">
        <v>123</v>
      </c>
      <c r="AD171" s="6">
        <f t="shared" si="20"/>
        <v>1</v>
      </c>
      <c r="AE171" s="6">
        <f t="shared" si="21"/>
        <v>0</v>
      </c>
      <c r="AF171" s="6">
        <f t="shared" si="22"/>
        <v>0</v>
      </c>
    </row>
    <row r="172" spans="2:32" s="23" customFormat="1" ht="30" hidden="1" outlineLevel="1" x14ac:dyDescent="0.25">
      <c r="B172" s="24" t="str">
        <f t="shared" ca="1" si="26"/>
        <v>ФС3_462</v>
      </c>
      <c r="C172" s="25" t="s">
        <v>117</v>
      </c>
      <c r="D172" s="25" t="s">
        <v>116</v>
      </c>
      <c r="E172" s="25" t="s">
        <v>117</v>
      </c>
      <c r="F172" s="25" t="s">
        <v>116</v>
      </c>
      <c r="G172" s="25" t="s">
        <v>116</v>
      </c>
      <c r="H172" s="25" t="s">
        <v>188</v>
      </c>
      <c r="I172" s="25" t="s">
        <v>189</v>
      </c>
      <c r="J172" s="25"/>
      <c r="K172" s="25" t="s">
        <v>121</v>
      </c>
      <c r="L172" s="25" t="s">
        <v>120</v>
      </c>
      <c r="M172" s="25"/>
      <c r="N172" s="25" t="s">
        <v>125</v>
      </c>
      <c r="O172" s="25" t="s">
        <v>74</v>
      </c>
      <c r="P172" s="25"/>
      <c r="Q172" s="25"/>
      <c r="R172" s="26" t="s">
        <v>122</v>
      </c>
      <c r="S172" s="25" t="s">
        <v>239</v>
      </c>
      <c r="T172" s="25"/>
      <c r="U172" s="25" t="s">
        <v>238</v>
      </c>
      <c r="V172" s="25"/>
      <c r="W172" s="27"/>
      <c r="X172" s="28" t="s">
        <v>123</v>
      </c>
      <c r="Y172" s="28" t="s">
        <v>123</v>
      </c>
      <c r="Z172" s="24"/>
      <c r="AA172" s="56"/>
      <c r="AB172" s="31" t="s">
        <v>4</v>
      </c>
      <c r="AC172" s="32" t="s">
        <v>123</v>
      </c>
      <c r="AD172" s="6">
        <f t="shared" si="20"/>
        <v>1</v>
      </c>
      <c r="AE172" s="6">
        <f t="shared" si="21"/>
        <v>0</v>
      </c>
      <c r="AF172" s="6">
        <f t="shared" si="22"/>
        <v>0</v>
      </c>
    </row>
    <row r="173" spans="2:32" s="23" customFormat="1" ht="30" hidden="1" outlineLevel="1" x14ac:dyDescent="0.25">
      <c r="B173" s="24" t="str">
        <f t="shared" ca="1" si="26"/>
        <v>ФС4_462</v>
      </c>
      <c r="C173" s="25" t="s">
        <v>117</v>
      </c>
      <c r="D173" s="25" t="s">
        <v>116</v>
      </c>
      <c r="E173" s="25" t="s">
        <v>117</v>
      </c>
      <c r="F173" s="25" t="s">
        <v>116</v>
      </c>
      <c r="G173" s="25" t="s">
        <v>116</v>
      </c>
      <c r="H173" s="25" t="s">
        <v>188</v>
      </c>
      <c r="I173" s="25" t="s">
        <v>189</v>
      </c>
      <c r="J173" s="25"/>
      <c r="K173" s="25" t="s">
        <v>121</v>
      </c>
      <c r="L173" s="25" t="s">
        <v>120</v>
      </c>
      <c r="M173" s="25"/>
      <c r="N173" s="25" t="s">
        <v>125</v>
      </c>
      <c r="O173" s="25" t="s">
        <v>48</v>
      </c>
      <c r="P173" s="25"/>
      <c r="Q173" s="25"/>
      <c r="R173" s="26" t="s">
        <v>122</v>
      </c>
      <c r="S173" s="25" t="s">
        <v>240</v>
      </c>
      <c r="T173" s="25"/>
      <c r="U173" s="25" t="s">
        <v>238</v>
      </c>
      <c r="V173" s="25"/>
      <c r="W173" s="27"/>
      <c r="X173" s="28" t="s">
        <v>123</v>
      </c>
      <c r="Y173" s="28" t="s">
        <v>123</v>
      </c>
      <c r="Z173" s="24"/>
      <c r="AA173" s="56"/>
      <c r="AB173" s="31" t="s">
        <v>4</v>
      </c>
      <c r="AC173" s="32" t="s">
        <v>123</v>
      </c>
      <c r="AD173" s="6">
        <f t="shared" si="20"/>
        <v>1</v>
      </c>
      <c r="AE173" s="6">
        <f t="shared" si="21"/>
        <v>0</v>
      </c>
      <c r="AF173" s="6">
        <f t="shared" si="22"/>
        <v>0</v>
      </c>
    </row>
    <row r="174" spans="2:32" s="23" customFormat="1" ht="30" hidden="1" outlineLevel="1" x14ac:dyDescent="0.25">
      <c r="B174" s="24" t="str">
        <f t="shared" ca="1" si="26"/>
        <v>ФС5_462</v>
      </c>
      <c r="C174" s="25" t="s">
        <v>117</v>
      </c>
      <c r="D174" s="25" t="s">
        <v>116</v>
      </c>
      <c r="E174" s="25" t="s">
        <v>117</v>
      </c>
      <c r="F174" s="25" t="s">
        <v>116</v>
      </c>
      <c r="G174" s="25" t="s">
        <v>116</v>
      </c>
      <c r="H174" s="25" t="s">
        <v>188</v>
      </c>
      <c r="I174" s="25" t="s">
        <v>189</v>
      </c>
      <c r="J174" s="25"/>
      <c r="K174" s="25" t="s">
        <v>121</v>
      </c>
      <c r="L174" s="25" t="s">
        <v>120</v>
      </c>
      <c r="M174" s="25"/>
      <c r="N174" s="25" t="s">
        <v>125</v>
      </c>
      <c r="O174" s="25" t="s">
        <v>32</v>
      </c>
      <c r="P174" s="25"/>
      <c r="Q174" s="25"/>
      <c r="R174" s="26" t="s">
        <v>122</v>
      </c>
      <c r="S174" s="25" t="s">
        <v>241</v>
      </c>
      <c r="T174" s="25"/>
      <c r="U174" s="25" t="s">
        <v>238</v>
      </c>
      <c r="V174" s="25"/>
      <c r="W174" s="27"/>
      <c r="X174" s="28" t="s">
        <v>123</v>
      </c>
      <c r="Y174" s="28" t="s">
        <v>123</v>
      </c>
      <c r="Z174" s="24"/>
      <c r="AA174" s="56"/>
      <c r="AB174" s="31" t="s">
        <v>4</v>
      </c>
      <c r="AC174" s="32" t="s">
        <v>123</v>
      </c>
      <c r="AD174" s="6">
        <f t="shared" si="20"/>
        <v>1</v>
      </c>
      <c r="AE174" s="6">
        <f t="shared" si="21"/>
        <v>0</v>
      </c>
      <c r="AF174" s="6">
        <f t="shared" si="22"/>
        <v>0</v>
      </c>
    </row>
    <row r="175" spans="2:32" s="23" customFormat="1" ht="30" hidden="1" outlineLevel="1" x14ac:dyDescent="0.25">
      <c r="B175" s="24" t="str">
        <f t="shared" ca="1" si="26"/>
        <v>ФС6_462</v>
      </c>
      <c r="C175" s="25" t="s">
        <v>117</v>
      </c>
      <c r="D175" s="25" t="s">
        <v>116</v>
      </c>
      <c r="E175" s="25" t="s">
        <v>117</v>
      </c>
      <c r="F175" s="25" t="s">
        <v>116</v>
      </c>
      <c r="G175" s="25" t="s">
        <v>116</v>
      </c>
      <c r="H175" s="25" t="s">
        <v>188</v>
      </c>
      <c r="I175" s="25" t="s">
        <v>189</v>
      </c>
      <c r="J175" s="25"/>
      <c r="K175" s="25" t="s">
        <v>121</v>
      </c>
      <c r="L175" s="25" t="s">
        <v>120</v>
      </c>
      <c r="M175" s="25"/>
      <c r="N175" s="25" t="s">
        <v>125</v>
      </c>
      <c r="O175" s="25" t="s">
        <v>26</v>
      </c>
      <c r="P175" s="25"/>
      <c r="Q175" s="25"/>
      <c r="R175" s="26" t="s">
        <v>122</v>
      </c>
      <c r="S175" s="25" t="s">
        <v>257</v>
      </c>
      <c r="T175" s="25" t="s">
        <v>328</v>
      </c>
      <c r="U175" s="24" t="s">
        <v>260</v>
      </c>
      <c r="V175" s="25" t="s">
        <v>329</v>
      </c>
      <c r="W175" s="27"/>
      <c r="X175" s="28" t="s">
        <v>123</v>
      </c>
      <c r="Y175" s="28" t="s">
        <v>123</v>
      </c>
      <c r="Z175" s="24"/>
      <c r="AA175" s="56"/>
      <c r="AB175" s="31" t="s">
        <v>4</v>
      </c>
      <c r="AC175" s="32" t="s">
        <v>123</v>
      </c>
      <c r="AD175" s="6">
        <f t="shared" si="20"/>
        <v>1</v>
      </c>
      <c r="AE175" s="6">
        <f t="shared" si="21"/>
        <v>0</v>
      </c>
      <c r="AF175" s="6">
        <f t="shared" si="22"/>
        <v>0</v>
      </c>
    </row>
    <row r="176" spans="2:32" s="23" customFormat="1" hidden="1" outlineLevel="1" x14ac:dyDescent="0.25">
      <c r="B176" s="24" t="str">
        <f t="shared" ca="1" si="26"/>
        <v>ФС7_462</v>
      </c>
      <c r="C176" s="25" t="s">
        <v>117</v>
      </c>
      <c r="D176" s="25" t="s">
        <v>116</v>
      </c>
      <c r="E176" s="25" t="s">
        <v>117</v>
      </c>
      <c r="F176" s="25" t="s">
        <v>116</v>
      </c>
      <c r="G176" s="25" t="s">
        <v>116</v>
      </c>
      <c r="H176" s="25" t="s">
        <v>188</v>
      </c>
      <c r="I176" s="25" t="s">
        <v>189</v>
      </c>
      <c r="J176" s="25"/>
      <c r="K176" s="25" t="s">
        <v>121</v>
      </c>
      <c r="L176" s="25" t="s">
        <v>120</v>
      </c>
      <c r="M176" s="25"/>
      <c r="N176" s="25" t="s">
        <v>125</v>
      </c>
      <c r="O176" s="25" t="s">
        <v>32</v>
      </c>
      <c r="P176" s="25"/>
      <c r="Q176" s="25"/>
      <c r="R176" s="26" t="s">
        <v>122</v>
      </c>
      <c r="S176" s="25"/>
      <c r="T176" s="25" t="s">
        <v>330</v>
      </c>
      <c r="U176" s="25"/>
      <c r="V176" s="25"/>
      <c r="W176" s="27"/>
      <c r="X176" s="28" t="s">
        <v>123</v>
      </c>
      <c r="Y176" s="28" t="s">
        <v>123</v>
      </c>
      <c r="Z176" s="24"/>
      <c r="AA176" s="56"/>
      <c r="AB176" s="31" t="s">
        <v>4</v>
      </c>
      <c r="AC176" s="32" t="s">
        <v>123</v>
      </c>
      <c r="AD176" s="6">
        <f t="shared" si="20"/>
        <v>1</v>
      </c>
      <c r="AE176" s="6">
        <f t="shared" si="21"/>
        <v>0</v>
      </c>
      <c r="AF176" s="6">
        <f t="shared" si="22"/>
        <v>0</v>
      </c>
    </row>
    <row r="177" spans="2:32" ht="15" customHeight="1" collapsed="1" x14ac:dyDescent="0.25">
      <c r="B177" s="623" t="s">
        <v>190</v>
      </c>
      <c r="C177" s="624"/>
      <c r="D177" s="624"/>
      <c r="E177" s="624"/>
      <c r="F177" s="624"/>
      <c r="G177" s="624"/>
      <c r="H177" s="624"/>
      <c r="I177" s="624"/>
      <c r="J177" s="624"/>
      <c r="K177" s="624"/>
      <c r="L177" s="624"/>
      <c r="M177" s="624"/>
      <c r="N177" s="624"/>
      <c r="O177" s="624"/>
      <c r="P177" s="624"/>
      <c r="Q177" s="624"/>
      <c r="R177" s="624"/>
      <c r="S177" s="624"/>
      <c r="T177" s="624"/>
      <c r="U177" s="624"/>
      <c r="V177" s="624"/>
      <c r="W177" s="624"/>
      <c r="X177" s="624"/>
      <c r="Y177" s="624"/>
      <c r="Z177" s="624"/>
      <c r="AA177" s="52"/>
      <c r="AB177" s="53"/>
      <c r="AC177" s="54"/>
      <c r="AD177" s="6">
        <f t="shared" si="20"/>
        <v>0</v>
      </c>
      <c r="AE177" s="6">
        <f t="shared" si="21"/>
        <v>0</v>
      </c>
      <c r="AF177" s="6">
        <f t="shared" si="22"/>
        <v>0</v>
      </c>
    </row>
    <row r="178" spans="2:32" s="23" customFormat="1" ht="45" hidden="1" outlineLevel="1" x14ac:dyDescent="0.25">
      <c r="B178" s="24" t="str">
        <f t="shared" ref="B178:B187" ca="1" si="27">"ФС"&amp;COUNTA(A$151:$C178)&amp;"_"&amp;MID(H178,5,5)</f>
        <v>ФС1_340</v>
      </c>
      <c r="C178" s="25" t="s">
        <v>116</v>
      </c>
      <c r="D178" s="25" t="s">
        <v>116</v>
      </c>
      <c r="E178" s="25" t="s">
        <v>117</v>
      </c>
      <c r="F178" s="25" t="s">
        <v>116</v>
      </c>
      <c r="G178" s="25" t="s">
        <v>116</v>
      </c>
      <c r="H178" s="25" t="s">
        <v>190</v>
      </c>
      <c r="I178" s="420" t="s">
        <v>120</v>
      </c>
      <c r="J178" s="25"/>
      <c r="K178" s="25" t="s">
        <v>121</v>
      </c>
      <c r="L178" s="25" t="s">
        <v>120</v>
      </c>
      <c r="M178" s="25"/>
      <c r="N178" s="25" t="s">
        <v>121</v>
      </c>
      <c r="O178" s="25" t="s">
        <v>261</v>
      </c>
      <c r="P178" s="25"/>
      <c r="Q178" s="25"/>
      <c r="R178" s="26" t="s">
        <v>122</v>
      </c>
      <c r="S178" s="25" t="s">
        <v>237</v>
      </c>
      <c r="T178" s="25" t="s">
        <v>331</v>
      </c>
      <c r="U178" s="24" t="s">
        <v>260</v>
      </c>
      <c r="V178" s="25"/>
      <c r="W178" s="27"/>
      <c r="X178" s="28" t="s">
        <v>123</v>
      </c>
      <c r="Y178" s="28" t="s">
        <v>123</v>
      </c>
      <c r="Z178" s="24"/>
      <c r="AA178" s="56">
        <v>45530.462650462963</v>
      </c>
      <c r="AB178" s="31" t="s">
        <v>4</v>
      </c>
      <c r="AC178" s="32" t="s">
        <v>123</v>
      </c>
      <c r="AD178" s="6">
        <f t="shared" si="20"/>
        <v>1</v>
      </c>
      <c r="AE178" s="6">
        <f t="shared" si="21"/>
        <v>0</v>
      </c>
      <c r="AF178" s="6">
        <f t="shared" si="22"/>
        <v>0</v>
      </c>
    </row>
    <row r="179" spans="2:32" s="23" customFormat="1" ht="45" hidden="1" outlineLevel="1" x14ac:dyDescent="0.25">
      <c r="B179" s="24" t="str">
        <f t="shared" ca="1" si="27"/>
        <v>ФС2_340</v>
      </c>
      <c r="C179" s="25" t="s">
        <v>116</v>
      </c>
      <c r="D179" s="25" t="s">
        <v>116</v>
      </c>
      <c r="E179" s="25" t="s">
        <v>117</v>
      </c>
      <c r="F179" s="25" t="s">
        <v>116</v>
      </c>
      <c r="G179" s="25" t="s">
        <v>116</v>
      </c>
      <c r="H179" s="25" t="s">
        <v>190</v>
      </c>
      <c r="I179" s="420" t="s">
        <v>120</v>
      </c>
      <c r="J179" s="25"/>
      <c r="K179" s="25" t="s">
        <v>131</v>
      </c>
      <c r="L179" s="25" t="s">
        <v>120</v>
      </c>
      <c r="M179" s="25"/>
      <c r="N179" s="25" t="s">
        <v>121</v>
      </c>
      <c r="O179" s="25" t="s">
        <v>261</v>
      </c>
      <c r="P179" s="25"/>
      <c r="Q179" s="25"/>
      <c r="R179" s="26" t="s">
        <v>122</v>
      </c>
      <c r="S179" s="25" t="s">
        <v>242</v>
      </c>
      <c r="T179" s="25" t="s">
        <v>332</v>
      </c>
      <c r="U179" s="24" t="s">
        <v>260</v>
      </c>
      <c r="V179" s="25"/>
      <c r="W179" s="27"/>
      <c r="X179" s="28" t="s">
        <v>123</v>
      </c>
      <c r="Y179" s="28" t="s">
        <v>123</v>
      </c>
      <c r="Z179" s="24"/>
      <c r="AA179" s="56">
        <v>45530.46266203704</v>
      </c>
      <c r="AB179" s="31" t="s">
        <v>4</v>
      </c>
      <c r="AC179" s="32" t="s">
        <v>123</v>
      </c>
      <c r="AD179" s="6">
        <f t="shared" si="20"/>
        <v>1</v>
      </c>
      <c r="AE179" s="6">
        <f t="shared" si="21"/>
        <v>0</v>
      </c>
      <c r="AF179" s="6">
        <f t="shared" si="22"/>
        <v>0</v>
      </c>
    </row>
    <row r="180" spans="2:32" s="23" customFormat="1" hidden="1" outlineLevel="1" x14ac:dyDescent="0.25">
      <c r="B180" s="24" t="str">
        <f t="shared" ca="1" si="27"/>
        <v>ФС3_340</v>
      </c>
      <c r="C180" s="25" t="s">
        <v>116</v>
      </c>
      <c r="D180" s="25" t="s">
        <v>116</v>
      </c>
      <c r="E180" s="25" t="s">
        <v>117</v>
      </c>
      <c r="F180" s="25" t="s">
        <v>116</v>
      </c>
      <c r="G180" s="25" t="s">
        <v>116</v>
      </c>
      <c r="H180" s="25" t="s">
        <v>190</v>
      </c>
      <c r="I180" s="420" t="s">
        <v>120</v>
      </c>
      <c r="J180" s="25"/>
      <c r="K180" s="25" t="s">
        <v>121</v>
      </c>
      <c r="L180" s="25" t="s">
        <v>120</v>
      </c>
      <c r="M180" s="25"/>
      <c r="N180" s="25" t="s">
        <v>131</v>
      </c>
      <c r="O180" s="25" t="s">
        <v>132</v>
      </c>
      <c r="P180" s="25"/>
      <c r="Q180" s="25"/>
      <c r="R180" s="26" t="s">
        <v>122</v>
      </c>
      <c r="S180" s="25"/>
      <c r="T180" s="25" t="s">
        <v>292</v>
      </c>
      <c r="U180" s="24"/>
      <c r="V180" s="25"/>
      <c r="W180" s="27"/>
      <c r="X180" s="28" t="s">
        <v>123</v>
      </c>
      <c r="Y180" s="28" t="s">
        <v>123</v>
      </c>
      <c r="Z180" s="24"/>
      <c r="AA180" s="56">
        <v>45530.462685185186</v>
      </c>
      <c r="AB180" s="31" t="s">
        <v>4</v>
      </c>
      <c r="AC180" s="32" t="s">
        <v>123</v>
      </c>
      <c r="AD180" s="6">
        <f t="shared" si="20"/>
        <v>1</v>
      </c>
      <c r="AE180" s="6">
        <f t="shared" si="21"/>
        <v>0</v>
      </c>
      <c r="AF180" s="6">
        <f t="shared" si="22"/>
        <v>0</v>
      </c>
    </row>
    <row r="181" spans="2:32" s="23" customFormat="1" hidden="1" outlineLevel="1" x14ac:dyDescent="0.25">
      <c r="B181" s="24" t="str">
        <f t="shared" ca="1" si="27"/>
        <v>ФС4_340</v>
      </c>
      <c r="C181" s="25" t="s">
        <v>116</v>
      </c>
      <c r="D181" s="25" t="s">
        <v>116</v>
      </c>
      <c r="E181" s="25" t="s">
        <v>117</v>
      </c>
      <c r="F181" s="25" t="s">
        <v>116</v>
      </c>
      <c r="G181" s="25" t="s">
        <v>116</v>
      </c>
      <c r="H181" s="25" t="s">
        <v>190</v>
      </c>
      <c r="I181" s="420" t="s">
        <v>120</v>
      </c>
      <c r="J181" s="25"/>
      <c r="K181" s="25" t="s">
        <v>131</v>
      </c>
      <c r="L181" s="25" t="s">
        <v>120</v>
      </c>
      <c r="M181" s="25"/>
      <c r="N181" s="25" t="s">
        <v>131</v>
      </c>
      <c r="O181" s="25" t="s">
        <v>132</v>
      </c>
      <c r="P181" s="25"/>
      <c r="Q181" s="25"/>
      <c r="R181" s="26" t="s">
        <v>122</v>
      </c>
      <c r="S181" s="25"/>
      <c r="T181" s="25" t="s">
        <v>333</v>
      </c>
      <c r="U181" s="24"/>
      <c r="V181" s="25"/>
      <c r="W181" s="27"/>
      <c r="X181" s="28" t="s">
        <v>123</v>
      </c>
      <c r="Y181" s="28" t="s">
        <v>123</v>
      </c>
      <c r="Z181" s="24"/>
      <c r="AA181" s="56">
        <v>45530.462696759256</v>
      </c>
      <c r="AB181" s="31" t="s">
        <v>4</v>
      </c>
      <c r="AC181" s="32" t="s">
        <v>123</v>
      </c>
      <c r="AD181" s="6">
        <f t="shared" si="20"/>
        <v>1</v>
      </c>
      <c r="AE181" s="6">
        <f t="shared" si="21"/>
        <v>0</v>
      </c>
      <c r="AF181" s="6">
        <f t="shared" si="22"/>
        <v>0</v>
      </c>
    </row>
    <row r="182" spans="2:32" s="23" customFormat="1" ht="60" hidden="1" outlineLevel="1" x14ac:dyDescent="0.25">
      <c r="B182" s="636" t="str">
        <f t="shared" ca="1" si="27"/>
        <v>ФС5_340</v>
      </c>
      <c r="C182" s="638" t="s">
        <v>116</v>
      </c>
      <c r="D182" s="638" t="s">
        <v>116</v>
      </c>
      <c r="E182" s="638" t="s">
        <v>117</v>
      </c>
      <c r="F182" s="638" t="s">
        <v>116</v>
      </c>
      <c r="G182" s="638" t="s">
        <v>116</v>
      </c>
      <c r="H182" s="638" t="s">
        <v>190</v>
      </c>
      <c r="I182" s="660" t="s">
        <v>120</v>
      </c>
      <c r="J182" s="638"/>
      <c r="K182" s="638" t="s">
        <v>119</v>
      </c>
      <c r="L182" s="638" t="s">
        <v>120</v>
      </c>
      <c r="M182" s="638"/>
      <c r="N182" s="638" t="s">
        <v>125</v>
      </c>
      <c r="O182" s="638" t="s">
        <v>191</v>
      </c>
      <c r="P182" s="638"/>
      <c r="Q182" s="638"/>
      <c r="R182" s="640" t="s">
        <v>122</v>
      </c>
      <c r="S182" s="638" t="s">
        <v>334</v>
      </c>
      <c r="T182" s="25" t="s">
        <v>335</v>
      </c>
      <c r="U182" s="24" t="s">
        <v>336</v>
      </c>
      <c r="V182" s="638" t="s">
        <v>337</v>
      </c>
      <c r="W182" s="27"/>
      <c r="X182" s="647" t="s">
        <v>123</v>
      </c>
      <c r="Y182" s="647" t="s">
        <v>123</v>
      </c>
      <c r="Z182" s="24" t="s">
        <v>338</v>
      </c>
      <c r="AA182" s="642">
        <v>45530.462719907409</v>
      </c>
      <c r="AB182" s="642" t="s">
        <v>4</v>
      </c>
      <c r="AC182" s="652" t="s">
        <v>123</v>
      </c>
      <c r="AD182" s="6">
        <f t="shared" si="20"/>
        <v>1</v>
      </c>
      <c r="AE182" s="6">
        <f t="shared" si="21"/>
        <v>0</v>
      </c>
      <c r="AF182" s="6">
        <f t="shared" si="22"/>
        <v>0</v>
      </c>
    </row>
    <row r="183" spans="2:32" s="23" customFormat="1" ht="30" hidden="1" outlineLevel="1" x14ac:dyDescent="0.25">
      <c r="B183" s="637"/>
      <c r="C183" s="639"/>
      <c r="D183" s="639"/>
      <c r="E183" s="639"/>
      <c r="F183" s="639"/>
      <c r="G183" s="639"/>
      <c r="H183" s="639"/>
      <c r="I183" s="661"/>
      <c r="J183" s="639"/>
      <c r="K183" s="639"/>
      <c r="L183" s="639"/>
      <c r="M183" s="639"/>
      <c r="N183" s="639"/>
      <c r="O183" s="639"/>
      <c r="P183" s="639"/>
      <c r="Q183" s="639"/>
      <c r="R183" s="641"/>
      <c r="S183" s="639"/>
      <c r="T183" s="25" t="s">
        <v>339</v>
      </c>
      <c r="U183" s="24" t="s">
        <v>340</v>
      </c>
      <c r="V183" s="639"/>
      <c r="W183" s="27"/>
      <c r="X183" s="649"/>
      <c r="Y183" s="649"/>
      <c r="Z183" s="24" t="s">
        <v>341</v>
      </c>
      <c r="AA183" s="643"/>
      <c r="AB183" s="643"/>
      <c r="AC183" s="653"/>
      <c r="AD183" s="6"/>
      <c r="AE183" s="6"/>
      <c r="AF183" s="6"/>
    </row>
    <row r="184" spans="2:32" s="23" customFormat="1" ht="30" hidden="1" outlineLevel="1" x14ac:dyDescent="0.25">
      <c r="B184" s="24" t="str">
        <f t="shared" ca="1" si="27"/>
        <v>ФС6_340</v>
      </c>
      <c r="C184" s="25" t="s">
        <v>116</v>
      </c>
      <c r="D184" s="25" t="s">
        <v>116</v>
      </c>
      <c r="E184" s="25" t="s">
        <v>117</v>
      </c>
      <c r="F184" s="25" t="s">
        <v>116</v>
      </c>
      <c r="G184" s="25" t="s">
        <v>116</v>
      </c>
      <c r="H184" s="25" t="s">
        <v>190</v>
      </c>
      <c r="I184" s="420" t="s">
        <v>120</v>
      </c>
      <c r="J184" s="25"/>
      <c r="K184" s="25" t="s">
        <v>119</v>
      </c>
      <c r="L184" s="25" t="s">
        <v>120</v>
      </c>
      <c r="M184" s="25"/>
      <c r="N184" s="25" t="s">
        <v>134</v>
      </c>
      <c r="O184" s="25" t="s">
        <v>12</v>
      </c>
      <c r="P184" s="25"/>
      <c r="Q184" s="25"/>
      <c r="R184" s="26" t="s">
        <v>122</v>
      </c>
      <c r="S184" s="25" t="s">
        <v>264</v>
      </c>
      <c r="T184" s="25" t="s">
        <v>265</v>
      </c>
      <c r="U184" s="24"/>
      <c r="V184" s="25"/>
      <c r="W184" s="27"/>
      <c r="X184" s="28" t="s">
        <v>123</v>
      </c>
      <c r="Y184" s="28" t="s">
        <v>123</v>
      </c>
      <c r="Z184" s="24"/>
      <c r="AA184" s="56">
        <v>45530.462731481479</v>
      </c>
      <c r="AB184" s="31" t="s">
        <v>4</v>
      </c>
      <c r="AC184" s="32" t="s">
        <v>123</v>
      </c>
      <c r="AD184" s="6">
        <f t="shared" si="20"/>
        <v>1</v>
      </c>
      <c r="AE184" s="6">
        <f t="shared" si="21"/>
        <v>0</v>
      </c>
      <c r="AF184" s="6">
        <f t="shared" si="22"/>
        <v>0</v>
      </c>
    </row>
    <row r="185" spans="2:32" s="23" customFormat="1" ht="30" hidden="1" outlineLevel="1" x14ac:dyDescent="0.25">
      <c r="B185" s="24" t="str">
        <f t="shared" ca="1" si="27"/>
        <v>ФС7_340</v>
      </c>
      <c r="C185" s="25" t="s">
        <v>116</v>
      </c>
      <c r="D185" s="25" t="s">
        <v>116</v>
      </c>
      <c r="E185" s="25" t="s">
        <v>117</v>
      </c>
      <c r="F185" s="25" t="s">
        <v>116</v>
      </c>
      <c r="G185" s="25" t="s">
        <v>116</v>
      </c>
      <c r="H185" s="25" t="s">
        <v>190</v>
      </c>
      <c r="I185" s="420" t="s">
        <v>120</v>
      </c>
      <c r="J185" s="25"/>
      <c r="K185" s="25" t="s">
        <v>121</v>
      </c>
      <c r="L185" s="25" t="s">
        <v>120</v>
      </c>
      <c r="M185" s="25"/>
      <c r="N185" s="25" t="s">
        <v>134</v>
      </c>
      <c r="O185" s="25" t="s">
        <v>36</v>
      </c>
      <c r="P185" s="25"/>
      <c r="Q185" s="25"/>
      <c r="R185" s="26" t="s">
        <v>122</v>
      </c>
      <c r="S185" s="25" t="s">
        <v>237</v>
      </c>
      <c r="T185" s="25"/>
      <c r="U185" s="25" t="s">
        <v>238</v>
      </c>
      <c r="V185" s="25"/>
      <c r="W185" s="27"/>
      <c r="X185" s="28" t="s">
        <v>123</v>
      </c>
      <c r="Y185" s="28" t="s">
        <v>123</v>
      </c>
      <c r="Z185" s="24"/>
      <c r="AA185" s="56">
        <v>45530.462743055556</v>
      </c>
      <c r="AB185" s="31" t="s">
        <v>4</v>
      </c>
      <c r="AC185" s="32" t="s">
        <v>123</v>
      </c>
      <c r="AD185" s="6">
        <f t="shared" si="20"/>
        <v>1</v>
      </c>
      <c r="AE185" s="6">
        <f t="shared" si="21"/>
        <v>0</v>
      </c>
      <c r="AF185" s="6">
        <f t="shared" si="22"/>
        <v>0</v>
      </c>
    </row>
    <row r="186" spans="2:32" s="23" customFormat="1" ht="45" hidden="1" outlineLevel="1" x14ac:dyDescent="0.25">
      <c r="B186" s="24" t="str">
        <f t="shared" ca="1" si="27"/>
        <v>ФС8_340</v>
      </c>
      <c r="C186" s="25" t="s">
        <v>116</v>
      </c>
      <c r="D186" s="25" t="s">
        <v>116</v>
      </c>
      <c r="E186" s="25" t="s">
        <v>117</v>
      </c>
      <c r="F186" s="25" t="s">
        <v>116</v>
      </c>
      <c r="G186" s="25" t="s">
        <v>116</v>
      </c>
      <c r="H186" s="25" t="s">
        <v>190</v>
      </c>
      <c r="I186" s="420" t="s">
        <v>120</v>
      </c>
      <c r="J186" s="25"/>
      <c r="K186" s="25" t="s">
        <v>131</v>
      </c>
      <c r="L186" s="25" t="s">
        <v>120</v>
      </c>
      <c r="M186" s="25"/>
      <c r="N186" s="25" t="s">
        <v>134</v>
      </c>
      <c r="O186" s="25" t="s">
        <v>38</v>
      </c>
      <c r="P186" s="25"/>
      <c r="Q186" s="25"/>
      <c r="R186" s="26" t="s">
        <v>122</v>
      </c>
      <c r="S186" s="25" t="s">
        <v>242</v>
      </c>
      <c r="T186" s="25"/>
      <c r="U186" s="25" t="s">
        <v>243</v>
      </c>
      <c r="V186" s="25"/>
      <c r="W186" s="27"/>
      <c r="X186" s="28" t="s">
        <v>123</v>
      </c>
      <c r="Y186" s="28" t="s">
        <v>123</v>
      </c>
      <c r="Z186" s="24"/>
      <c r="AA186" s="56">
        <v>45530.462754629632</v>
      </c>
      <c r="AB186" s="31" t="s">
        <v>4</v>
      </c>
      <c r="AC186" s="32" t="s">
        <v>123</v>
      </c>
      <c r="AD186" s="6">
        <f t="shared" si="20"/>
        <v>1</v>
      </c>
      <c r="AE186" s="6">
        <f t="shared" si="21"/>
        <v>0</v>
      </c>
      <c r="AF186" s="6">
        <f t="shared" si="22"/>
        <v>0</v>
      </c>
    </row>
    <row r="187" spans="2:32" s="23" customFormat="1" ht="30" hidden="1" outlineLevel="1" x14ac:dyDescent="0.25">
      <c r="B187" s="24" t="str">
        <f t="shared" ca="1" si="27"/>
        <v>ФС9_340</v>
      </c>
      <c r="C187" s="25" t="s">
        <v>116</v>
      </c>
      <c r="D187" s="25" t="s">
        <v>116</v>
      </c>
      <c r="E187" s="25" t="s">
        <v>117</v>
      </c>
      <c r="F187" s="25" t="s">
        <v>116</v>
      </c>
      <c r="G187" s="25" t="s">
        <v>116</v>
      </c>
      <c r="H187" s="25" t="s">
        <v>190</v>
      </c>
      <c r="I187" s="420" t="s">
        <v>120</v>
      </c>
      <c r="J187" s="25"/>
      <c r="K187" s="25" t="s">
        <v>119</v>
      </c>
      <c r="L187" s="25" t="s">
        <v>120</v>
      </c>
      <c r="M187" s="25"/>
      <c r="N187" s="25" t="s">
        <v>134</v>
      </c>
      <c r="O187" s="25" t="s">
        <v>26</v>
      </c>
      <c r="P187" s="25"/>
      <c r="Q187" s="25"/>
      <c r="R187" s="26" t="s">
        <v>122</v>
      </c>
      <c r="S187" s="25" t="s">
        <v>257</v>
      </c>
      <c r="T187" s="25"/>
      <c r="U187" s="25" t="s">
        <v>243</v>
      </c>
      <c r="V187" s="25"/>
      <c r="W187" s="27"/>
      <c r="X187" s="28" t="s">
        <v>123</v>
      </c>
      <c r="Y187" s="28" t="s">
        <v>123</v>
      </c>
      <c r="Z187" s="24"/>
      <c r="AA187" s="56">
        <v>45530.462777777779</v>
      </c>
      <c r="AB187" s="31" t="s">
        <v>4</v>
      </c>
      <c r="AC187" s="32" t="s">
        <v>123</v>
      </c>
      <c r="AD187" s="6">
        <f t="shared" si="20"/>
        <v>1</v>
      </c>
      <c r="AE187" s="6">
        <f t="shared" si="21"/>
        <v>0</v>
      </c>
      <c r="AF187" s="6">
        <f t="shared" si="22"/>
        <v>0</v>
      </c>
    </row>
    <row r="188" spans="2:32" ht="15" customHeight="1" collapsed="1" x14ac:dyDescent="0.25">
      <c r="B188" s="623" t="s">
        <v>192</v>
      </c>
      <c r="C188" s="624"/>
      <c r="D188" s="624"/>
      <c r="E188" s="624"/>
      <c r="F188" s="624"/>
      <c r="G188" s="624"/>
      <c r="H188" s="624"/>
      <c r="I188" s="624"/>
      <c r="J188" s="624"/>
      <c r="K188" s="624"/>
      <c r="L188" s="624"/>
      <c r="M188" s="624"/>
      <c r="N188" s="624"/>
      <c r="O188" s="624"/>
      <c r="P188" s="624"/>
      <c r="Q188" s="624"/>
      <c r="R188" s="624"/>
      <c r="S188" s="624"/>
      <c r="T188" s="624"/>
      <c r="U188" s="624"/>
      <c r="V188" s="624"/>
      <c r="W188" s="624"/>
      <c r="X188" s="624"/>
      <c r="Y188" s="624"/>
      <c r="Z188" s="624"/>
      <c r="AA188" s="52"/>
      <c r="AB188" s="53"/>
      <c r="AC188" s="54"/>
      <c r="AD188" s="6">
        <f t="shared" si="20"/>
        <v>0</v>
      </c>
      <c r="AE188" s="6">
        <f t="shared" si="21"/>
        <v>0</v>
      </c>
      <c r="AF188" s="6">
        <f t="shared" si="22"/>
        <v>0</v>
      </c>
    </row>
    <row r="189" spans="2:32" s="23" customFormat="1" hidden="1" outlineLevel="1" x14ac:dyDescent="0.25">
      <c r="B189" s="24" t="str">
        <f t="shared" ref="B189:B192" ca="1" si="28">"ФС"&amp;COUNTA(A$162:$C189)&amp;"_"&amp;MID(H189,5,5)</f>
        <v>ФС1_341</v>
      </c>
      <c r="C189" s="25" t="s">
        <v>116</v>
      </c>
      <c r="D189" s="25" t="s">
        <v>116</v>
      </c>
      <c r="E189" s="25" t="s">
        <v>117</v>
      </c>
      <c r="F189" s="25" t="s">
        <v>116</v>
      </c>
      <c r="G189" s="25" t="s">
        <v>116</v>
      </c>
      <c r="H189" s="25" t="s">
        <v>192</v>
      </c>
      <c r="I189" s="25" t="s">
        <v>193</v>
      </c>
      <c r="J189" s="25"/>
      <c r="K189" s="25" t="s">
        <v>121</v>
      </c>
      <c r="L189" s="25" t="s">
        <v>120</v>
      </c>
      <c r="M189" s="25"/>
      <c r="N189" s="25" t="s">
        <v>121</v>
      </c>
      <c r="O189" s="25" t="s">
        <v>251</v>
      </c>
      <c r="P189" s="25"/>
      <c r="Q189" s="25"/>
      <c r="R189" s="26" t="s">
        <v>122</v>
      </c>
      <c r="S189" s="25"/>
      <c r="T189" s="25" t="s">
        <v>342</v>
      </c>
      <c r="U189" s="24"/>
      <c r="V189" s="25"/>
      <c r="W189" s="27"/>
      <c r="X189" s="28" t="s">
        <v>123</v>
      </c>
      <c r="Y189" s="28" t="s">
        <v>123</v>
      </c>
      <c r="Z189" s="24"/>
      <c r="AA189" s="56"/>
      <c r="AB189" s="31" t="s">
        <v>4</v>
      </c>
      <c r="AC189" s="32" t="s">
        <v>123</v>
      </c>
      <c r="AD189" s="6">
        <f t="shared" si="20"/>
        <v>1</v>
      </c>
      <c r="AE189" s="6">
        <f t="shared" si="21"/>
        <v>0</v>
      </c>
      <c r="AF189" s="6">
        <f t="shared" si="22"/>
        <v>0</v>
      </c>
    </row>
    <row r="190" spans="2:32" s="23" customFormat="1" ht="60" hidden="1" outlineLevel="1" x14ac:dyDescent="0.25">
      <c r="B190" s="24" t="str">
        <f t="shared" ca="1" si="28"/>
        <v>ФС2_341</v>
      </c>
      <c r="C190" s="25" t="s">
        <v>116</v>
      </c>
      <c r="D190" s="25" t="s">
        <v>116</v>
      </c>
      <c r="E190" s="25" t="s">
        <v>117</v>
      </c>
      <c r="F190" s="25" t="s">
        <v>116</v>
      </c>
      <c r="G190" s="25" t="s">
        <v>116</v>
      </c>
      <c r="H190" s="25" t="s">
        <v>192</v>
      </c>
      <c r="I190" s="25" t="s">
        <v>193</v>
      </c>
      <c r="J190" s="25"/>
      <c r="K190" s="25" t="s">
        <v>131</v>
      </c>
      <c r="L190" s="25" t="s">
        <v>120</v>
      </c>
      <c r="M190" s="25"/>
      <c r="N190" s="25" t="s">
        <v>121</v>
      </c>
      <c r="O190" s="25" t="s">
        <v>251</v>
      </c>
      <c r="P190" s="25"/>
      <c r="Q190" s="25"/>
      <c r="R190" s="26" t="s">
        <v>122</v>
      </c>
      <c r="S190" s="25" t="s">
        <v>323</v>
      </c>
      <c r="T190" s="25" t="s">
        <v>343</v>
      </c>
      <c r="U190" s="24"/>
      <c r="V190" s="25"/>
      <c r="W190" s="27"/>
      <c r="X190" s="28" t="s">
        <v>123</v>
      </c>
      <c r="Y190" s="28" t="s">
        <v>123</v>
      </c>
      <c r="Z190" s="24"/>
      <c r="AA190" s="56"/>
      <c r="AB190" s="31" t="s">
        <v>4</v>
      </c>
      <c r="AC190" s="32" t="s">
        <v>123</v>
      </c>
      <c r="AD190" s="6">
        <f t="shared" si="20"/>
        <v>1</v>
      </c>
      <c r="AE190" s="6">
        <f t="shared" si="21"/>
        <v>0</v>
      </c>
      <c r="AF190" s="6">
        <f t="shared" si="22"/>
        <v>0</v>
      </c>
    </row>
    <row r="191" spans="2:32" s="23" customFormat="1" ht="30" hidden="1" outlineLevel="1" x14ac:dyDescent="0.25">
      <c r="B191" s="24" t="str">
        <f t="shared" ca="1" si="28"/>
        <v>ФС3_341</v>
      </c>
      <c r="C191" s="25" t="s">
        <v>116</v>
      </c>
      <c r="D191" s="25" t="s">
        <v>116</v>
      </c>
      <c r="E191" s="25" t="s">
        <v>117</v>
      </c>
      <c r="F191" s="25" t="s">
        <v>116</v>
      </c>
      <c r="G191" s="25" t="s">
        <v>116</v>
      </c>
      <c r="H191" s="25" t="s">
        <v>192</v>
      </c>
      <c r="I191" s="25" t="s">
        <v>193</v>
      </c>
      <c r="J191" s="25"/>
      <c r="K191" s="25" t="s">
        <v>119</v>
      </c>
      <c r="L191" s="25" t="s">
        <v>120</v>
      </c>
      <c r="M191" s="25"/>
      <c r="N191" s="25" t="s">
        <v>131</v>
      </c>
      <c r="O191" s="25" t="s">
        <v>168</v>
      </c>
      <c r="P191" s="25"/>
      <c r="Q191" s="25"/>
      <c r="R191" s="26" t="s">
        <v>122</v>
      </c>
      <c r="S191" s="25" t="s">
        <v>264</v>
      </c>
      <c r="T191" s="25" t="s">
        <v>265</v>
      </c>
      <c r="U191" s="24"/>
      <c r="V191" s="25"/>
      <c r="W191" s="27"/>
      <c r="X191" s="28" t="s">
        <v>123</v>
      </c>
      <c r="Y191" s="28" t="s">
        <v>123</v>
      </c>
      <c r="Z191" s="24"/>
      <c r="AA191" s="56"/>
      <c r="AB191" s="31" t="s">
        <v>4</v>
      </c>
      <c r="AC191" s="32" t="s">
        <v>123</v>
      </c>
      <c r="AD191" s="6">
        <f t="shared" si="20"/>
        <v>1</v>
      </c>
      <c r="AE191" s="6">
        <f t="shared" si="21"/>
        <v>0</v>
      </c>
      <c r="AF191" s="6">
        <f t="shared" si="22"/>
        <v>0</v>
      </c>
    </row>
    <row r="192" spans="2:32" s="23" customFormat="1" ht="60" hidden="1" outlineLevel="1" x14ac:dyDescent="0.25">
      <c r="B192" s="24" t="str">
        <f t="shared" ca="1" si="28"/>
        <v>ФС4_341</v>
      </c>
      <c r="C192" s="25" t="s">
        <v>116</v>
      </c>
      <c r="D192" s="25" t="s">
        <v>116</v>
      </c>
      <c r="E192" s="25" t="s">
        <v>117</v>
      </c>
      <c r="F192" s="25" t="s">
        <v>116</v>
      </c>
      <c r="G192" s="25" t="s">
        <v>116</v>
      </c>
      <c r="H192" s="25" t="s">
        <v>192</v>
      </c>
      <c r="I192" s="25" t="s">
        <v>193</v>
      </c>
      <c r="J192" s="25"/>
      <c r="K192" s="25" t="s">
        <v>131</v>
      </c>
      <c r="L192" s="25" t="s">
        <v>120</v>
      </c>
      <c r="M192" s="25"/>
      <c r="N192" s="25" t="s">
        <v>125</v>
      </c>
      <c r="O192" s="25" t="s">
        <v>194</v>
      </c>
      <c r="P192" s="25"/>
      <c r="Q192" s="25"/>
      <c r="R192" s="26" t="s">
        <v>122</v>
      </c>
      <c r="S192" s="25" t="s">
        <v>323</v>
      </c>
      <c r="T192" s="25" t="s">
        <v>324</v>
      </c>
      <c r="U192" s="24"/>
      <c r="V192" s="25"/>
      <c r="W192" s="27"/>
      <c r="X192" s="28" t="s">
        <v>123</v>
      </c>
      <c r="Y192" s="28" t="s">
        <v>123</v>
      </c>
      <c r="Z192" s="24"/>
      <c r="AA192" s="56"/>
      <c r="AB192" s="31" t="s">
        <v>4</v>
      </c>
      <c r="AC192" s="32" t="s">
        <v>123</v>
      </c>
      <c r="AD192" s="6">
        <f t="shared" si="20"/>
        <v>1</v>
      </c>
      <c r="AE192" s="6">
        <f t="shared" si="21"/>
        <v>0</v>
      </c>
      <c r="AF192" s="6">
        <f t="shared" si="22"/>
        <v>0</v>
      </c>
    </row>
    <row r="193" spans="2:32" ht="15" customHeight="1" collapsed="1" x14ac:dyDescent="0.25">
      <c r="B193" s="623" t="s">
        <v>195</v>
      </c>
      <c r="C193" s="624"/>
      <c r="D193" s="624"/>
      <c r="E193" s="624"/>
      <c r="F193" s="624"/>
      <c r="G193" s="624"/>
      <c r="H193" s="624"/>
      <c r="I193" s="624"/>
      <c r="J193" s="624"/>
      <c r="K193" s="624"/>
      <c r="L193" s="624"/>
      <c r="M193" s="624"/>
      <c r="N193" s="624"/>
      <c r="O193" s="624"/>
      <c r="P193" s="624"/>
      <c r="Q193" s="624"/>
      <c r="R193" s="624"/>
      <c r="S193" s="624"/>
      <c r="T193" s="624"/>
      <c r="U193" s="624"/>
      <c r="V193" s="624"/>
      <c r="W193" s="624"/>
      <c r="X193" s="624"/>
      <c r="Y193" s="624"/>
      <c r="Z193" s="624"/>
      <c r="AA193" s="52"/>
      <c r="AB193" s="53"/>
      <c r="AC193" s="54"/>
      <c r="AD193" s="6">
        <f t="shared" si="20"/>
        <v>0</v>
      </c>
      <c r="AE193" s="6">
        <f t="shared" si="21"/>
        <v>0</v>
      </c>
      <c r="AF193" s="6">
        <f t="shared" si="22"/>
        <v>0</v>
      </c>
    </row>
    <row r="194" spans="2:32" s="23" customFormat="1" hidden="1" outlineLevel="1" x14ac:dyDescent="0.25">
      <c r="B194" s="24" t="str">
        <f t="shared" ref="B194:B214" ca="1" si="29">"ФС"&amp;COUNTA(A$167:$C194)&amp;"_"&amp;MID(H194,5,5)</f>
        <v>ФС1_342</v>
      </c>
      <c r="C194" s="25" t="s">
        <v>116</v>
      </c>
      <c r="D194" s="25" t="s">
        <v>116</v>
      </c>
      <c r="E194" s="25" t="s">
        <v>117</v>
      </c>
      <c r="F194" s="25" t="s">
        <v>116</v>
      </c>
      <c r="G194" s="25" t="s">
        <v>116</v>
      </c>
      <c r="H194" s="25" t="s">
        <v>195</v>
      </c>
      <c r="I194" s="25" t="s">
        <v>344</v>
      </c>
      <c r="J194" s="25"/>
      <c r="K194" s="25" t="s">
        <v>130</v>
      </c>
      <c r="L194" s="25" t="s">
        <v>120</v>
      </c>
      <c r="M194" s="25"/>
      <c r="N194" s="25" t="s">
        <v>125</v>
      </c>
      <c r="O194" s="25" t="s">
        <v>168</v>
      </c>
      <c r="P194" s="25"/>
      <c r="Q194" s="25"/>
      <c r="R194" s="26" t="s">
        <v>122</v>
      </c>
      <c r="S194" s="25" t="s">
        <v>236</v>
      </c>
      <c r="T194" s="25"/>
      <c r="U194" s="24"/>
      <c r="V194" s="25" t="s">
        <v>295</v>
      </c>
      <c r="W194" s="27"/>
      <c r="X194" s="28" t="s">
        <v>123</v>
      </c>
      <c r="Y194" s="28" t="s">
        <v>123</v>
      </c>
      <c r="Z194" s="24"/>
      <c r="AA194" s="56"/>
      <c r="AB194" s="31" t="s">
        <v>4</v>
      </c>
      <c r="AC194" s="32" t="s">
        <v>123</v>
      </c>
      <c r="AD194" s="6">
        <f t="shared" si="20"/>
        <v>1</v>
      </c>
      <c r="AE194" s="6">
        <f t="shared" si="21"/>
        <v>0</v>
      </c>
      <c r="AF194" s="6">
        <f t="shared" si="22"/>
        <v>0</v>
      </c>
    </row>
    <row r="195" spans="2:32" s="23" customFormat="1" hidden="1" outlineLevel="1" x14ac:dyDescent="0.25">
      <c r="B195" s="24" t="str">
        <f t="shared" ca="1" si="29"/>
        <v>ФС2_342</v>
      </c>
      <c r="C195" s="25" t="s">
        <v>116</v>
      </c>
      <c r="D195" s="25" t="s">
        <v>116</v>
      </c>
      <c r="E195" s="25" t="s">
        <v>117</v>
      </c>
      <c r="F195" s="25" t="s">
        <v>116</v>
      </c>
      <c r="G195" s="25" t="s">
        <v>116</v>
      </c>
      <c r="H195" s="25" t="s">
        <v>195</v>
      </c>
      <c r="I195" s="25" t="s">
        <v>301</v>
      </c>
      <c r="J195" s="25"/>
      <c r="K195" s="25" t="s">
        <v>130</v>
      </c>
      <c r="L195" s="25" t="s">
        <v>120</v>
      </c>
      <c r="M195" s="25"/>
      <c r="N195" s="25" t="s">
        <v>125</v>
      </c>
      <c r="O195" s="25" t="s">
        <v>168</v>
      </c>
      <c r="P195" s="25"/>
      <c r="Q195" s="25"/>
      <c r="R195" s="26" t="s">
        <v>122</v>
      </c>
      <c r="S195" s="25"/>
      <c r="T195" s="25" t="s">
        <v>345</v>
      </c>
      <c r="U195" s="24"/>
      <c r="V195" s="25"/>
      <c r="W195" s="27"/>
      <c r="X195" s="28" t="s">
        <v>123</v>
      </c>
      <c r="Y195" s="28" t="s">
        <v>123</v>
      </c>
      <c r="Z195" s="24"/>
      <c r="AA195" s="56"/>
      <c r="AB195" s="31" t="s">
        <v>4</v>
      </c>
      <c r="AC195" s="32" t="s">
        <v>123</v>
      </c>
      <c r="AD195" s="6">
        <f t="shared" si="20"/>
        <v>1</v>
      </c>
      <c r="AE195" s="6">
        <f t="shared" si="21"/>
        <v>0</v>
      </c>
      <c r="AF195" s="6">
        <f t="shared" si="22"/>
        <v>0</v>
      </c>
    </row>
    <row r="196" spans="2:32" s="23" customFormat="1" hidden="1" outlineLevel="1" x14ac:dyDescent="0.25">
      <c r="B196" s="636" t="str">
        <f t="shared" ca="1" si="29"/>
        <v>ФС3_342</v>
      </c>
      <c r="C196" s="638" t="s">
        <v>116</v>
      </c>
      <c r="D196" s="638" t="s">
        <v>116</v>
      </c>
      <c r="E196" s="638" t="s">
        <v>117</v>
      </c>
      <c r="F196" s="638" t="s">
        <v>116</v>
      </c>
      <c r="G196" s="638" t="s">
        <v>116</v>
      </c>
      <c r="H196" s="638" t="s">
        <v>195</v>
      </c>
      <c r="I196" s="25" t="s">
        <v>344</v>
      </c>
      <c r="J196" s="638"/>
      <c r="K196" s="638" t="s">
        <v>130</v>
      </c>
      <c r="L196" s="638" t="s">
        <v>120</v>
      </c>
      <c r="M196" s="638"/>
      <c r="N196" s="638" t="s">
        <v>134</v>
      </c>
      <c r="O196" s="638" t="s">
        <v>197</v>
      </c>
      <c r="P196" s="638"/>
      <c r="Q196" s="638"/>
      <c r="R196" s="640" t="s">
        <v>122</v>
      </c>
      <c r="S196" s="25" t="s">
        <v>323</v>
      </c>
      <c r="T196" s="636"/>
      <c r="U196" s="636"/>
      <c r="V196" s="638"/>
      <c r="W196" s="27"/>
      <c r="X196" s="647" t="s">
        <v>123</v>
      </c>
      <c r="Y196" s="647" t="s">
        <v>123</v>
      </c>
      <c r="Z196" s="636"/>
      <c r="AA196" s="642"/>
      <c r="AB196" s="31" t="s">
        <v>4</v>
      </c>
      <c r="AC196" s="32" t="s">
        <v>123</v>
      </c>
      <c r="AD196" s="6">
        <f t="shared" si="20"/>
        <v>1</v>
      </c>
      <c r="AE196" s="6">
        <f t="shared" si="21"/>
        <v>0</v>
      </c>
      <c r="AF196" s="6">
        <f t="shared" si="22"/>
        <v>0</v>
      </c>
    </row>
    <row r="197" spans="2:32" s="23" customFormat="1" ht="30" hidden="1" outlineLevel="1" x14ac:dyDescent="0.25">
      <c r="B197" s="637"/>
      <c r="C197" s="639"/>
      <c r="D197" s="639"/>
      <c r="E197" s="639"/>
      <c r="F197" s="639"/>
      <c r="G197" s="639"/>
      <c r="H197" s="639"/>
      <c r="I197" s="25" t="s">
        <v>301</v>
      </c>
      <c r="J197" s="639"/>
      <c r="K197" s="639"/>
      <c r="L197" s="639"/>
      <c r="M197" s="639"/>
      <c r="N197" s="639"/>
      <c r="O197" s="639"/>
      <c r="P197" s="639"/>
      <c r="Q197" s="639"/>
      <c r="R197" s="641"/>
      <c r="S197" s="25" t="s">
        <v>282</v>
      </c>
      <c r="T197" s="637"/>
      <c r="U197" s="637"/>
      <c r="V197" s="639"/>
      <c r="W197" s="27"/>
      <c r="X197" s="649"/>
      <c r="Y197" s="649"/>
      <c r="Z197" s="637"/>
      <c r="AA197" s="643"/>
      <c r="AB197" s="31" t="s">
        <v>4</v>
      </c>
      <c r="AC197" s="32" t="s">
        <v>123</v>
      </c>
      <c r="AD197" s="6"/>
      <c r="AE197" s="6"/>
      <c r="AF197" s="6"/>
    </row>
    <row r="198" spans="2:32" s="23" customFormat="1" ht="30" hidden="1" outlineLevel="1" x14ac:dyDescent="0.25">
      <c r="B198" s="24" t="str">
        <f t="shared" ca="1" si="29"/>
        <v>ФС4_342</v>
      </c>
      <c r="C198" s="25" t="s">
        <v>116</v>
      </c>
      <c r="D198" s="25" t="s">
        <v>116</v>
      </c>
      <c r="E198" s="25" t="s">
        <v>117</v>
      </c>
      <c r="F198" s="25" t="s">
        <v>116</v>
      </c>
      <c r="G198" s="25" t="s">
        <v>116</v>
      </c>
      <c r="H198" s="25" t="s">
        <v>195</v>
      </c>
      <c r="I198" s="25" t="s">
        <v>296</v>
      </c>
      <c r="J198" s="25"/>
      <c r="K198" s="25" t="s">
        <v>121</v>
      </c>
      <c r="L198" s="25" t="s">
        <v>120</v>
      </c>
      <c r="M198" s="25"/>
      <c r="N198" s="25" t="s">
        <v>124</v>
      </c>
      <c r="O198" s="25" t="s">
        <v>36</v>
      </c>
      <c r="P198" s="25"/>
      <c r="Q198" s="25"/>
      <c r="R198" s="26" t="s">
        <v>122</v>
      </c>
      <c r="S198" s="25" t="s">
        <v>237</v>
      </c>
      <c r="T198" s="25"/>
      <c r="U198" s="25" t="s">
        <v>238</v>
      </c>
      <c r="V198" s="25" t="s">
        <v>346</v>
      </c>
      <c r="W198" s="27"/>
      <c r="X198" s="28" t="s">
        <v>123</v>
      </c>
      <c r="Y198" s="28" t="s">
        <v>123</v>
      </c>
      <c r="Z198" s="24"/>
      <c r="AA198" s="56"/>
      <c r="AB198" s="31" t="s">
        <v>4</v>
      </c>
      <c r="AC198" s="32" t="s">
        <v>123</v>
      </c>
      <c r="AD198" s="6">
        <f t="shared" ref="AD198:AD255" si="30">IF(AB198="Включена",1,0)</f>
        <v>1</v>
      </c>
      <c r="AE198" s="6">
        <f t="shared" ref="AE198:AE255" si="31">IF(AB198="Черновик",1,0)</f>
        <v>0</v>
      </c>
      <c r="AF198" s="6">
        <f t="shared" ref="AF198:AF255" si="32">IF(AB198="Отсутствует",1,0)</f>
        <v>0</v>
      </c>
    </row>
    <row r="199" spans="2:32" s="23" customFormat="1" hidden="1" outlineLevel="1" x14ac:dyDescent="0.25">
      <c r="B199" s="24" t="str">
        <f t="shared" ca="1" si="29"/>
        <v>ФС5_342</v>
      </c>
      <c r="C199" s="25" t="s">
        <v>116</v>
      </c>
      <c r="D199" s="25" t="s">
        <v>116</v>
      </c>
      <c r="E199" s="25" t="s">
        <v>117</v>
      </c>
      <c r="F199" s="25" t="s">
        <v>116</v>
      </c>
      <c r="G199" s="25" t="s">
        <v>116</v>
      </c>
      <c r="H199" s="25" t="s">
        <v>195</v>
      </c>
      <c r="I199" s="25" t="s">
        <v>296</v>
      </c>
      <c r="J199" s="25"/>
      <c r="K199" s="25" t="s">
        <v>121</v>
      </c>
      <c r="L199" s="25" t="s">
        <v>120</v>
      </c>
      <c r="M199" s="25"/>
      <c r="N199" s="25" t="s">
        <v>124</v>
      </c>
      <c r="O199" s="25" t="s">
        <v>36</v>
      </c>
      <c r="P199" s="25"/>
      <c r="Q199" s="25"/>
      <c r="R199" s="26" t="s">
        <v>122</v>
      </c>
      <c r="S199" s="25"/>
      <c r="T199" s="25" t="s">
        <v>298</v>
      </c>
      <c r="U199" s="25"/>
      <c r="V199" s="25" t="s">
        <v>347</v>
      </c>
      <c r="W199" s="27"/>
      <c r="X199" s="28" t="s">
        <v>123</v>
      </c>
      <c r="Y199" s="28" t="s">
        <v>123</v>
      </c>
      <c r="Z199" s="24"/>
      <c r="AA199" s="56"/>
      <c r="AB199" s="31" t="s">
        <v>4</v>
      </c>
      <c r="AC199" s="32" t="s">
        <v>123</v>
      </c>
      <c r="AD199" s="6">
        <f t="shared" si="30"/>
        <v>1</v>
      </c>
      <c r="AE199" s="6">
        <f t="shared" si="31"/>
        <v>0</v>
      </c>
      <c r="AF199" s="6">
        <f t="shared" si="32"/>
        <v>0</v>
      </c>
    </row>
    <row r="200" spans="2:32" s="23" customFormat="1" ht="30" hidden="1" outlineLevel="1" x14ac:dyDescent="0.25">
      <c r="B200" s="24" t="str">
        <f t="shared" ca="1" si="29"/>
        <v>ФС6_342</v>
      </c>
      <c r="C200" s="25" t="s">
        <v>116</v>
      </c>
      <c r="D200" s="25" t="s">
        <v>116</v>
      </c>
      <c r="E200" s="25" t="s">
        <v>117</v>
      </c>
      <c r="F200" s="25" t="s">
        <v>116</v>
      </c>
      <c r="G200" s="25" t="s">
        <v>116</v>
      </c>
      <c r="H200" s="25" t="s">
        <v>195</v>
      </c>
      <c r="I200" s="25" t="s">
        <v>300</v>
      </c>
      <c r="J200" s="25"/>
      <c r="K200" s="25" t="s">
        <v>121</v>
      </c>
      <c r="L200" s="25" t="s">
        <v>120</v>
      </c>
      <c r="M200" s="25"/>
      <c r="N200" s="25" t="s">
        <v>124</v>
      </c>
      <c r="O200" s="25" t="s">
        <v>36</v>
      </c>
      <c r="P200" s="25"/>
      <c r="Q200" s="25"/>
      <c r="R200" s="26" t="s">
        <v>122</v>
      </c>
      <c r="S200" s="25" t="s">
        <v>237</v>
      </c>
      <c r="T200" s="25"/>
      <c r="U200" s="25" t="s">
        <v>238</v>
      </c>
      <c r="V200" s="25"/>
      <c r="W200" s="27"/>
      <c r="X200" s="28" t="s">
        <v>123</v>
      </c>
      <c r="Y200" s="28" t="s">
        <v>123</v>
      </c>
      <c r="Z200" s="24"/>
      <c r="AA200" s="56"/>
      <c r="AB200" s="31" t="s">
        <v>4</v>
      </c>
      <c r="AC200" s="32" t="s">
        <v>123</v>
      </c>
      <c r="AD200" s="6">
        <f t="shared" si="30"/>
        <v>1</v>
      </c>
      <c r="AE200" s="6">
        <f t="shared" si="31"/>
        <v>0</v>
      </c>
      <c r="AF200" s="6">
        <f t="shared" si="32"/>
        <v>0</v>
      </c>
    </row>
    <row r="201" spans="2:32" s="23" customFormat="1" ht="30" hidden="1" outlineLevel="1" x14ac:dyDescent="0.25">
      <c r="B201" s="24" t="str">
        <f t="shared" ca="1" si="29"/>
        <v>ФС7_342</v>
      </c>
      <c r="C201" s="25" t="s">
        <v>116</v>
      </c>
      <c r="D201" s="25" t="s">
        <v>116</v>
      </c>
      <c r="E201" s="25" t="s">
        <v>117</v>
      </c>
      <c r="F201" s="25" t="s">
        <v>116</v>
      </c>
      <c r="G201" s="25" t="s">
        <v>116</v>
      </c>
      <c r="H201" s="25" t="s">
        <v>195</v>
      </c>
      <c r="I201" s="25" t="s">
        <v>301</v>
      </c>
      <c r="J201" s="25"/>
      <c r="K201" s="25" t="s">
        <v>121</v>
      </c>
      <c r="L201" s="25" t="s">
        <v>120</v>
      </c>
      <c r="M201" s="25"/>
      <c r="N201" s="25" t="s">
        <v>124</v>
      </c>
      <c r="O201" s="25" t="s">
        <v>36</v>
      </c>
      <c r="P201" s="25"/>
      <c r="Q201" s="25"/>
      <c r="R201" s="26" t="s">
        <v>122</v>
      </c>
      <c r="S201" s="25" t="s">
        <v>237</v>
      </c>
      <c r="T201" s="25"/>
      <c r="U201" s="25" t="s">
        <v>238</v>
      </c>
      <c r="V201" s="25" t="s">
        <v>302</v>
      </c>
      <c r="W201" s="27"/>
      <c r="X201" s="28" t="s">
        <v>123</v>
      </c>
      <c r="Y201" s="28" t="s">
        <v>123</v>
      </c>
      <c r="Z201" s="24"/>
      <c r="AA201" s="56"/>
      <c r="AB201" s="31" t="s">
        <v>4</v>
      </c>
      <c r="AC201" s="32" t="s">
        <v>123</v>
      </c>
      <c r="AD201" s="6">
        <f t="shared" si="30"/>
        <v>1</v>
      </c>
      <c r="AE201" s="6">
        <f t="shared" si="31"/>
        <v>0</v>
      </c>
      <c r="AF201" s="6">
        <f t="shared" si="32"/>
        <v>0</v>
      </c>
    </row>
    <row r="202" spans="2:32" s="23" customFormat="1" hidden="1" outlineLevel="1" x14ac:dyDescent="0.25">
      <c r="B202" s="24" t="str">
        <f t="shared" ca="1" si="29"/>
        <v>ФС8_342</v>
      </c>
      <c r="C202" s="25" t="s">
        <v>116</v>
      </c>
      <c r="D202" s="25" t="s">
        <v>116</v>
      </c>
      <c r="E202" s="25" t="s">
        <v>117</v>
      </c>
      <c r="F202" s="25" t="s">
        <v>116</v>
      </c>
      <c r="G202" s="25" t="s">
        <v>116</v>
      </c>
      <c r="H202" s="25" t="s">
        <v>195</v>
      </c>
      <c r="I202" s="25" t="s">
        <v>301</v>
      </c>
      <c r="J202" s="25"/>
      <c r="K202" s="25" t="s">
        <v>121</v>
      </c>
      <c r="L202" s="25" t="s">
        <v>120</v>
      </c>
      <c r="M202" s="25"/>
      <c r="N202" s="25" t="s">
        <v>124</v>
      </c>
      <c r="O202" s="25" t="s">
        <v>36</v>
      </c>
      <c r="P202" s="25"/>
      <c r="Q202" s="25"/>
      <c r="R202" s="26" t="s">
        <v>122</v>
      </c>
      <c r="S202" s="25"/>
      <c r="T202" s="25" t="s">
        <v>298</v>
      </c>
      <c r="U202" s="25"/>
      <c r="V202" s="25" t="s">
        <v>303</v>
      </c>
      <c r="W202" s="27"/>
      <c r="X202" s="28" t="s">
        <v>123</v>
      </c>
      <c r="Y202" s="28" t="s">
        <v>123</v>
      </c>
      <c r="Z202" s="24"/>
      <c r="AA202" s="56"/>
      <c r="AB202" s="31" t="s">
        <v>4</v>
      </c>
      <c r="AC202" s="32" t="s">
        <v>123</v>
      </c>
      <c r="AD202" s="6">
        <f t="shared" si="30"/>
        <v>1</v>
      </c>
      <c r="AE202" s="6">
        <f t="shared" si="31"/>
        <v>0</v>
      </c>
      <c r="AF202" s="6">
        <f t="shared" si="32"/>
        <v>0</v>
      </c>
    </row>
    <row r="203" spans="2:32" s="23" customFormat="1" hidden="1" outlineLevel="1" x14ac:dyDescent="0.25">
      <c r="B203" s="24" t="str">
        <f t="shared" ca="1" si="29"/>
        <v>ФС9_342</v>
      </c>
      <c r="C203" s="25" t="s">
        <v>116</v>
      </c>
      <c r="D203" s="25" t="s">
        <v>116</v>
      </c>
      <c r="E203" s="25" t="s">
        <v>117</v>
      </c>
      <c r="F203" s="25" t="s">
        <v>116</v>
      </c>
      <c r="G203" s="25" t="s">
        <v>116</v>
      </c>
      <c r="H203" s="25" t="s">
        <v>195</v>
      </c>
      <c r="I203" s="25" t="s">
        <v>196</v>
      </c>
      <c r="J203" s="25"/>
      <c r="K203" s="25" t="s">
        <v>131</v>
      </c>
      <c r="L203" s="25" t="s">
        <v>120</v>
      </c>
      <c r="M203" s="25"/>
      <c r="N203" s="25" t="s">
        <v>124</v>
      </c>
      <c r="O203" s="25" t="s">
        <v>74</v>
      </c>
      <c r="P203" s="25"/>
      <c r="Q203" s="25"/>
      <c r="R203" s="26" t="s">
        <v>122</v>
      </c>
      <c r="S203" s="25"/>
      <c r="T203" s="25" t="s">
        <v>304</v>
      </c>
      <c r="U203" s="25"/>
      <c r="V203" s="25"/>
      <c r="W203" s="27"/>
      <c r="X203" s="28" t="s">
        <v>123</v>
      </c>
      <c r="Y203" s="28" t="s">
        <v>123</v>
      </c>
      <c r="Z203" s="24"/>
      <c r="AA203" s="56"/>
      <c r="AB203" s="31" t="s">
        <v>4</v>
      </c>
      <c r="AC203" s="32" t="s">
        <v>123</v>
      </c>
      <c r="AD203" s="6">
        <f t="shared" si="30"/>
        <v>1</v>
      </c>
      <c r="AE203" s="6">
        <f t="shared" si="31"/>
        <v>0</v>
      </c>
      <c r="AF203" s="6">
        <f t="shared" si="32"/>
        <v>0</v>
      </c>
    </row>
    <row r="204" spans="2:32" s="23" customFormat="1" hidden="1" outlineLevel="1" x14ac:dyDescent="0.25">
      <c r="B204" s="24" t="str">
        <f t="shared" ca="1" si="29"/>
        <v>ФС10_342</v>
      </c>
      <c r="C204" s="25" t="s">
        <v>116</v>
      </c>
      <c r="D204" s="25" t="s">
        <v>116</v>
      </c>
      <c r="E204" s="25" t="s">
        <v>117</v>
      </c>
      <c r="F204" s="25" t="s">
        <v>116</v>
      </c>
      <c r="G204" s="25" t="s">
        <v>116</v>
      </c>
      <c r="H204" s="25" t="s">
        <v>195</v>
      </c>
      <c r="I204" s="25" t="s">
        <v>196</v>
      </c>
      <c r="J204" s="25"/>
      <c r="K204" s="25" t="s">
        <v>131</v>
      </c>
      <c r="L204" s="25" t="s">
        <v>120</v>
      </c>
      <c r="M204" s="25"/>
      <c r="N204" s="25" t="s">
        <v>124</v>
      </c>
      <c r="O204" s="25" t="s">
        <v>48</v>
      </c>
      <c r="P204" s="25"/>
      <c r="Q204" s="25"/>
      <c r="R204" s="26" t="s">
        <v>122</v>
      </c>
      <c r="S204" s="25"/>
      <c r="T204" s="25" t="s">
        <v>305</v>
      </c>
      <c r="U204" s="25"/>
      <c r="V204" s="25"/>
      <c r="W204" s="27"/>
      <c r="X204" s="28" t="s">
        <v>123</v>
      </c>
      <c r="Y204" s="28" t="s">
        <v>123</v>
      </c>
      <c r="Z204" s="24"/>
      <c r="AA204" s="56"/>
      <c r="AB204" s="31" t="s">
        <v>4</v>
      </c>
      <c r="AC204" s="32" t="s">
        <v>123</v>
      </c>
      <c r="AD204" s="6">
        <f t="shared" si="30"/>
        <v>1</v>
      </c>
      <c r="AE204" s="6">
        <f t="shared" si="31"/>
        <v>0</v>
      </c>
      <c r="AF204" s="6">
        <f t="shared" si="32"/>
        <v>0</v>
      </c>
    </row>
    <row r="205" spans="2:32" s="23" customFormat="1" ht="30" hidden="1" outlineLevel="1" x14ac:dyDescent="0.25">
      <c r="B205" s="24" t="str">
        <f t="shared" ca="1" si="29"/>
        <v>ФС11_342</v>
      </c>
      <c r="C205" s="25" t="s">
        <v>116</v>
      </c>
      <c r="D205" s="25" t="s">
        <v>116</v>
      </c>
      <c r="E205" s="25" t="s">
        <v>117</v>
      </c>
      <c r="F205" s="25" t="s">
        <v>116</v>
      </c>
      <c r="G205" s="25" t="s">
        <v>116</v>
      </c>
      <c r="H205" s="25" t="s">
        <v>195</v>
      </c>
      <c r="I205" s="25" t="s">
        <v>296</v>
      </c>
      <c r="J205" s="25"/>
      <c r="K205" s="25" t="s">
        <v>131</v>
      </c>
      <c r="L205" s="25" t="s">
        <v>120</v>
      </c>
      <c r="M205" s="25"/>
      <c r="N205" s="25" t="s">
        <v>124</v>
      </c>
      <c r="O205" s="25" t="s">
        <v>32</v>
      </c>
      <c r="P205" s="25"/>
      <c r="Q205" s="25"/>
      <c r="R205" s="26" t="s">
        <v>122</v>
      </c>
      <c r="S205" s="25" t="s">
        <v>241</v>
      </c>
      <c r="T205" s="25"/>
      <c r="U205" s="25" t="s">
        <v>238</v>
      </c>
      <c r="V205" s="25" t="s">
        <v>346</v>
      </c>
      <c r="W205" s="27"/>
      <c r="X205" s="28" t="s">
        <v>123</v>
      </c>
      <c r="Y205" s="28" t="s">
        <v>123</v>
      </c>
      <c r="Z205" s="24"/>
      <c r="AA205" s="56"/>
      <c r="AB205" s="31" t="s">
        <v>4</v>
      </c>
      <c r="AC205" s="32" t="s">
        <v>123</v>
      </c>
      <c r="AD205" s="6">
        <f t="shared" si="30"/>
        <v>1</v>
      </c>
      <c r="AE205" s="6">
        <f t="shared" si="31"/>
        <v>0</v>
      </c>
      <c r="AF205" s="6">
        <f t="shared" si="32"/>
        <v>0</v>
      </c>
    </row>
    <row r="206" spans="2:32" s="23" customFormat="1" hidden="1" outlineLevel="1" x14ac:dyDescent="0.25">
      <c r="B206" s="24" t="str">
        <f t="shared" ca="1" si="29"/>
        <v>ФС12_342</v>
      </c>
      <c r="C206" s="25" t="s">
        <v>116</v>
      </c>
      <c r="D206" s="25" t="s">
        <v>116</v>
      </c>
      <c r="E206" s="25" t="s">
        <v>117</v>
      </c>
      <c r="F206" s="25" t="s">
        <v>116</v>
      </c>
      <c r="G206" s="25" t="s">
        <v>116</v>
      </c>
      <c r="H206" s="25" t="s">
        <v>195</v>
      </c>
      <c r="I206" s="25" t="s">
        <v>296</v>
      </c>
      <c r="J206" s="25"/>
      <c r="K206" s="25" t="s">
        <v>131</v>
      </c>
      <c r="L206" s="25" t="s">
        <v>120</v>
      </c>
      <c r="M206" s="25"/>
      <c r="N206" s="25" t="s">
        <v>124</v>
      </c>
      <c r="O206" s="25" t="s">
        <v>32</v>
      </c>
      <c r="P206" s="25"/>
      <c r="Q206" s="25"/>
      <c r="R206" s="26" t="s">
        <v>122</v>
      </c>
      <c r="S206" s="25"/>
      <c r="T206" s="25" t="s">
        <v>234</v>
      </c>
      <c r="U206" s="25"/>
      <c r="V206" s="25" t="s">
        <v>347</v>
      </c>
      <c r="W206" s="27"/>
      <c r="X206" s="28" t="s">
        <v>123</v>
      </c>
      <c r="Y206" s="28" t="s">
        <v>123</v>
      </c>
      <c r="Z206" s="24"/>
      <c r="AA206" s="56"/>
      <c r="AB206" s="31" t="s">
        <v>4</v>
      </c>
      <c r="AC206" s="32" t="s">
        <v>123</v>
      </c>
      <c r="AD206" s="6">
        <f t="shared" si="30"/>
        <v>1</v>
      </c>
      <c r="AE206" s="6">
        <f t="shared" si="31"/>
        <v>0</v>
      </c>
      <c r="AF206" s="6">
        <f t="shared" si="32"/>
        <v>0</v>
      </c>
    </row>
    <row r="207" spans="2:32" s="23" customFormat="1" ht="30" hidden="1" outlineLevel="1" x14ac:dyDescent="0.25">
      <c r="B207" s="24" t="str">
        <f t="shared" ca="1" si="29"/>
        <v>ФС13_342</v>
      </c>
      <c r="C207" s="25" t="s">
        <v>116</v>
      </c>
      <c r="D207" s="25" t="s">
        <v>116</v>
      </c>
      <c r="E207" s="25" t="s">
        <v>117</v>
      </c>
      <c r="F207" s="25" t="s">
        <v>116</v>
      </c>
      <c r="G207" s="25" t="s">
        <v>116</v>
      </c>
      <c r="H207" s="25" t="s">
        <v>195</v>
      </c>
      <c r="I207" s="25" t="s">
        <v>300</v>
      </c>
      <c r="J207" s="25"/>
      <c r="K207" s="25" t="s">
        <v>131</v>
      </c>
      <c r="L207" s="25" t="s">
        <v>120</v>
      </c>
      <c r="M207" s="25"/>
      <c r="N207" s="25" t="s">
        <v>124</v>
      </c>
      <c r="O207" s="25" t="s">
        <v>32</v>
      </c>
      <c r="P207" s="25"/>
      <c r="Q207" s="25"/>
      <c r="R207" s="26" t="s">
        <v>122</v>
      </c>
      <c r="S207" s="25" t="s">
        <v>241</v>
      </c>
      <c r="T207" s="25"/>
      <c r="U207" s="25" t="s">
        <v>238</v>
      </c>
      <c r="V207" s="25"/>
      <c r="W207" s="27"/>
      <c r="X207" s="28" t="s">
        <v>123</v>
      </c>
      <c r="Y207" s="28" t="s">
        <v>123</v>
      </c>
      <c r="Z207" s="24"/>
      <c r="AA207" s="56"/>
      <c r="AB207" s="31" t="s">
        <v>4</v>
      </c>
      <c r="AC207" s="32" t="s">
        <v>123</v>
      </c>
      <c r="AD207" s="6">
        <f t="shared" si="30"/>
        <v>1</v>
      </c>
      <c r="AE207" s="6">
        <f t="shared" si="31"/>
        <v>0</v>
      </c>
      <c r="AF207" s="6">
        <f t="shared" si="32"/>
        <v>0</v>
      </c>
    </row>
    <row r="208" spans="2:32" s="23" customFormat="1" ht="45" hidden="1" outlineLevel="1" x14ac:dyDescent="0.25">
      <c r="B208" s="24" t="str">
        <f t="shared" ca="1" si="29"/>
        <v>ФС14_342</v>
      </c>
      <c r="C208" s="25" t="s">
        <v>116</v>
      </c>
      <c r="D208" s="25" t="s">
        <v>116</v>
      </c>
      <c r="E208" s="25" t="s">
        <v>117</v>
      </c>
      <c r="F208" s="25" t="s">
        <v>116</v>
      </c>
      <c r="G208" s="25" t="s">
        <v>116</v>
      </c>
      <c r="H208" s="25" t="s">
        <v>195</v>
      </c>
      <c r="I208" s="25" t="s">
        <v>301</v>
      </c>
      <c r="J208" s="25"/>
      <c r="K208" s="25" t="s">
        <v>131</v>
      </c>
      <c r="L208" s="25" t="s">
        <v>120</v>
      </c>
      <c r="M208" s="25"/>
      <c r="N208" s="25" t="s">
        <v>124</v>
      </c>
      <c r="O208" s="25" t="s">
        <v>32</v>
      </c>
      <c r="P208" s="25"/>
      <c r="Q208" s="25"/>
      <c r="R208" s="26" t="s">
        <v>122</v>
      </c>
      <c r="S208" s="25" t="s">
        <v>241</v>
      </c>
      <c r="T208" s="25"/>
      <c r="U208" s="25" t="s">
        <v>238</v>
      </c>
      <c r="V208" s="25" t="s">
        <v>302</v>
      </c>
      <c r="W208" s="27"/>
      <c r="X208" s="28" t="s">
        <v>123</v>
      </c>
      <c r="Y208" s="28" t="s">
        <v>123</v>
      </c>
      <c r="Z208" s="25" t="s">
        <v>306</v>
      </c>
      <c r="AA208" s="56"/>
      <c r="AB208" s="31" t="s">
        <v>4</v>
      </c>
      <c r="AC208" s="32" t="s">
        <v>123</v>
      </c>
      <c r="AD208" s="6">
        <f t="shared" si="30"/>
        <v>1</v>
      </c>
      <c r="AE208" s="6">
        <f t="shared" si="31"/>
        <v>0</v>
      </c>
      <c r="AF208" s="6">
        <f t="shared" si="32"/>
        <v>0</v>
      </c>
    </row>
    <row r="209" spans="2:32" s="23" customFormat="1" hidden="1" outlineLevel="1" x14ac:dyDescent="0.25">
      <c r="B209" s="24" t="str">
        <f t="shared" ca="1" si="29"/>
        <v>ФС15_342</v>
      </c>
      <c r="C209" s="25" t="s">
        <v>116</v>
      </c>
      <c r="D209" s="25" t="s">
        <v>116</v>
      </c>
      <c r="E209" s="25" t="s">
        <v>117</v>
      </c>
      <c r="F209" s="25" t="s">
        <v>116</v>
      </c>
      <c r="G209" s="25" t="s">
        <v>116</v>
      </c>
      <c r="H209" s="25" t="s">
        <v>195</v>
      </c>
      <c r="I209" s="25" t="s">
        <v>301</v>
      </c>
      <c r="J209" s="25"/>
      <c r="K209" s="25" t="s">
        <v>131</v>
      </c>
      <c r="L209" s="25" t="s">
        <v>120</v>
      </c>
      <c r="M209" s="25"/>
      <c r="N209" s="25" t="s">
        <v>124</v>
      </c>
      <c r="O209" s="25" t="s">
        <v>32</v>
      </c>
      <c r="P209" s="25"/>
      <c r="Q209" s="25"/>
      <c r="R209" s="26" t="s">
        <v>122</v>
      </c>
      <c r="S209" s="25"/>
      <c r="T209" s="25" t="s">
        <v>234</v>
      </c>
      <c r="U209" s="25"/>
      <c r="V209" s="25" t="s">
        <v>303</v>
      </c>
      <c r="W209" s="27"/>
      <c r="X209" s="28" t="s">
        <v>123</v>
      </c>
      <c r="Y209" s="28" t="s">
        <v>123</v>
      </c>
      <c r="Z209" s="24"/>
      <c r="AA209" s="56"/>
      <c r="AB209" s="31" t="s">
        <v>4</v>
      </c>
      <c r="AC209" s="32" t="s">
        <v>123</v>
      </c>
      <c r="AD209" s="6">
        <f t="shared" si="30"/>
        <v>1</v>
      </c>
      <c r="AE209" s="6">
        <f t="shared" si="31"/>
        <v>0</v>
      </c>
      <c r="AF209" s="6">
        <f t="shared" si="32"/>
        <v>0</v>
      </c>
    </row>
    <row r="210" spans="2:32" s="23" customFormat="1" ht="45" hidden="1" outlineLevel="1" x14ac:dyDescent="0.25">
      <c r="B210" s="24" t="str">
        <f t="shared" ca="1" si="29"/>
        <v>ФС16_342</v>
      </c>
      <c r="C210" s="25" t="s">
        <v>116</v>
      </c>
      <c r="D210" s="25" t="s">
        <v>116</v>
      </c>
      <c r="E210" s="25" t="s">
        <v>117</v>
      </c>
      <c r="F210" s="25" t="s">
        <v>116</v>
      </c>
      <c r="G210" s="25" t="s">
        <v>116</v>
      </c>
      <c r="H210" s="25" t="s">
        <v>195</v>
      </c>
      <c r="I210" s="25" t="s">
        <v>296</v>
      </c>
      <c r="J210" s="25"/>
      <c r="K210" s="25" t="s">
        <v>125</v>
      </c>
      <c r="L210" s="25" t="s">
        <v>120</v>
      </c>
      <c r="M210" s="25"/>
      <c r="N210" s="25" t="s">
        <v>124</v>
      </c>
      <c r="O210" s="25" t="s">
        <v>38</v>
      </c>
      <c r="P210" s="25"/>
      <c r="Q210" s="25"/>
      <c r="R210" s="26" t="s">
        <v>122</v>
      </c>
      <c r="S210" s="25" t="s">
        <v>242</v>
      </c>
      <c r="T210" s="25"/>
      <c r="U210" s="25" t="s">
        <v>243</v>
      </c>
      <c r="V210" s="25" t="s">
        <v>346</v>
      </c>
      <c r="W210" s="27"/>
      <c r="X210" s="28" t="s">
        <v>123</v>
      </c>
      <c r="Y210" s="28" t="s">
        <v>123</v>
      </c>
      <c r="Z210" s="24"/>
      <c r="AA210" s="56"/>
      <c r="AB210" s="31" t="s">
        <v>4</v>
      </c>
      <c r="AC210" s="32" t="s">
        <v>123</v>
      </c>
      <c r="AD210" s="6">
        <f t="shared" si="30"/>
        <v>1</v>
      </c>
      <c r="AE210" s="6">
        <f t="shared" si="31"/>
        <v>0</v>
      </c>
      <c r="AF210" s="6">
        <f t="shared" si="32"/>
        <v>0</v>
      </c>
    </row>
    <row r="211" spans="2:32" s="23" customFormat="1" hidden="1" outlineLevel="1" x14ac:dyDescent="0.25">
      <c r="B211" s="24" t="str">
        <f t="shared" ca="1" si="29"/>
        <v>ФС17_342</v>
      </c>
      <c r="C211" s="25" t="s">
        <v>116</v>
      </c>
      <c r="D211" s="25" t="s">
        <v>116</v>
      </c>
      <c r="E211" s="25" t="s">
        <v>117</v>
      </c>
      <c r="F211" s="25" t="s">
        <v>116</v>
      </c>
      <c r="G211" s="25" t="s">
        <v>116</v>
      </c>
      <c r="H211" s="25" t="s">
        <v>195</v>
      </c>
      <c r="I211" s="25" t="s">
        <v>296</v>
      </c>
      <c r="J211" s="25"/>
      <c r="K211" s="25" t="s">
        <v>125</v>
      </c>
      <c r="L211" s="25" t="s">
        <v>120</v>
      </c>
      <c r="M211" s="25"/>
      <c r="N211" s="25" t="s">
        <v>124</v>
      </c>
      <c r="O211" s="25" t="s">
        <v>38</v>
      </c>
      <c r="P211" s="25"/>
      <c r="Q211" s="25"/>
      <c r="R211" s="26" t="s">
        <v>122</v>
      </c>
      <c r="S211" s="25"/>
      <c r="T211" s="25" t="s">
        <v>298</v>
      </c>
      <c r="U211" s="25"/>
      <c r="V211" s="25" t="s">
        <v>347</v>
      </c>
      <c r="W211" s="27"/>
      <c r="X211" s="28" t="s">
        <v>123</v>
      </c>
      <c r="Y211" s="28" t="s">
        <v>123</v>
      </c>
      <c r="Z211" s="24"/>
      <c r="AA211" s="56"/>
      <c r="AB211" s="31" t="s">
        <v>4</v>
      </c>
      <c r="AC211" s="32" t="s">
        <v>123</v>
      </c>
      <c r="AD211" s="6">
        <f t="shared" si="30"/>
        <v>1</v>
      </c>
      <c r="AE211" s="6">
        <f t="shared" si="31"/>
        <v>0</v>
      </c>
      <c r="AF211" s="6">
        <f t="shared" si="32"/>
        <v>0</v>
      </c>
    </row>
    <row r="212" spans="2:32" s="23" customFormat="1" ht="45" hidden="1" outlineLevel="1" x14ac:dyDescent="0.25">
      <c r="B212" s="24" t="str">
        <f t="shared" ca="1" si="29"/>
        <v>ФС18_342</v>
      </c>
      <c r="C212" s="25" t="s">
        <v>116</v>
      </c>
      <c r="D212" s="25" t="s">
        <v>116</v>
      </c>
      <c r="E212" s="25" t="s">
        <v>117</v>
      </c>
      <c r="F212" s="25" t="s">
        <v>116</v>
      </c>
      <c r="G212" s="25" t="s">
        <v>116</v>
      </c>
      <c r="H212" s="25" t="s">
        <v>195</v>
      </c>
      <c r="I212" s="25" t="s">
        <v>300</v>
      </c>
      <c r="J212" s="25"/>
      <c r="K212" s="25" t="s">
        <v>125</v>
      </c>
      <c r="L212" s="25" t="s">
        <v>120</v>
      </c>
      <c r="M212" s="25"/>
      <c r="N212" s="25" t="s">
        <v>124</v>
      </c>
      <c r="O212" s="25" t="s">
        <v>38</v>
      </c>
      <c r="P212" s="25"/>
      <c r="Q212" s="25"/>
      <c r="R212" s="26" t="s">
        <v>122</v>
      </c>
      <c r="S212" s="25" t="s">
        <v>242</v>
      </c>
      <c r="T212" s="25"/>
      <c r="U212" s="25" t="s">
        <v>243</v>
      </c>
      <c r="V212" s="25"/>
      <c r="W212" s="27"/>
      <c r="X212" s="28" t="s">
        <v>123</v>
      </c>
      <c r="Y212" s="28" t="s">
        <v>123</v>
      </c>
      <c r="Z212" s="24"/>
      <c r="AA212" s="56"/>
      <c r="AB212" s="31" t="s">
        <v>4</v>
      </c>
      <c r="AC212" s="32" t="s">
        <v>123</v>
      </c>
      <c r="AD212" s="6">
        <f t="shared" si="30"/>
        <v>1</v>
      </c>
      <c r="AE212" s="6">
        <f t="shared" si="31"/>
        <v>0</v>
      </c>
      <c r="AF212" s="6">
        <f t="shared" si="32"/>
        <v>0</v>
      </c>
    </row>
    <row r="213" spans="2:32" s="23" customFormat="1" ht="45" hidden="1" outlineLevel="1" x14ac:dyDescent="0.25">
      <c r="B213" s="24" t="str">
        <f t="shared" ca="1" si="29"/>
        <v>ФС19_342</v>
      </c>
      <c r="C213" s="25" t="s">
        <v>116</v>
      </c>
      <c r="D213" s="25" t="s">
        <v>116</v>
      </c>
      <c r="E213" s="25" t="s">
        <v>117</v>
      </c>
      <c r="F213" s="25" t="s">
        <v>116</v>
      </c>
      <c r="G213" s="25" t="s">
        <v>116</v>
      </c>
      <c r="H213" s="25" t="s">
        <v>195</v>
      </c>
      <c r="I213" s="25" t="s">
        <v>301</v>
      </c>
      <c r="J213" s="25"/>
      <c r="K213" s="25" t="s">
        <v>125</v>
      </c>
      <c r="L213" s="25" t="s">
        <v>120</v>
      </c>
      <c r="M213" s="25"/>
      <c r="N213" s="25" t="s">
        <v>124</v>
      </c>
      <c r="O213" s="25" t="s">
        <v>38</v>
      </c>
      <c r="P213" s="25"/>
      <c r="Q213" s="25"/>
      <c r="R213" s="26" t="s">
        <v>122</v>
      </c>
      <c r="S213" s="25" t="s">
        <v>242</v>
      </c>
      <c r="T213" s="25"/>
      <c r="U213" s="25" t="s">
        <v>243</v>
      </c>
      <c r="V213" s="25" t="s">
        <v>302</v>
      </c>
      <c r="W213" s="27"/>
      <c r="X213" s="28" t="s">
        <v>123</v>
      </c>
      <c r="Y213" s="28" t="s">
        <v>123</v>
      </c>
      <c r="Z213" s="24"/>
      <c r="AA213" s="56"/>
      <c r="AB213" s="31" t="s">
        <v>4</v>
      </c>
      <c r="AC213" s="32" t="s">
        <v>123</v>
      </c>
      <c r="AD213" s="6">
        <f t="shared" si="30"/>
        <v>1</v>
      </c>
      <c r="AE213" s="6">
        <f t="shared" si="31"/>
        <v>0</v>
      </c>
      <c r="AF213" s="6">
        <f t="shared" si="32"/>
        <v>0</v>
      </c>
    </row>
    <row r="214" spans="2:32" s="23" customFormat="1" hidden="1" outlineLevel="1" x14ac:dyDescent="0.25">
      <c r="B214" s="24" t="str">
        <f t="shared" ca="1" si="29"/>
        <v>ФС20_342</v>
      </c>
      <c r="C214" s="25" t="s">
        <v>116</v>
      </c>
      <c r="D214" s="25" t="s">
        <v>116</v>
      </c>
      <c r="E214" s="25" t="s">
        <v>117</v>
      </c>
      <c r="F214" s="25" t="s">
        <v>116</v>
      </c>
      <c r="G214" s="25" t="s">
        <v>116</v>
      </c>
      <c r="H214" s="25" t="s">
        <v>195</v>
      </c>
      <c r="I214" s="25" t="s">
        <v>301</v>
      </c>
      <c r="J214" s="25"/>
      <c r="K214" s="25" t="s">
        <v>125</v>
      </c>
      <c r="L214" s="25" t="s">
        <v>120</v>
      </c>
      <c r="M214" s="25"/>
      <c r="N214" s="25" t="s">
        <v>124</v>
      </c>
      <c r="O214" s="25" t="s">
        <v>38</v>
      </c>
      <c r="P214" s="25"/>
      <c r="Q214" s="25"/>
      <c r="R214" s="26" t="s">
        <v>122</v>
      </c>
      <c r="S214" s="25"/>
      <c r="T214" s="25" t="s">
        <v>298</v>
      </c>
      <c r="U214" s="25"/>
      <c r="V214" s="25" t="s">
        <v>303</v>
      </c>
      <c r="W214" s="27"/>
      <c r="X214" s="28" t="s">
        <v>123</v>
      </c>
      <c r="Y214" s="28" t="s">
        <v>123</v>
      </c>
      <c r="Z214" s="24"/>
      <c r="AA214" s="56"/>
      <c r="AB214" s="31" t="s">
        <v>4</v>
      </c>
      <c r="AC214" s="32" t="s">
        <v>123</v>
      </c>
      <c r="AD214" s="6">
        <f t="shared" si="30"/>
        <v>1</v>
      </c>
      <c r="AE214" s="6">
        <f t="shared" si="31"/>
        <v>0</v>
      </c>
      <c r="AF214" s="6">
        <f t="shared" si="32"/>
        <v>0</v>
      </c>
    </row>
    <row r="215" spans="2:32" ht="15" customHeight="1" collapsed="1" x14ac:dyDescent="0.25">
      <c r="B215" s="623" t="s">
        <v>198</v>
      </c>
      <c r="C215" s="624"/>
      <c r="D215" s="624"/>
      <c r="E215" s="624"/>
      <c r="F215" s="624"/>
      <c r="G215" s="624"/>
      <c r="H215" s="624"/>
      <c r="I215" s="624"/>
      <c r="J215" s="624"/>
      <c r="K215" s="624"/>
      <c r="L215" s="624"/>
      <c r="M215" s="624"/>
      <c r="N215" s="624"/>
      <c r="O215" s="624"/>
      <c r="P215" s="624"/>
      <c r="Q215" s="624"/>
      <c r="R215" s="624"/>
      <c r="S215" s="624"/>
      <c r="T215" s="624"/>
      <c r="U215" s="624"/>
      <c r="V215" s="624"/>
      <c r="W215" s="624"/>
      <c r="X215" s="624"/>
      <c r="Y215" s="624"/>
      <c r="Z215" s="624"/>
      <c r="AA215" s="52"/>
      <c r="AB215" s="53"/>
      <c r="AC215" s="54"/>
      <c r="AD215" s="6">
        <f t="shared" si="30"/>
        <v>0</v>
      </c>
      <c r="AE215" s="6">
        <f t="shared" si="31"/>
        <v>0</v>
      </c>
      <c r="AF215" s="6">
        <f t="shared" si="32"/>
        <v>0</v>
      </c>
    </row>
    <row r="216" spans="2:32" s="23" customFormat="1" ht="30" hidden="1" outlineLevel="1" x14ac:dyDescent="0.25">
      <c r="B216" s="24" t="str">
        <f t="shared" ref="B216:B217" ca="1" si="33">"ФС"&amp;COUNTA(A$189:$C216)&amp;"_"&amp;MID(H216,5,5)</f>
        <v>ФС1_888</v>
      </c>
      <c r="C216" s="25" t="s">
        <v>116</v>
      </c>
      <c r="D216" s="25" t="s">
        <v>116</v>
      </c>
      <c r="E216" s="25" t="s">
        <v>117</v>
      </c>
      <c r="F216" s="25" t="s">
        <v>116</v>
      </c>
      <c r="G216" s="25" t="s">
        <v>116</v>
      </c>
      <c r="H216" s="25" t="s">
        <v>198</v>
      </c>
      <c r="I216" s="25" t="s">
        <v>199</v>
      </c>
      <c r="J216" s="25"/>
      <c r="K216" s="25" t="s">
        <v>119</v>
      </c>
      <c r="L216" s="25" t="s">
        <v>120</v>
      </c>
      <c r="M216" s="25"/>
      <c r="N216" s="25" t="s">
        <v>131</v>
      </c>
      <c r="O216" s="25" t="s">
        <v>167</v>
      </c>
      <c r="P216" s="25"/>
      <c r="Q216" s="25"/>
      <c r="R216" s="26" t="s">
        <v>122</v>
      </c>
      <c r="S216" s="25" t="s">
        <v>264</v>
      </c>
      <c r="T216" s="25" t="s">
        <v>265</v>
      </c>
      <c r="U216" s="24"/>
      <c r="V216" s="25"/>
      <c r="W216" s="27"/>
      <c r="X216" s="28" t="s">
        <v>123</v>
      </c>
      <c r="Y216" s="28" t="s">
        <v>123</v>
      </c>
      <c r="Z216" s="24"/>
      <c r="AA216" s="56"/>
      <c r="AB216" s="31" t="s">
        <v>4</v>
      </c>
      <c r="AC216" s="32" t="s">
        <v>123</v>
      </c>
      <c r="AD216" s="6">
        <f t="shared" si="30"/>
        <v>1</v>
      </c>
      <c r="AE216" s="6">
        <f t="shared" si="31"/>
        <v>0</v>
      </c>
      <c r="AF216" s="6">
        <f t="shared" si="32"/>
        <v>0</v>
      </c>
    </row>
    <row r="217" spans="2:32" s="23" customFormat="1" hidden="1" outlineLevel="1" x14ac:dyDescent="0.25">
      <c r="B217" s="24" t="str">
        <f t="shared" ca="1" si="33"/>
        <v>ФС2_888</v>
      </c>
      <c r="C217" s="25" t="s">
        <v>116</v>
      </c>
      <c r="D217" s="25" t="s">
        <v>116</v>
      </c>
      <c r="E217" s="25" t="s">
        <v>117</v>
      </c>
      <c r="F217" s="25" t="s">
        <v>116</v>
      </c>
      <c r="G217" s="25" t="s">
        <v>116</v>
      </c>
      <c r="H217" s="25" t="s">
        <v>198</v>
      </c>
      <c r="I217" s="25" t="s">
        <v>199</v>
      </c>
      <c r="J217" s="25"/>
      <c r="K217" s="25" t="s">
        <v>121</v>
      </c>
      <c r="L217" s="25" t="s">
        <v>120</v>
      </c>
      <c r="M217" s="25"/>
      <c r="N217" s="25" t="s">
        <v>125</v>
      </c>
      <c r="O217" s="25" t="s">
        <v>200</v>
      </c>
      <c r="P217" s="25"/>
      <c r="Q217" s="25"/>
      <c r="R217" s="26" t="s">
        <v>122</v>
      </c>
      <c r="S217" s="25" t="s">
        <v>348</v>
      </c>
      <c r="T217" s="25"/>
      <c r="U217" s="24"/>
      <c r="V217" s="25"/>
      <c r="W217" s="27"/>
      <c r="X217" s="28" t="s">
        <v>123</v>
      </c>
      <c r="Y217" s="28" t="s">
        <v>123</v>
      </c>
      <c r="Z217" s="24"/>
      <c r="AA217" s="56"/>
      <c r="AB217" s="31" t="s">
        <v>4</v>
      </c>
      <c r="AC217" s="32" t="s">
        <v>123</v>
      </c>
      <c r="AD217" s="6">
        <f t="shared" si="30"/>
        <v>1</v>
      </c>
      <c r="AE217" s="6">
        <f t="shared" si="31"/>
        <v>0</v>
      </c>
      <c r="AF217" s="6">
        <f t="shared" si="32"/>
        <v>0</v>
      </c>
    </row>
    <row r="218" spans="2:32" ht="15" customHeight="1" collapsed="1" x14ac:dyDescent="0.25">
      <c r="B218" s="623" t="s">
        <v>203</v>
      </c>
      <c r="C218" s="624"/>
      <c r="D218" s="624"/>
      <c r="E218" s="624"/>
      <c r="F218" s="624"/>
      <c r="G218" s="624"/>
      <c r="H218" s="624"/>
      <c r="I218" s="624"/>
      <c r="J218" s="624"/>
      <c r="K218" s="624"/>
      <c r="L218" s="624"/>
      <c r="M218" s="624"/>
      <c r="N218" s="624"/>
      <c r="O218" s="624"/>
      <c r="P218" s="624"/>
      <c r="Q218" s="624"/>
      <c r="R218" s="624"/>
      <c r="S218" s="624"/>
      <c r="T218" s="624"/>
      <c r="U218" s="624"/>
      <c r="V218" s="624"/>
      <c r="W218" s="624"/>
      <c r="X218" s="624"/>
      <c r="Y218" s="624"/>
      <c r="Z218" s="624"/>
      <c r="AA218" s="52"/>
      <c r="AB218" s="53"/>
      <c r="AC218" s="54"/>
      <c r="AD218" s="6">
        <f t="shared" si="30"/>
        <v>0</v>
      </c>
      <c r="AE218" s="6">
        <f t="shared" si="31"/>
        <v>0</v>
      </c>
      <c r="AF218" s="6">
        <f t="shared" si="32"/>
        <v>0</v>
      </c>
    </row>
    <row r="219" spans="2:32" s="23" customFormat="1" ht="75" hidden="1" outlineLevel="1" x14ac:dyDescent="0.25">
      <c r="B219" s="24" t="str">
        <f t="shared" ref="B219:B242" ca="1" si="34">"ФС"&amp;COUNTA(A$192:$C219)&amp;"_"&amp;MID(H219,5,5)</f>
        <v>ФС1_981</v>
      </c>
      <c r="C219" s="25" t="s">
        <v>117</v>
      </c>
      <c r="D219" s="25" t="s">
        <v>116</v>
      </c>
      <c r="E219" s="25" t="s">
        <v>116</v>
      </c>
      <c r="F219" s="25" t="s">
        <v>116</v>
      </c>
      <c r="G219" s="25" t="s">
        <v>116</v>
      </c>
      <c r="H219" s="25" t="s">
        <v>203</v>
      </c>
      <c r="I219" s="25" t="s">
        <v>204</v>
      </c>
      <c r="J219" s="25"/>
      <c r="K219" s="25" t="s">
        <v>121</v>
      </c>
      <c r="L219" s="25" t="s">
        <v>349</v>
      </c>
      <c r="M219" s="25"/>
      <c r="N219" s="25" t="s">
        <v>121</v>
      </c>
      <c r="O219" s="25" t="s">
        <v>66</v>
      </c>
      <c r="P219" s="25" t="s">
        <v>350</v>
      </c>
      <c r="Q219" s="25"/>
      <c r="R219" s="26" t="s">
        <v>122</v>
      </c>
      <c r="S219" s="25"/>
      <c r="T219" s="25" t="s">
        <v>249</v>
      </c>
      <c r="U219" s="24"/>
      <c r="V219" s="25"/>
      <c r="W219" s="27"/>
      <c r="X219" s="28" t="s">
        <v>123</v>
      </c>
      <c r="Y219" s="28" t="s">
        <v>123</v>
      </c>
      <c r="Z219" s="24"/>
      <c r="AA219" s="56"/>
      <c r="AB219" s="31" t="s">
        <v>4</v>
      </c>
      <c r="AC219" s="32" t="s">
        <v>123</v>
      </c>
      <c r="AD219" s="6">
        <f t="shared" si="30"/>
        <v>1</v>
      </c>
      <c r="AE219" s="6">
        <f t="shared" si="31"/>
        <v>0</v>
      </c>
      <c r="AF219" s="6">
        <f t="shared" si="32"/>
        <v>0</v>
      </c>
    </row>
    <row r="220" spans="2:32" s="23" customFormat="1" ht="45" hidden="1" outlineLevel="1" x14ac:dyDescent="0.25">
      <c r="B220" s="24" t="str">
        <f t="shared" ca="1" si="34"/>
        <v>ФС2_981</v>
      </c>
      <c r="C220" s="25" t="s">
        <v>117</v>
      </c>
      <c r="D220" s="25" t="s">
        <v>116</v>
      </c>
      <c r="E220" s="25" t="s">
        <v>116</v>
      </c>
      <c r="F220" s="25" t="s">
        <v>116</v>
      </c>
      <c r="G220" s="25" t="s">
        <v>116</v>
      </c>
      <c r="H220" s="25" t="s">
        <v>203</v>
      </c>
      <c r="I220" s="25" t="s">
        <v>204</v>
      </c>
      <c r="J220" s="25"/>
      <c r="K220" s="25" t="s">
        <v>121</v>
      </c>
      <c r="L220" s="25" t="s">
        <v>351</v>
      </c>
      <c r="M220" s="25"/>
      <c r="N220" s="25" t="s">
        <v>121</v>
      </c>
      <c r="O220" s="25" t="s">
        <v>66</v>
      </c>
      <c r="P220" s="25" t="s">
        <v>350</v>
      </c>
      <c r="Q220" s="25"/>
      <c r="R220" s="26" t="s">
        <v>122</v>
      </c>
      <c r="S220" s="25" t="s">
        <v>236</v>
      </c>
      <c r="T220" s="25"/>
      <c r="U220" s="24" t="s">
        <v>260</v>
      </c>
      <c r="V220" s="25"/>
      <c r="W220" s="27"/>
      <c r="X220" s="28" t="s">
        <v>123</v>
      </c>
      <c r="Y220" s="28" t="s">
        <v>123</v>
      </c>
      <c r="Z220" s="24"/>
      <c r="AA220" s="56"/>
      <c r="AB220" s="31" t="s">
        <v>4</v>
      </c>
      <c r="AC220" s="32" t="s">
        <v>123</v>
      </c>
      <c r="AD220" s="6">
        <f t="shared" si="30"/>
        <v>1</v>
      </c>
      <c r="AE220" s="6">
        <f t="shared" si="31"/>
        <v>0</v>
      </c>
      <c r="AF220" s="6">
        <f t="shared" si="32"/>
        <v>0</v>
      </c>
    </row>
    <row r="221" spans="2:32" s="23" customFormat="1" ht="30" hidden="1" outlineLevel="1" x14ac:dyDescent="0.25">
      <c r="B221" s="636" t="str">
        <f t="shared" ca="1" si="34"/>
        <v>ФС3_981</v>
      </c>
      <c r="C221" s="638" t="s">
        <v>117</v>
      </c>
      <c r="D221" s="638" t="s">
        <v>116</v>
      </c>
      <c r="E221" s="638" t="s">
        <v>116</v>
      </c>
      <c r="F221" s="638" t="s">
        <v>116</v>
      </c>
      <c r="G221" s="638" t="s">
        <v>116</v>
      </c>
      <c r="H221" s="638" t="s">
        <v>203</v>
      </c>
      <c r="I221" s="638" t="s">
        <v>204</v>
      </c>
      <c r="J221" s="638"/>
      <c r="K221" s="638" t="s">
        <v>121</v>
      </c>
      <c r="L221" s="25" t="s">
        <v>352</v>
      </c>
      <c r="M221" s="638"/>
      <c r="N221" s="638" t="s">
        <v>121</v>
      </c>
      <c r="O221" s="638" t="s">
        <v>74</v>
      </c>
      <c r="P221" s="638" t="s">
        <v>353</v>
      </c>
      <c r="Q221" s="638"/>
      <c r="R221" s="640" t="s">
        <v>122</v>
      </c>
      <c r="S221" s="638" t="s">
        <v>239</v>
      </c>
      <c r="T221" s="638"/>
      <c r="U221" s="24" t="s">
        <v>238</v>
      </c>
      <c r="V221" s="638"/>
      <c r="W221" s="27"/>
      <c r="X221" s="647" t="s">
        <v>123</v>
      </c>
      <c r="Y221" s="647" t="s">
        <v>123</v>
      </c>
      <c r="Z221" s="636"/>
      <c r="AA221" s="642"/>
      <c r="AB221" s="642" t="s">
        <v>4</v>
      </c>
      <c r="AC221" s="652" t="s">
        <v>123</v>
      </c>
      <c r="AD221" s="6">
        <f t="shared" si="30"/>
        <v>1</v>
      </c>
      <c r="AE221" s="6">
        <f t="shared" si="31"/>
        <v>0</v>
      </c>
      <c r="AF221" s="6">
        <f t="shared" si="32"/>
        <v>0</v>
      </c>
    </row>
    <row r="222" spans="2:32" s="23" customFormat="1" ht="45" hidden="1" outlineLevel="1" x14ac:dyDescent="0.25">
      <c r="B222" s="637"/>
      <c r="C222" s="639"/>
      <c r="D222" s="639"/>
      <c r="E222" s="639"/>
      <c r="F222" s="639"/>
      <c r="G222" s="639"/>
      <c r="H222" s="639"/>
      <c r="I222" s="639"/>
      <c r="J222" s="639"/>
      <c r="K222" s="639"/>
      <c r="L222" s="25" t="s">
        <v>354</v>
      </c>
      <c r="M222" s="639"/>
      <c r="N222" s="639"/>
      <c r="O222" s="639"/>
      <c r="P222" s="639"/>
      <c r="Q222" s="639"/>
      <c r="R222" s="641"/>
      <c r="S222" s="639"/>
      <c r="T222" s="639"/>
      <c r="U222" s="24" t="s">
        <v>355</v>
      </c>
      <c r="V222" s="639"/>
      <c r="W222" s="27"/>
      <c r="X222" s="649"/>
      <c r="Y222" s="649"/>
      <c r="Z222" s="637"/>
      <c r="AA222" s="643"/>
      <c r="AB222" s="643"/>
      <c r="AC222" s="653"/>
      <c r="AD222" s="6"/>
      <c r="AE222" s="6"/>
      <c r="AF222" s="6"/>
    </row>
    <row r="223" spans="2:32" s="23" customFormat="1" ht="30" hidden="1" outlineLevel="1" x14ac:dyDescent="0.25">
      <c r="B223" s="636" t="str">
        <f t="shared" ca="1" si="34"/>
        <v>ФС4_981</v>
      </c>
      <c r="C223" s="638" t="s">
        <v>117</v>
      </c>
      <c r="D223" s="638" t="s">
        <v>116</v>
      </c>
      <c r="E223" s="638" t="s">
        <v>116</v>
      </c>
      <c r="F223" s="638" t="s">
        <v>116</v>
      </c>
      <c r="G223" s="638" t="s">
        <v>116</v>
      </c>
      <c r="H223" s="638" t="s">
        <v>203</v>
      </c>
      <c r="I223" s="638" t="s">
        <v>204</v>
      </c>
      <c r="J223" s="638"/>
      <c r="K223" s="638" t="s">
        <v>121</v>
      </c>
      <c r="L223" s="25" t="s">
        <v>352</v>
      </c>
      <c r="M223" s="638"/>
      <c r="N223" s="638" t="s">
        <v>121</v>
      </c>
      <c r="O223" s="638" t="s">
        <v>48</v>
      </c>
      <c r="P223" s="638" t="s">
        <v>356</v>
      </c>
      <c r="Q223" s="638"/>
      <c r="R223" s="640" t="s">
        <v>122</v>
      </c>
      <c r="S223" s="638" t="s">
        <v>240</v>
      </c>
      <c r="T223" s="638"/>
      <c r="U223" s="24" t="s">
        <v>238</v>
      </c>
      <c r="V223" s="638"/>
      <c r="W223" s="27"/>
      <c r="X223" s="647" t="s">
        <v>123</v>
      </c>
      <c r="Y223" s="647" t="s">
        <v>123</v>
      </c>
      <c r="Z223" s="636"/>
      <c r="AA223" s="642"/>
      <c r="AB223" s="642" t="s">
        <v>4</v>
      </c>
      <c r="AC223" s="652" t="s">
        <v>123</v>
      </c>
      <c r="AD223" s="6">
        <f t="shared" si="30"/>
        <v>1</v>
      </c>
      <c r="AE223" s="6">
        <f t="shared" si="31"/>
        <v>0</v>
      </c>
      <c r="AF223" s="6">
        <f t="shared" si="32"/>
        <v>0</v>
      </c>
    </row>
    <row r="224" spans="2:32" s="23" customFormat="1" ht="45" hidden="1" outlineLevel="1" x14ac:dyDescent="0.25">
      <c r="B224" s="637"/>
      <c r="C224" s="639"/>
      <c r="D224" s="639"/>
      <c r="E224" s="639"/>
      <c r="F224" s="639"/>
      <c r="G224" s="639"/>
      <c r="H224" s="639"/>
      <c r="I224" s="639"/>
      <c r="J224" s="639"/>
      <c r="K224" s="639"/>
      <c r="L224" s="25" t="s">
        <v>354</v>
      </c>
      <c r="M224" s="639"/>
      <c r="N224" s="639"/>
      <c r="O224" s="639"/>
      <c r="P224" s="639"/>
      <c r="Q224" s="639"/>
      <c r="R224" s="641"/>
      <c r="S224" s="639"/>
      <c r="T224" s="639"/>
      <c r="U224" s="24" t="s">
        <v>355</v>
      </c>
      <c r="V224" s="639"/>
      <c r="W224" s="27"/>
      <c r="X224" s="649"/>
      <c r="Y224" s="649"/>
      <c r="Z224" s="637"/>
      <c r="AA224" s="643"/>
      <c r="AB224" s="643"/>
      <c r="AC224" s="653"/>
      <c r="AD224" s="6"/>
      <c r="AE224" s="6"/>
      <c r="AF224" s="6"/>
    </row>
    <row r="225" spans="2:32" s="23" customFormat="1" ht="45" hidden="1" outlineLevel="1" x14ac:dyDescent="0.25">
      <c r="B225" s="24" t="str">
        <f t="shared" ca="1" si="34"/>
        <v>ФС5_981</v>
      </c>
      <c r="C225" s="25" t="s">
        <v>117</v>
      </c>
      <c r="D225" s="25" t="s">
        <v>116</v>
      </c>
      <c r="E225" s="25" t="s">
        <v>116</v>
      </c>
      <c r="F225" s="25" t="s">
        <v>116</v>
      </c>
      <c r="G225" s="25" t="s">
        <v>116</v>
      </c>
      <c r="H225" s="25" t="s">
        <v>203</v>
      </c>
      <c r="I225" s="25" t="s">
        <v>204</v>
      </c>
      <c r="J225" s="25"/>
      <c r="K225" s="25" t="s">
        <v>121</v>
      </c>
      <c r="L225" s="25" t="s">
        <v>357</v>
      </c>
      <c r="M225" s="25"/>
      <c r="N225" s="25" t="s">
        <v>121</v>
      </c>
      <c r="O225" s="25" t="s">
        <v>38</v>
      </c>
      <c r="P225" s="25" t="s">
        <v>358</v>
      </c>
      <c r="Q225" s="25"/>
      <c r="R225" s="26" t="s">
        <v>122</v>
      </c>
      <c r="S225" s="25" t="s">
        <v>242</v>
      </c>
      <c r="T225" s="26"/>
      <c r="U225" s="24" t="s">
        <v>238</v>
      </c>
      <c r="V225" s="25"/>
      <c r="W225" s="27"/>
      <c r="X225" s="28" t="s">
        <v>123</v>
      </c>
      <c r="Y225" s="28" t="s">
        <v>123</v>
      </c>
      <c r="Z225" s="24" t="s">
        <v>359</v>
      </c>
      <c r="AA225" s="56"/>
      <c r="AB225" s="31" t="s">
        <v>4</v>
      </c>
      <c r="AC225" s="32" t="s">
        <v>123</v>
      </c>
      <c r="AD225" s="6">
        <f t="shared" si="30"/>
        <v>1</v>
      </c>
      <c r="AE225" s="6">
        <f t="shared" si="31"/>
        <v>0</v>
      </c>
      <c r="AF225" s="6">
        <f t="shared" si="32"/>
        <v>0</v>
      </c>
    </row>
    <row r="226" spans="2:32" s="23" customFormat="1" ht="30" hidden="1" outlineLevel="1" x14ac:dyDescent="0.25">
      <c r="B226" s="636" t="str">
        <f t="shared" ca="1" si="34"/>
        <v>ФС6_981</v>
      </c>
      <c r="C226" s="638" t="s">
        <v>117</v>
      </c>
      <c r="D226" s="638" t="s">
        <v>116</v>
      </c>
      <c r="E226" s="638" t="s">
        <v>116</v>
      </c>
      <c r="F226" s="638" t="s">
        <v>116</v>
      </c>
      <c r="G226" s="638" t="s">
        <v>116</v>
      </c>
      <c r="H226" s="638" t="s">
        <v>203</v>
      </c>
      <c r="I226" s="638" t="s">
        <v>204</v>
      </c>
      <c r="J226" s="638"/>
      <c r="K226" s="638" t="s">
        <v>121</v>
      </c>
      <c r="L226" s="638" t="s">
        <v>360</v>
      </c>
      <c r="M226" s="638"/>
      <c r="N226" s="638" t="s">
        <v>121</v>
      </c>
      <c r="O226" s="25" t="s">
        <v>36</v>
      </c>
      <c r="P226" s="25" t="s">
        <v>358</v>
      </c>
      <c r="Q226" s="638"/>
      <c r="R226" s="26" t="s">
        <v>122</v>
      </c>
      <c r="S226" s="25" t="s">
        <v>237</v>
      </c>
      <c r="T226" s="638"/>
      <c r="U226" s="636" t="s">
        <v>238</v>
      </c>
      <c r="V226" s="25" t="s">
        <v>361</v>
      </c>
      <c r="W226" s="27"/>
      <c r="X226" s="647" t="s">
        <v>123</v>
      </c>
      <c r="Y226" s="647" t="s">
        <v>123</v>
      </c>
      <c r="Z226" s="636"/>
      <c r="AA226" s="642"/>
      <c r="AB226" s="642" t="s">
        <v>4</v>
      </c>
      <c r="AC226" s="652" t="s">
        <v>123</v>
      </c>
      <c r="AD226" s="6">
        <f t="shared" si="30"/>
        <v>1</v>
      </c>
      <c r="AE226" s="6">
        <f t="shared" si="31"/>
        <v>0</v>
      </c>
      <c r="AF226" s="6">
        <f t="shared" si="32"/>
        <v>0</v>
      </c>
    </row>
    <row r="227" spans="2:32" s="23" customFormat="1" ht="45" hidden="1" outlineLevel="1" x14ac:dyDescent="0.25">
      <c r="B227" s="637"/>
      <c r="C227" s="639"/>
      <c r="D227" s="639"/>
      <c r="E227" s="639"/>
      <c r="F227" s="639"/>
      <c r="G227" s="639"/>
      <c r="H227" s="639"/>
      <c r="I227" s="639"/>
      <c r="J227" s="639"/>
      <c r="K227" s="639"/>
      <c r="L227" s="639"/>
      <c r="M227" s="639"/>
      <c r="N227" s="639"/>
      <c r="O227" s="25" t="s">
        <v>38</v>
      </c>
      <c r="P227" s="25" t="s">
        <v>358</v>
      </c>
      <c r="Q227" s="639"/>
      <c r="R227" s="26" t="s">
        <v>122</v>
      </c>
      <c r="S227" s="25" t="s">
        <v>242</v>
      </c>
      <c r="T227" s="639"/>
      <c r="U227" s="637"/>
      <c r="V227" s="25" t="s">
        <v>361</v>
      </c>
      <c r="W227" s="27"/>
      <c r="X227" s="649"/>
      <c r="Y227" s="649"/>
      <c r="Z227" s="637"/>
      <c r="AA227" s="643"/>
      <c r="AB227" s="643"/>
      <c r="AC227" s="653"/>
      <c r="AD227" s="6"/>
      <c r="AE227" s="6"/>
      <c r="AF227" s="6"/>
    </row>
    <row r="228" spans="2:32" s="23" customFormat="1" ht="60" hidden="1" outlineLevel="1" x14ac:dyDescent="0.25">
      <c r="B228" s="24" t="str">
        <f t="shared" ca="1" si="34"/>
        <v>ФС7_981</v>
      </c>
      <c r="C228" s="25" t="s">
        <v>117</v>
      </c>
      <c r="D228" s="25" t="s">
        <v>116</v>
      </c>
      <c r="E228" s="25" t="s">
        <v>116</v>
      </c>
      <c r="F228" s="25" t="s">
        <v>116</v>
      </c>
      <c r="G228" s="25" t="s">
        <v>116</v>
      </c>
      <c r="H228" s="25" t="s">
        <v>203</v>
      </c>
      <c r="I228" s="25" t="s">
        <v>204</v>
      </c>
      <c r="J228" s="25"/>
      <c r="K228" s="25" t="s">
        <v>121</v>
      </c>
      <c r="L228" s="25" t="s">
        <v>362</v>
      </c>
      <c r="M228" s="25"/>
      <c r="N228" s="25" t="s">
        <v>121</v>
      </c>
      <c r="O228" s="25" t="s">
        <v>26</v>
      </c>
      <c r="P228" s="25" t="s">
        <v>363</v>
      </c>
      <c r="Q228" s="25"/>
      <c r="R228" s="26" t="s">
        <v>122</v>
      </c>
      <c r="S228" s="25" t="s">
        <v>307</v>
      </c>
      <c r="T228" s="25"/>
      <c r="U228" s="24"/>
      <c r="V228" s="25"/>
      <c r="W228" s="27"/>
      <c r="X228" s="28" t="s">
        <v>123</v>
      </c>
      <c r="Y228" s="28" t="s">
        <v>123</v>
      </c>
      <c r="Z228" s="24"/>
      <c r="AA228" s="56"/>
      <c r="AB228" s="31" t="s">
        <v>4</v>
      </c>
      <c r="AC228" s="32" t="s">
        <v>123</v>
      </c>
      <c r="AD228" s="6">
        <f t="shared" si="30"/>
        <v>1</v>
      </c>
      <c r="AE228" s="6">
        <f t="shared" si="31"/>
        <v>0</v>
      </c>
      <c r="AF228" s="6">
        <f t="shared" si="32"/>
        <v>0</v>
      </c>
    </row>
    <row r="229" spans="2:32" s="23" customFormat="1" ht="30" hidden="1" outlineLevel="1" x14ac:dyDescent="0.25">
      <c r="B229" s="24" t="str">
        <f t="shared" ca="1" si="34"/>
        <v>ФС8_981</v>
      </c>
      <c r="C229" s="25" t="s">
        <v>117</v>
      </c>
      <c r="D229" s="25" t="s">
        <v>116</v>
      </c>
      <c r="E229" s="25" t="s">
        <v>116</v>
      </c>
      <c r="F229" s="25" t="s">
        <v>116</v>
      </c>
      <c r="G229" s="25" t="s">
        <v>116</v>
      </c>
      <c r="H229" s="25" t="s">
        <v>203</v>
      </c>
      <c r="I229" s="25" t="s">
        <v>204</v>
      </c>
      <c r="J229" s="25"/>
      <c r="K229" s="25" t="s">
        <v>121</v>
      </c>
      <c r="L229" s="25" t="s">
        <v>120</v>
      </c>
      <c r="M229" s="25"/>
      <c r="N229" s="25" t="s">
        <v>121</v>
      </c>
      <c r="O229" s="25" t="s">
        <v>28</v>
      </c>
      <c r="P229" s="25" t="s">
        <v>364</v>
      </c>
      <c r="Q229" s="25"/>
      <c r="R229" s="26" t="s">
        <v>122</v>
      </c>
      <c r="S229" s="25" t="s">
        <v>121</v>
      </c>
      <c r="T229" s="25"/>
      <c r="U229" s="24"/>
      <c r="V229" s="25"/>
      <c r="W229" s="27"/>
      <c r="X229" s="28" t="s">
        <v>123</v>
      </c>
      <c r="Y229" s="28" t="s">
        <v>123</v>
      </c>
      <c r="Z229" s="24"/>
      <c r="AA229" s="56"/>
      <c r="AB229" s="31" t="s">
        <v>4</v>
      </c>
      <c r="AC229" s="32" t="s">
        <v>123</v>
      </c>
      <c r="AD229" s="6">
        <f t="shared" si="30"/>
        <v>1</v>
      </c>
      <c r="AE229" s="6">
        <f t="shared" si="31"/>
        <v>0</v>
      </c>
      <c r="AF229" s="6">
        <f t="shared" si="32"/>
        <v>0</v>
      </c>
    </row>
    <row r="230" spans="2:32" s="23" customFormat="1" ht="90" hidden="1" outlineLevel="1" x14ac:dyDescent="0.25">
      <c r="B230" s="24" t="str">
        <f t="shared" ca="1" si="34"/>
        <v>ФС9_981</v>
      </c>
      <c r="C230" s="25" t="s">
        <v>117</v>
      </c>
      <c r="D230" s="25" t="s">
        <v>116</v>
      </c>
      <c r="E230" s="25" t="s">
        <v>116</v>
      </c>
      <c r="F230" s="25" t="s">
        <v>116</v>
      </c>
      <c r="G230" s="25" t="s">
        <v>116</v>
      </c>
      <c r="H230" s="25" t="s">
        <v>203</v>
      </c>
      <c r="I230" s="25" t="s">
        <v>204</v>
      </c>
      <c r="J230" s="25"/>
      <c r="K230" s="25" t="s">
        <v>121</v>
      </c>
      <c r="L230" s="25" t="s">
        <v>120</v>
      </c>
      <c r="M230" s="25"/>
      <c r="N230" s="25" t="s">
        <v>121</v>
      </c>
      <c r="O230" s="25" t="s">
        <v>40</v>
      </c>
      <c r="P230" s="25" t="s">
        <v>365</v>
      </c>
      <c r="Q230" s="25"/>
      <c r="R230" s="26" t="s">
        <v>122</v>
      </c>
      <c r="S230" s="25"/>
      <c r="T230" s="25" t="s">
        <v>366</v>
      </c>
      <c r="U230" s="24" t="s">
        <v>238</v>
      </c>
      <c r="V230" s="25"/>
      <c r="W230" s="27"/>
      <c r="X230" s="28" t="s">
        <v>123</v>
      </c>
      <c r="Y230" s="28" t="s">
        <v>123</v>
      </c>
      <c r="Z230" s="24"/>
      <c r="AA230" s="56"/>
      <c r="AB230" s="31" t="s">
        <v>4</v>
      </c>
      <c r="AC230" s="32" t="s">
        <v>123</v>
      </c>
      <c r="AD230" s="6">
        <f t="shared" si="30"/>
        <v>1</v>
      </c>
      <c r="AE230" s="6">
        <f t="shared" si="31"/>
        <v>0</v>
      </c>
      <c r="AF230" s="6">
        <f t="shared" si="32"/>
        <v>0</v>
      </c>
    </row>
    <row r="231" spans="2:32" s="23" customFormat="1" ht="30" hidden="1" outlineLevel="1" x14ac:dyDescent="0.25">
      <c r="B231" s="636" t="str">
        <f t="shared" ca="1" si="34"/>
        <v>ФС10_981</v>
      </c>
      <c r="C231" s="638" t="s">
        <v>117</v>
      </c>
      <c r="D231" s="638" t="s">
        <v>116</v>
      </c>
      <c r="E231" s="638" t="s">
        <v>116</v>
      </c>
      <c r="F231" s="638" t="s">
        <v>116</v>
      </c>
      <c r="G231" s="638" t="s">
        <v>116</v>
      </c>
      <c r="H231" s="638" t="s">
        <v>203</v>
      </c>
      <c r="I231" s="638" t="s">
        <v>204</v>
      </c>
      <c r="J231" s="638"/>
      <c r="K231" s="638" t="s">
        <v>121</v>
      </c>
      <c r="L231" s="25" t="s">
        <v>352</v>
      </c>
      <c r="M231" s="638"/>
      <c r="N231" s="638" t="s">
        <v>121</v>
      </c>
      <c r="O231" s="638" t="s">
        <v>32</v>
      </c>
      <c r="P231" s="638" t="s">
        <v>367</v>
      </c>
      <c r="Q231" s="638"/>
      <c r="R231" s="640" t="s">
        <v>122</v>
      </c>
      <c r="S231" s="638" t="s">
        <v>241</v>
      </c>
      <c r="T231" s="638"/>
      <c r="U231" s="24" t="s">
        <v>238</v>
      </c>
      <c r="V231" s="638"/>
      <c r="W231" s="27"/>
      <c r="X231" s="647" t="s">
        <v>123</v>
      </c>
      <c r="Y231" s="647" t="s">
        <v>123</v>
      </c>
      <c r="Z231" s="636"/>
      <c r="AA231" s="642"/>
      <c r="AB231" s="642" t="s">
        <v>4</v>
      </c>
      <c r="AC231" s="652" t="s">
        <v>123</v>
      </c>
      <c r="AD231" s="6">
        <f t="shared" si="30"/>
        <v>1</v>
      </c>
      <c r="AE231" s="6">
        <f t="shared" si="31"/>
        <v>0</v>
      </c>
      <c r="AF231" s="6">
        <f t="shared" si="32"/>
        <v>0</v>
      </c>
    </row>
    <row r="232" spans="2:32" s="23" customFormat="1" ht="45" hidden="1" outlineLevel="1" x14ac:dyDescent="0.25">
      <c r="B232" s="637"/>
      <c r="C232" s="639"/>
      <c r="D232" s="639"/>
      <c r="E232" s="639"/>
      <c r="F232" s="639"/>
      <c r="G232" s="639"/>
      <c r="H232" s="639"/>
      <c r="I232" s="639"/>
      <c r="J232" s="639"/>
      <c r="K232" s="639"/>
      <c r="L232" s="25" t="s">
        <v>354</v>
      </c>
      <c r="M232" s="639"/>
      <c r="N232" s="639"/>
      <c r="O232" s="639"/>
      <c r="P232" s="639"/>
      <c r="Q232" s="639"/>
      <c r="R232" s="641"/>
      <c r="S232" s="639"/>
      <c r="T232" s="639"/>
      <c r="U232" s="24" t="s">
        <v>355</v>
      </c>
      <c r="V232" s="639"/>
      <c r="W232" s="27"/>
      <c r="X232" s="649"/>
      <c r="Y232" s="649"/>
      <c r="Z232" s="637"/>
      <c r="AA232" s="643"/>
      <c r="AB232" s="643"/>
      <c r="AC232" s="653"/>
      <c r="AD232" s="6"/>
      <c r="AE232" s="6"/>
      <c r="AF232" s="6"/>
    </row>
    <row r="233" spans="2:32" s="23" customFormat="1" ht="30" hidden="1" outlineLevel="1" x14ac:dyDescent="0.25">
      <c r="B233" s="24" t="str">
        <f t="shared" ca="1" si="34"/>
        <v>ФС11_981</v>
      </c>
      <c r="C233" s="25" t="s">
        <v>117</v>
      </c>
      <c r="D233" s="25" t="s">
        <v>116</v>
      </c>
      <c r="E233" s="25" t="s">
        <v>116</v>
      </c>
      <c r="F233" s="25" t="s">
        <v>116</v>
      </c>
      <c r="G233" s="25" t="s">
        <v>116</v>
      </c>
      <c r="H233" s="25" t="s">
        <v>203</v>
      </c>
      <c r="I233" s="25" t="s">
        <v>204</v>
      </c>
      <c r="J233" s="25"/>
      <c r="K233" s="25" t="s">
        <v>121</v>
      </c>
      <c r="L233" s="25" t="s">
        <v>360</v>
      </c>
      <c r="M233" s="25"/>
      <c r="N233" s="25" t="s">
        <v>121</v>
      </c>
      <c r="O233" s="25" t="s">
        <v>42</v>
      </c>
      <c r="P233" s="25" t="s">
        <v>367</v>
      </c>
      <c r="Q233" s="25"/>
      <c r="R233" s="26" t="s">
        <v>122</v>
      </c>
      <c r="S233" s="25" t="s">
        <v>10</v>
      </c>
      <c r="T233" s="25"/>
      <c r="U233" s="24" t="s">
        <v>238</v>
      </c>
      <c r="V233" s="25"/>
      <c r="W233" s="27"/>
      <c r="X233" s="28" t="s">
        <v>123</v>
      </c>
      <c r="Y233" s="28" t="s">
        <v>123</v>
      </c>
      <c r="Z233" s="24"/>
      <c r="AA233" s="56"/>
      <c r="AB233" s="31" t="s">
        <v>4</v>
      </c>
      <c r="AC233" s="32" t="s">
        <v>123</v>
      </c>
      <c r="AD233" s="6">
        <f t="shared" si="30"/>
        <v>1</v>
      </c>
      <c r="AE233" s="6">
        <f t="shared" si="31"/>
        <v>0</v>
      </c>
      <c r="AF233" s="6">
        <f t="shared" si="32"/>
        <v>0</v>
      </c>
    </row>
    <row r="234" spans="2:32" s="23" customFormat="1" ht="30" hidden="1" outlineLevel="1" x14ac:dyDescent="0.25">
      <c r="B234" s="24" t="str">
        <f t="shared" ca="1" si="34"/>
        <v>ФС12_981</v>
      </c>
      <c r="C234" s="25" t="s">
        <v>117</v>
      </c>
      <c r="D234" s="25" t="s">
        <v>116</v>
      </c>
      <c r="E234" s="25" t="s">
        <v>116</v>
      </c>
      <c r="F234" s="25" t="s">
        <v>116</v>
      </c>
      <c r="G234" s="25" t="s">
        <v>116</v>
      </c>
      <c r="H234" s="25" t="s">
        <v>203</v>
      </c>
      <c r="I234" s="25" t="s">
        <v>204</v>
      </c>
      <c r="J234" s="25"/>
      <c r="K234" s="25" t="s">
        <v>121</v>
      </c>
      <c r="L234" s="25" t="s">
        <v>357</v>
      </c>
      <c r="M234" s="25"/>
      <c r="N234" s="25" t="s">
        <v>121</v>
      </c>
      <c r="O234" s="25" t="s">
        <v>42</v>
      </c>
      <c r="P234" s="25" t="s">
        <v>367</v>
      </c>
      <c r="Q234" s="25"/>
      <c r="R234" s="26" t="s">
        <v>122</v>
      </c>
      <c r="S234" s="25"/>
      <c r="T234" s="25" t="s">
        <v>368</v>
      </c>
      <c r="U234" s="24"/>
      <c r="V234" s="25"/>
      <c r="W234" s="27"/>
      <c r="X234" s="28" t="s">
        <v>123</v>
      </c>
      <c r="Y234" s="28" t="s">
        <v>123</v>
      </c>
      <c r="Z234" s="24"/>
      <c r="AA234" s="56"/>
      <c r="AB234" s="31" t="s">
        <v>4</v>
      </c>
      <c r="AC234" s="32" t="s">
        <v>123</v>
      </c>
      <c r="AD234" s="6">
        <f t="shared" si="30"/>
        <v>1</v>
      </c>
      <c r="AE234" s="6">
        <f t="shared" si="31"/>
        <v>0</v>
      </c>
      <c r="AF234" s="6">
        <f t="shared" si="32"/>
        <v>0</v>
      </c>
    </row>
    <row r="235" spans="2:32" s="23" customFormat="1" ht="30" hidden="1" outlineLevel="1" x14ac:dyDescent="0.25">
      <c r="B235" s="24" t="str">
        <f t="shared" ca="1" si="34"/>
        <v>ФС13_981</v>
      </c>
      <c r="C235" s="25" t="s">
        <v>117</v>
      </c>
      <c r="D235" s="25" t="s">
        <v>116</v>
      </c>
      <c r="E235" s="25" t="s">
        <v>116</v>
      </c>
      <c r="F235" s="25" t="s">
        <v>116</v>
      </c>
      <c r="G235" s="25" t="s">
        <v>116</v>
      </c>
      <c r="H235" s="25" t="s">
        <v>203</v>
      </c>
      <c r="I235" s="25" t="s">
        <v>204</v>
      </c>
      <c r="J235" s="25"/>
      <c r="K235" s="25" t="s">
        <v>121</v>
      </c>
      <c r="L235" s="25" t="s">
        <v>369</v>
      </c>
      <c r="M235" s="25"/>
      <c r="N235" s="25" t="s">
        <v>121</v>
      </c>
      <c r="O235" s="25" t="s">
        <v>42</v>
      </c>
      <c r="P235" s="25" t="s">
        <v>367</v>
      </c>
      <c r="Q235" s="25"/>
      <c r="R235" s="26" t="s">
        <v>122</v>
      </c>
      <c r="S235" s="25"/>
      <c r="T235" s="25" t="s">
        <v>370</v>
      </c>
      <c r="U235" s="24"/>
      <c r="V235" s="25"/>
      <c r="W235" s="27"/>
      <c r="X235" s="28" t="s">
        <v>123</v>
      </c>
      <c r="Y235" s="28" t="s">
        <v>123</v>
      </c>
      <c r="Z235" s="24"/>
      <c r="AA235" s="56"/>
      <c r="AB235" s="31" t="s">
        <v>4</v>
      </c>
      <c r="AC235" s="32" t="s">
        <v>123</v>
      </c>
      <c r="AD235" s="6">
        <f t="shared" si="30"/>
        <v>1</v>
      </c>
      <c r="AE235" s="6">
        <f t="shared" si="31"/>
        <v>0</v>
      </c>
      <c r="AF235" s="6">
        <f t="shared" si="32"/>
        <v>0</v>
      </c>
    </row>
    <row r="236" spans="2:32" s="23" customFormat="1" ht="30" hidden="1" outlineLevel="1" x14ac:dyDescent="0.25">
      <c r="B236" s="24" t="str">
        <f t="shared" ca="1" si="34"/>
        <v>ФС14_981</v>
      </c>
      <c r="C236" s="25" t="s">
        <v>117</v>
      </c>
      <c r="D236" s="25" t="s">
        <v>116</v>
      </c>
      <c r="E236" s="25" t="s">
        <v>116</v>
      </c>
      <c r="F236" s="25" t="s">
        <v>116</v>
      </c>
      <c r="G236" s="25" t="s">
        <v>116</v>
      </c>
      <c r="H236" s="25" t="s">
        <v>203</v>
      </c>
      <c r="I236" s="25" t="s">
        <v>204</v>
      </c>
      <c r="J236" s="25"/>
      <c r="K236" s="25" t="s">
        <v>121</v>
      </c>
      <c r="L236" s="25" t="s">
        <v>371</v>
      </c>
      <c r="M236" s="25"/>
      <c r="N236" s="25" t="s">
        <v>121</v>
      </c>
      <c r="O236" s="25" t="s">
        <v>42</v>
      </c>
      <c r="P236" s="25" t="s">
        <v>367</v>
      </c>
      <c r="Q236" s="25"/>
      <c r="R236" s="26" t="s">
        <v>122</v>
      </c>
      <c r="S236" s="25"/>
      <c r="T236" s="25" t="s">
        <v>372</v>
      </c>
      <c r="U236" s="24"/>
      <c r="V236" s="25"/>
      <c r="W236" s="27"/>
      <c r="X236" s="28" t="s">
        <v>123</v>
      </c>
      <c r="Y236" s="28" t="s">
        <v>123</v>
      </c>
      <c r="Z236" s="24"/>
      <c r="AA236" s="56"/>
      <c r="AB236" s="31" t="s">
        <v>4</v>
      </c>
      <c r="AC236" s="32" t="s">
        <v>123</v>
      </c>
      <c r="AD236" s="6">
        <f t="shared" si="30"/>
        <v>1</v>
      </c>
      <c r="AE236" s="6">
        <f t="shared" si="31"/>
        <v>0</v>
      </c>
      <c r="AF236" s="6">
        <f t="shared" si="32"/>
        <v>0</v>
      </c>
    </row>
    <row r="237" spans="2:32" s="23" customFormat="1" ht="30" hidden="1" outlineLevel="1" x14ac:dyDescent="0.25">
      <c r="B237" s="24" t="str">
        <f t="shared" ca="1" si="34"/>
        <v>ФС15_981</v>
      </c>
      <c r="C237" s="25" t="s">
        <v>117</v>
      </c>
      <c r="D237" s="25" t="s">
        <v>116</v>
      </c>
      <c r="E237" s="25" t="s">
        <v>116</v>
      </c>
      <c r="F237" s="25" t="s">
        <v>116</v>
      </c>
      <c r="G237" s="25" t="s">
        <v>116</v>
      </c>
      <c r="H237" s="25" t="s">
        <v>203</v>
      </c>
      <c r="I237" s="25" t="s">
        <v>204</v>
      </c>
      <c r="J237" s="25"/>
      <c r="K237" s="25" t="s">
        <v>121</v>
      </c>
      <c r="L237" s="25" t="s">
        <v>373</v>
      </c>
      <c r="M237" s="25"/>
      <c r="N237" s="25" t="s">
        <v>121</v>
      </c>
      <c r="O237" s="25" t="s">
        <v>42</v>
      </c>
      <c r="P237" s="25" t="s">
        <v>367</v>
      </c>
      <c r="Q237" s="25"/>
      <c r="R237" s="26" t="s">
        <v>122</v>
      </c>
      <c r="S237" s="25"/>
      <c r="T237" s="25" t="s">
        <v>234</v>
      </c>
      <c r="U237" s="24"/>
      <c r="V237" s="25"/>
      <c r="W237" s="27"/>
      <c r="X237" s="28" t="s">
        <v>123</v>
      </c>
      <c r="Y237" s="28" t="s">
        <v>123</v>
      </c>
      <c r="Z237" s="24"/>
      <c r="AA237" s="56"/>
      <c r="AB237" s="31" t="s">
        <v>4</v>
      </c>
      <c r="AC237" s="32" t="s">
        <v>123</v>
      </c>
      <c r="AD237" s="6">
        <f t="shared" si="30"/>
        <v>1</v>
      </c>
      <c r="AE237" s="6">
        <f t="shared" si="31"/>
        <v>0</v>
      </c>
      <c r="AF237" s="6">
        <f t="shared" si="32"/>
        <v>0</v>
      </c>
    </row>
    <row r="238" spans="2:32" s="23" customFormat="1" ht="30" hidden="1" outlineLevel="1" x14ac:dyDescent="0.25">
      <c r="B238" s="24" t="str">
        <f t="shared" ca="1" si="34"/>
        <v>ФС16_981</v>
      </c>
      <c r="C238" s="25" t="s">
        <v>117</v>
      </c>
      <c r="D238" s="25" t="s">
        <v>116</v>
      </c>
      <c r="E238" s="25" t="s">
        <v>116</v>
      </c>
      <c r="F238" s="25" t="s">
        <v>116</v>
      </c>
      <c r="G238" s="25" t="s">
        <v>116</v>
      </c>
      <c r="H238" s="25" t="s">
        <v>203</v>
      </c>
      <c r="I238" s="25" t="s">
        <v>204</v>
      </c>
      <c r="J238" s="25"/>
      <c r="K238" s="25" t="s">
        <v>121</v>
      </c>
      <c r="L238" s="25" t="s">
        <v>360</v>
      </c>
      <c r="M238" s="25"/>
      <c r="N238" s="25" t="s">
        <v>121</v>
      </c>
      <c r="O238" s="25" t="s">
        <v>26</v>
      </c>
      <c r="P238" s="25" t="s">
        <v>374</v>
      </c>
      <c r="Q238" s="25"/>
      <c r="R238" s="26" t="s">
        <v>122</v>
      </c>
      <c r="S238" s="25" t="s">
        <v>257</v>
      </c>
      <c r="T238" s="25" t="s">
        <v>375</v>
      </c>
      <c r="U238" s="24" t="s">
        <v>260</v>
      </c>
      <c r="V238" s="25" t="s">
        <v>376</v>
      </c>
      <c r="W238" s="27"/>
      <c r="X238" s="28" t="s">
        <v>123</v>
      </c>
      <c r="Y238" s="28" t="s">
        <v>123</v>
      </c>
      <c r="Z238" s="24" t="s">
        <v>359</v>
      </c>
      <c r="AA238" s="56"/>
      <c r="AB238" s="31" t="s">
        <v>4</v>
      </c>
      <c r="AC238" s="32" t="s">
        <v>123</v>
      </c>
      <c r="AD238" s="6">
        <f t="shared" si="30"/>
        <v>1</v>
      </c>
      <c r="AE238" s="6">
        <f t="shared" si="31"/>
        <v>0</v>
      </c>
      <c r="AF238" s="6">
        <f t="shared" si="32"/>
        <v>0</v>
      </c>
    </row>
    <row r="239" spans="2:32" s="23" customFormat="1" ht="30" hidden="1" outlineLevel="1" x14ac:dyDescent="0.25">
      <c r="B239" s="636" t="str">
        <f t="shared" ca="1" si="34"/>
        <v>ФС17_981</v>
      </c>
      <c r="C239" s="638" t="s">
        <v>117</v>
      </c>
      <c r="D239" s="638" t="s">
        <v>116</v>
      </c>
      <c r="E239" s="638" t="s">
        <v>116</v>
      </c>
      <c r="F239" s="638" t="s">
        <v>116</v>
      </c>
      <c r="G239" s="638" t="s">
        <v>116</v>
      </c>
      <c r="H239" s="638" t="s">
        <v>203</v>
      </c>
      <c r="I239" s="638" t="s">
        <v>204</v>
      </c>
      <c r="J239" s="638"/>
      <c r="K239" s="638" t="s">
        <v>121</v>
      </c>
      <c r="L239" s="25" t="s">
        <v>352</v>
      </c>
      <c r="M239" s="638"/>
      <c r="N239" s="638" t="s">
        <v>121</v>
      </c>
      <c r="O239" s="638" t="s">
        <v>26</v>
      </c>
      <c r="P239" s="638" t="s">
        <v>374</v>
      </c>
      <c r="Q239" s="638"/>
      <c r="R239" s="640" t="s">
        <v>122</v>
      </c>
      <c r="S239" s="638" t="s">
        <v>257</v>
      </c>
      <c r="T239" s="638" t="s">
        <v>377</v>
      </c>
      <c r="U239" s="24" t="s">
        <v>260</v>
      </c>
      <c r="V239" s="638" t="s">
        <v>376</v>
      </c>
      <c r="W239" s="27"/>
      <c r="X239" s="647" t="s">
        <v>123</v>
      </c>
      <c r="Y239" s="647" t="s">
        <v>123</v>
      </c>
      <c r="Z239" s="636"/>
      <c r="AA239" s="642"/>
      <c r="AB239" s="642" t="s">
        <v>4</v>
      </c>
      <c r="AC239" s="652" t="s">
        <v>123</v>
      </c>
      <c r="AD239" s="6">
        <f t="shared" si="30"/>
        <v>1</v>
      </c>
      <c r="AE239" s="6">
        <f t="shared" si="31"/>
        <v>0</v>
      </c>
      <c r="AF239" s="6">
        <f t="shared" si="32"/>
        <v>0</v>
      </c>
    </row>
    <row r="240" spans="2:32" s="23" customFormat="1" ht="45" hidden="1" outlineLevel="1" x14ac:dyDescent="0.25">
      <c r="B240" s="637"/>
      <c r="C240" s="639"/>
      <c r="D240" s="639"/>
      <c r="E240" s="639"/>
      <c r="F240" s="639"/>
      <c r="G240" s="639"/>
      <c r="H240" s="639"/>
      <c r="I240" s="639"/>
      <c r="J240" s="639"/>
      <c r="K240" s="639"/>
      <c r="L240" s="25" t="s">
        <v>354</v>
      </c>
      <c r="M240" s="639"/>
      <c r="N240" s="639"/>
      <c r="O240" s="639"/>
      <c r="P240" s="639"/>
      <c r="Q240" s="639"/>
      <c r="R240" s="641"/>
      <c r="S240" s="639"/>
      <c r="T240" s="639"/>
      <c r="U240" s="24" t="s">
        <v>378</v>
      </c>
      <c r="V240" s="639"/>
      <c r="W240" s="27"/>
      <c r="X240" s="649"/>
      <c r="Y240" s="649"/>
      <c r="Z240" s="637"/>
      <c r="AA240" s="643"/>
      <c r="AB240" s="643"/>
      <c r="AC240" s="653"/>
      <c r="AD240" s="6"/>
      <c r="AE240" s="6"/>
      <c r="AF240" s="6"/>
    </row>
    <row r="241" spans="2:32" s="23" customFormat="1" ht="30" hidden="1" outlineLevel="1" x14ac:dyDescent="0.25">
      <c r="B241" s="24" t="str">
        <f t="shared" ca="1" si="34"/>
        <v>ФС18_981</v>
      </c>
      <c r="C241" s="25" t="s">
        <v>117</v>
      </c>
      <c r="D241" s="25" t="s">
        <v>116</v>
      </c>
      <c r="E241" s="25" t="s">
        <v>116</v>
      </c>
      <c r="F241" s="25" t="s">
        <v>116</v>
      </c>
      <c r="G241" s="25" t="s">
        <v>116</v>
      </c>
      <c r="H241" s="25" t="s">
        <v>203</v>
      </c>
      <c r="I241" s="25" t="s">
        <v>204</v>
      </c>
      <c r="J241" s="25"/>
      <c r="K241" s="25" t="s">
        <v>121</v>
      </c>
      <c r="L241" s="25" t="s">
        <v>357</v>
      </c>
      <c r="M241" s="25"/>
      <c r="N241" s="25" t="s">
        <v>121</v>
      </c>
      <c r="O241" s="25" t="s">
        <v>26</v>
      </c>
      <c r="P241" s="25" t="s">
        <v>374</v>
      </c>
      <c r="Q241" s="25"/>
      <c r="R241" s="26" t="s">
        <v>122</v>
      </c>
      <c r="S241" s="25" t="s">
        <v>257</v>
      </c>
      <c r="T241" s="25" t="s">
        <v>379</v>
      </c>
      <c r="U241" s="24" t="s">
        <v>260</v>
      </c>
      <c r="V241" s="25" t="s">
        <v>376</v>
      </c>
      <c r="W241" s="27"/>
      <c r="X241" s="28" t="s">
        <v>123</v>
      </c>
      <c r="Y241" s="28" t="s">
        <v>123</v>
      </c>
      <c r="Z241" s="24" t="s">
        <v>359</v>
      </c>
      <c r="AA241" s="56"/>
      <c r="AB241" s="31" t="s">
        <v>4</v>
      </c>
      <c r="AC241" s="32" t="s">
        <v>123</v>
      </c>
      <c r="AD241" s="6">
        <f t="shared" si="30"/>
        <v>1</v>
      </c>
      <c r="AE241" s="6">
        <f t="shared" si="31"/>
        <v>0</v>
      </c>
      <c r="AF241" s="6">
        <f t="shared" si="32"/>
        <v>0</v>
      </c>
    </row>
    <row r="242" spans="2:32" s="23" customFormat="1" ht="30" hidden="1" outlineLevel="1" x14ac:dyDescent="0.25">
      <c r="B242" s="24" t="str">
        <f t="shared" ca="1" si="34"/>
        <v>ФС19_981</v>
      </c>
      <c r="C242" s="25" t="s">
        <v>117</v>
      </c>
      <c r="D242" s="25" t="s">
        <v>116</v>
      </c>
      <c r="E242" s="25" t="s">
        <v>116</v>
      </c>
      <c r="F242" s="25" t="s">
        <v>116</v>
      </c>
      <c r="G242" s="25" t="s">
        <v>116</v>
      </c>
      <c r="H242" s="25" t="s">
        <v>203</v>
      </c>
      <c r="I242" s="25" t="s">
        <v>204</v>
      </c>
      <c r="J242" s="25"/>
      <c r="K242" s="25" t="s">
        <v>120</v>
      </c>
      <c r="L242" s="25" t="s">
        <v>360</v>
      </c>
      <c r="M242" s="25"/>
      <c r="N242" s="25" t="s">
        <v>121</v>
      </c>
      <c r="O242" s="25" t="s">
        <v>245</v>
      </c>
      <c r="P242" s="25" t="s">
        <v>380</v>
      </c>
      <c r="Q242" s="25"/>
      <c r="R242" s="26" t="s">
        <v>122</v>
      </c>
      <c r="S242" s="25" t="s">
        <v>381</v>
      </c>
      <c r="T242" s="25"/>
      <c r="U242" s="24"/>
      <c r="V242" s="25"/>
      <c r="W242" s="27"/>
      <c r="X242" s="28" t="s">
        <v>123</v>
      </c>
      <c r="Y242" s="28" t="s">
        <v>123</v>
      </c>
      <c r="Z242" s="24"/>
      <c r="AA242" s="56"/>
      <c r="AB242" s="31" t="s">
        <v>6</v>
      </c>
      <c r="AC242" s="32"/>
      <c r="AD242" s="6">
        <f t="shared" si="30"/>
        <v>0</v>
      </c>
      <c r="AE242" s="6">
        <f t="shared" si="31"/>
        <v>0</v>
      </c>
      <c r="AF242" s="6">
        <f t="shared" si="32"/>
        <v>1</v>
      </c>
    </row>
    <row r="243" spans="2:32" ht="15" customHeight="1" collapsed="1" x14ac:dyDescent="0.25">
      <c r="B243" s="623" t="s">
        <v>206</v>
      </c>
      <c r="C243" s="624"/>
      <c r="D243" s="624"/>
      <c r="E243" s="624"/>
      <c r="F243" s="624"/>
      <c r="G243" s="624"/>
      <c r="H243" s="624"/>
      <c r="I243" s="624"/>
      <c r="J243" s="624"/>
      <c r="K243" s="624"/>
      <c r="L243" s="624"/>
      <c r="M243" s="624"/>
      <c r="N243" s="624"/>
      <c r="O243" s="624"/>
      <c r="P243" s="624"/>
      <c r="Q243" s="624"/>
      <c r="R243" s="624"/>
      <c r="S243" s="624"/>
      <c r="T243" s="624"/>
      <c r="U243" s="624"/>
      <c r="V243" s="624"/>
      <c r="W243" s="624"/>
      <c r="X243" s="624"/>
      <c r="Y243" s="624"/>
      <c r="Z243" s="624"/>
      <c r="AA243" s="52"/>
      <c r="AB243" s="53"/>
      <c r="AC243" s="54"/>
      <c r="AD243" s="6">
        <f t="shared" si="30"/>
        <v>0</v>
      </c>
      <c r="AE243" s="6">
        <f t="shared" si="31"/>
        <v>0</v>
      </c>
      <c r="AF243" s="6">
        <f t="shared" si="32"/>
        <v>0</v>
      </c>
    </row>
    <row r="244" spans="2:32" s="23" customFormat="1" ht="45" hidden="1" outlineLevel="1" x14ac:dyDescent="0.25">
      <c r="B244" s="256" t="str">
        <f t="shared" ref="B244:B257" ca="1" si="35">"ФС"&amp;COUNTA(A$217:$C244)&amp;"_"&amp;MID(H244,5,5)</f>
        <v>ФС1_982</v>
      </c>
      <c r="C244" s="254" t="s">
        <v>116</v>
      </c>
      <c r="D244" s="254" t="s">
        <v>116</v>
      </c>
      <c r="E244" s="254" t="s">
        <v>116</v>
      </c>
      <c r="F244" s="254" t="s">
        <v>116</v>
      </c>
      <c r="G244" s="254" t="s">
        <v>117</v>
      </c>
      <c r="H244" s="254" t="s">
        <v>206</v>
      </c>
      <c r="I244" s="254" t="s">
        <v>207</v>
      </c>
      <c r="J244" s="254"/>
      <c r="K244" s="254" t="s">
        <v>121</v>
      </c>
      <c r="L244" s="254" t="s">
        <v>1522</v>
      </c>
      <c r="M244" s="254"/>
      <c r="N244" s="254" t="s">
        <v>121</v>
      </c>
      <c r="O244" s="254" t="s">
        <v>66</v>
      </c>
      <c r="P244" s="254" t="s">
        <v>350</v>
      </c>
      <c r="Q244" s="254"/>
      <c r="R244" s="258" t="s">
        <v>122</v>
      </c>
      <c r="S244" s="254"/>
      <c r="T244" s="254" t="s">
        <v>249</v>
      </c>
      <c r="U244" s="256"/>
      <c r="V244" s="254"/>
      <c r="W244" s="27"/>
      <c r="X244" s="255" t="s">
        <v>123</v>
      </c>
      <c r="Y244" s="255" t="s">
        <v>123</v>
      </c>
      <c r="Z244" s="256"/>
      <c r="AA244" s="56"/>
      <c r="AB244" s="31" t="s">
        <v>4</v>
      </c>
      <c r="AC244" s="257" t="s">
        <v>123</v>
      </c>
      <c r="AD244" s="6">
        <f t="shared" si="30"/>
        <v>1</v>
      </c>
      <c r="AE244" s="6">
        <f t="shared" si="31"/>
        <v>0</v>
      </c>
      <c r="AF244" s="6">
        <f t="shared" si="32"/>
        <v>0</v>
      </c>
    </row>
    <row r="245" spans="2:32" s="23" customFormat="1" ht="30" hidden="1" outlineLevel="1" x14ac:dyDescent="0.25">
      <c r="B245" s="256" t="str">
        <f t="shared" ca="1" si="35"/>
        <v>ФС2_982</v>
      </c>
      <c r="C245" s="254" t="s">
        <v>116</v>
      </c>
      <c r="D245" s="254" t="s">
        <v>116</v>
      </c>
      <c r="E245" s="254" t="s">
        <v>116</v>
      </c>
      <c r="F245" s="254" t="s">
        <v>116</v>
      </c>
      <c r="G245" s="254" t="s">
        <v>117</v>
      </c>
      <c r="H245" s="254" t="s">
        <v>206</v>
      </c>
      <c r="I245" s="254" t="s">
        <v>207</v>
      </c>
      <c r="J245" s="254"/>
      <c r="K245" s="254" t="s">
        <v>121</v>
      </c>
      <c r="L245" s="254" t="s">
        <v>1523</v>
      </c>
      <c r="M245" s="254"/>
      <c r="N245" s="254" t="s">
        <v>121</v>
      </c>
      <c r="O245" s="254" t="s">
        <v>66</v>
      </c>
      <c r="P245" s="254" t="s">
        <v>350</v>
      </c>
      <c r="Q245" s="254"/>
      <c r="R245" s="258" t="s">
        <v>122</v>
      </c>
      <c r="S245" s="254" t="s">
        <v>236</v>
      </c>
      <c r="T245" s="254"/>
      <c r="U245" s="256" t="s">
        <v>238</v>
      </c>
      <c r="V245" s="254"/>
      <c r="W245" s="27"/>
      <c r="X245" s="255" t="s">
        <v>123</v>
      </c>
      <c r="Y245" s="255" t="s">
        <v>123</v>
      </c>
      <c r="Z245" s="256"/>
      <c r="AA245" s="56"/>
      <c r="AB245" s="31" t="s">
        <v>4</v>
      </c>
      <c r="AC245" s="257" t="s">
        <v>123</v>
      </c>
      <c r="AD245" s="6">
        <f t="shared" si="30"/>
        <v>1</v>
      </c>
      <c r="AE245" s="6">
        <f t="shared" si="31"/>
        <v>0</v>
      </c>
      <c r="AF245" s="6">
        <f t="shared" si="32"/>
        <v>0</v>
      </c>
    </row>
    <row r="246" spans="2:32" s="23" customFormat="1" ht="30" hidden="1" outlineLevel="1" x14ac:dyDescent="0.25">
      <c r="B246" s="256" t="str">
        <f t="shared" ca="1" si="35"/>
        <v>ФС3_982</v>
      </c>
      <c r="C246" s="254" t="s">
        <v>116</v>
      </c>
      <c r="D246" s="254" t="s">
        <v>116</v>
      </c>
      <c r="E246" s="254" t="s">
        <v>116</v>
      </c>
      <c r="F246" s="254" t="s">
        <v>116</v>
      </c>
      <c r="G246" s="254" t="s">
        <v>117</v>
      </c>
      <c r="H246" s="254" t="s">
        <v>206</v>
      </c>
      <c r="I246" s="254" t="s">
        <v>207</v>
      </c>
      <c r="J246" s="254"/>
      <c r="K246" s="254" t="s">
        <v>121</v>
      </c>
      <c r="L246" s="254" t="s">
        <v>1524</v>
      </c>
      <c r="M246" s="254"/>
      <c r="N246" s="254" t="s">
        <v>121</v>
      </c>
      <c r="O246" s="254" t="s">
        <v>74</v>
      </c>
      <c r="P246" s="254" t="s">
        <v>353</v>
      </c>
      <c r="Q246" s="254"/>
      <c r="R246" s="258" t="s">
        <v>122</v>
      </c>
      <c r="S246" s="254" t="s">
        <v>239</v>
      </c>
      <c r="T246" s="254"/>
      <c r="U246" s="256" t="s">
        <v>238</v>
      </c>
      <c r="V246" s="254"/>
      <c r="W246" s="27"/>
      <c r="X246" s="255" t="s">
        <v>123</v>
      </c>
      <c r="Y246" s="255" t="s">
        <v>123</v>
      </c>
      <c r="Z246" s="256"/>
      <c r="AA246" s="56"/>
      <c r="AB246" s="31" t="s">
        <v>4</v>
      </c>
      <c r="AC246" s="257" t="s">
        <v>123</v>
      </c>
      <c r="AD246" s="6">
        <f t="shared" si="30"/>
        <v>1</v>
      </c>
      <c r="AE246" s="6">
        <f t="shared" si="31"/>
        <v>0</v>
      </c>
      <c r="AF246" s="6">
        <f t="shared" si="32"/>
        <v>0</v>
      </c>
    </row>
    <row r="247" spans="2:32" s="23" customFormat="1" ht="30" hidden="1" outlineLevel="1" x14ac:dyDescent="0.25">
      <c r="B247" s="256" t="str">
        <f t="shared" ca="1" si="35"/>
        <v>ФС4_982</v>
      </c>
      <c r="C247" s="254" t="s">
        <v>116</v>
      </c>
      <c r="D247" s="254" t="s">
        <v>116</v>
      </c>
      <c r="E247" s="254" t="s">
        <v>116</v>
      </c>
      <c r="F247" s="254" t="s">
        <v>116</v>
      </c>
      <c r="G247" s="254" t="s">
        <v>117</v>
      </c>
      <c r="H247" s="254" t="s">
        <v>206</v>
      </c>
      <c r="I247" s="254" t="s">
        <v>207</v>
      </c>
      <c r="J247" s="254"/>
      <c r="K247" s="254" t="s">
        <v>121</v>
      </c>
      <c r="L247" s="254" t="s">
        <v>1524</v>
      </c>
      <c r="M247" s="254"/>
      <c r="N247" s="254" t="s">
        <v>121</v>
      </c>
      <c r="O247" s="254" t="s">
        <v>48</v>
      </c>
      <c r="P247" s="254" t="s">
        <v>356</v>
      </c>
      <c r="Q247" s="254"/>
      <c r="R247" s="258" t="s">
        <v>122</v>
      </c>
      <c r="S247" s="254" t="s">
        <v>240</v>
      </c>
      <c r="T247" s="254"/>
      <c r="U247" s="256" t="s">
        <v>238</v>
      </c>
      <c r="V247" s="254"/>
      <c r="W247" s="27"/>
      <c r="X247" s="255" t="s">
        <v>123</v>
      </c>
      <c r="Y247" s="255" t="s">
        <v>123</v>
      </c>
      <c r="Z247" s="256"/>
      <c r="AA247" s="56"/>
      <c r="AB247" s="31" t="s">
        <v>4</v>
      </c>
      <c r="AC247" s="257" t="s">
        <v>123</v>
      </c>
      <c r="AD247" s="6">
        <f t="shared" si="30"/>
        <v>1</v>
      </c>
      <c r="AE247" s="6">
        <f t="shared" si="31"/>
        <v>0</v>
      </c>
      <c r="AF247" s="6">
        <f t="shared" si="32"/>
        <v>0</v>
      </c>
    </row>
    <row r="248" spans="2:32" s="23" customFormat="1" ht="45" hidden="1" outlineLevel="1" x14ac:dyDescent="0.25">
      <c r="B248" s="256" t="str">
        <f t="shared" ca="1" si="35"/>
        <v>ФС5_982</v>
      </c>
      <c r="C248" s="254" t="s">
        <v>116</v>
      </c>
      <c r="D248" s="254" t="s">
        <v>116</v>
      </c>
      <c r="E248" s="254" t="s">
        <v>116</v>
      </c>
      <c r="F248" s="254" t="s">
        <v>116</v>
      </c>
      <c r="G248" s="254" t="s">
        <v>117</v>
      </c>
      <c r="H248" s="254" t="s">
        <v>206</v>
      </c>
      <c r="I248" s="254" t="s">
        <v>207</v>
      </c>
      <c r="J248" s="254"/>
      <c r="K248" s="254" t="s">
        <v>121</v>
      </c>
      <c r="L248" s="254" t="s">
        <v>1525</v>
      </c>
      <c r="M248" s="254"/>
      <c r="N248" s="254" t="s">
        <v>121</v>
      </c>
      <c r="O248" s="254" t="s">
        <v>38</v>
      </c>
      <c r="P248" s="254" t="s">
        <v>363</v>
      </c>
      <c r="Q248" s="254"/>
      <c r="R248" s="258" t="s">
        <v>122</v>
      </c>
      <c r="S248" s="254" t="s">
        <v>242</v>
      </c>
      <c r="T248" s="258"/>
      <c r="U248" s="256" t="s">
        <v>238</v>
      </c>
      <c r="V248" s="254"/>
      <c r="W248" s="27"/>
      <c r="X248" s="255" t="s">
        <v>123</v>
      </c>
      <c r="Y248" s="255" t="s">
        <v>123</v>
      </c>
      <c r="Z248" s="256"/>
      <c r="AA248" s="56"/>
      <c r="AB248" s="31" t="s">
        <v>4</v>
      </c>
      <c r="AC248" s="257" t="s">
        <v>123</v>
      </c>
      <c r="AD248" s="6">
        <f t="shared" si="30"/>
        <v>1</v>
      </c>
      <c r="AE248" s="6">
        <f t="shared" si="31"/>
        <v>0</v>
      </c>
      <c r="AF248" s="6">
        <f t="shared" si="32"/>
        <v>0</v>
      </c>
    </row>
    <row r="249" spans="2:32" s="23" customFormat="1" ht="30" hidden="1" outlineLevel="1" x14ac:dyDescent="0.25">
      <c r="B249" s="256" t="str">
        <f t="shared" ca="1" si="35"/>
        <v>ФС6_982</v>
      </c>
      <c r="C249" s="254" t="s">
        <v>116</v>
      </c>
      <c r="D249" s="254" t="s">
        <v>116</v>
      </c>
      <c r="E249" s="254" t="s">
        <v>116</v>
      </c>
      <c r="F249" s="254" t="s">
        <v>116</v>
      </c>
      <c r="G249" s="254" t="s">
        <v>117</v>
      </c>
      <c r="H249" s="254" t="s">
        <v>206</v>
      </c>
      <c r="I249" s="254" t="s">
        <v>207</v>
      </c>
      <c r="J249" s="254"/>
      <c r="K249" s="254" t="s">
        <v>121</v>
      </c>
      <c r="L249" s="254" t="s">
        <v>373</v>
      </c>
      <c r="M249" s="254"/>
      <c r="N249" s="254" t="s">
        <v>121</v>
      </c>
      <c r="O249" s="254" t="s">
        <v>26</v>
      </c>
      <c r="P249" s="254" t="s">
        <v>363</v>
      </c>
      <c r="Q249" s="254"/>
      <c r="R249" s="258" t="s">
        <v>122</v>
      </c>
      <c r="S249" s="254" t="s">
        <v>307</v>
      </c>
      <c r="T249" s="254"/>
      <c r="U249" s="256"/>
      <c r="V249" s="254"/>
      <c r="W249" s="27"/>
      <c r="X249" s="255" t="s">
        <v>123</v>
      </c>
      <c r="Y249" s="255" t="s">
        <v>123</v>
      </c>
      <c r="Z249" s="256"/>
      <c r="AA249" s="56"/>
      <c r="AB249" s="31" t="s">
        <v>4</v>
      </c>
      <c r="AC249" s="257" t="s">
        <v>123</v>
      </c>
      <c r="AD249" s="6">
        <f t="shared" si="30"/>
        <v>1</v>
      </c>
      <c r="AE249" s="6">
        <f t="shared" si="31"/>
        <v>0</v>
      </c>
      <c r="AF249" s="6">
        <f t="shared" si="32"/>
        <v>0</v>
      </c>
    </row>
    <row r="250" spans="2:32" s="23" customFormat="1" ht="30" hidden="1" outlineLevel="1" x14ac:dyDescent="0.25">
      <c r="B250" s="256" t="str">
        <f t="shared" ca="1" si="35"/>
        <v>ФС7_982</v>
      </c>
      <c r="C250" s="254" t="s">
        <v>116</v>
      </c>
      <c r="D250" s="254" t="s">
        <v>116</v>
      </c>
      <c r="E250" s="254" t="s">
        <v>116</v>
      </c>
      <c r="F250" s="254" t="s">
        <v>116</v>
      </c>
      <c r="G250" s="254" t="s">
        <v>117</v>
      </c>
      <c r="H250" s="254" t="s">
        <v>206</v>
      </c>
      <c r="I250" s="254" t="s">
        <v>207</v>
      </c>
      <c r="J250" s="254"/>
      <c r="K250" s="254" t="s">
        <v>121</v>
      </c>
      <c r="L250" s="254" t="s">
        <v>120</v>
      </c>
      <c r="M250" s="254"/>
      <c r="N250" s="254" t="s">
        <v>121</v>
      </c>
      <c r="O250" s="254" t="s">
        <v>28</v>
      </c>
      <c r="P250" s="254" t="s">
        <v>364</v>
      </c>
      <c r="Q250" s="254"/>
      <c r="R250" s="258" t="s">
        <v>122</v>
      </c>
      <c r="S250" s="254" t="s">
        <v>121</v>
      </c>
      <c r="T250" s="254"/>
      <c r="U250" s="256"/>
      <c r="V250" s="254"/>
      <c r="W250" s="27"/>
      <c r="X250" s="255" t="s">
        <v>123</v>
      </c>
      <c r="Y250" s="255" t="s">
        <v>123</v>
      </c>
      <c r="Z250" s="256"/>
      <c r="AA250" s="56"/>
      <c r="AB250" s="31" t="s">
        <v>4</v>
      </c>
      <c r="AC250" s="257" t="s">
        <v>123</v>
      </c>
      <c r="AD250" s="6">
        <f t="shared" si="30"/>
        <v>1</v>
      </c>
      <c r="AE250" s="6">
        <f t="shared" si="31"/>
        <v>0</v>
      </c>
      <c r="AF250" s="6">
        <f t="shared" si="32"/>
        <v>0</v>
      </c>
    </row>
    <row r="251" spans="2:32" s="23" customFormat="1" ht="45" hidden="1" outlineLevel="1" x14ac:dyDescent="0.25">
      <c r="B251" s="636" t="str">
        <f t="shared" ca="1" si="35"/>
        <v>ФС8_982</v>
      </c>
      <c r="C251" s="638" t="s">
        <v>116</v>
      </c>
      <c r="D251" s="638" t="s">
        <v>116</v>
      </c>
      <c r="E251" s="638" t="s">
        <v>116</v>
      </c>
      <c r="F251" s="638" t="s">
        <v>116</v>
      </c>
      <c r="G251" s="638" t="s">
        <v>117</v>
      </c>
      <c r="H251" s="638" t="s">
        <v>206</v>
      </c>
      <c r="I251" s="638" t="s">
        <v>207</v>
      </c>
      <c r="J251" s="638"/>
      <c r="K251" s="638" t="s">
        <v>121</v>
      </c>
      <c r="L251" s="638" t="s">
        <v>120</v>
      </c>
      <c r="M251" s="638"/>
      <c r="N251" s="638" t="s">
        <v>121</v>
      </c>
      <c r="O251" s="638" t="s">
        <v>40</v>
      </c>
      <c r="P251" s="638" t="s">
        <v>365</v>
      </c>
      <c r="Q251" s="638"/>
      <c r="R251" s="640" t="s">
        <v>122</v>
      </c>
      <c r="S251" s="638"/>
      <c r="T251" s="254" t="s">
        <v>382</v>
      </c>
      <c r="U251" s="636" t="s">
        <v>238</v>
      </c>
      <c r="V251" s="638" t="s">
        <v>383</v>
      </c>
      <c r="W251" s="27"/>
      <c r="X251" s="255" t="s">
        <v>116</v>
      </c>
      <c r="Y251" s="315" t="s">
        <v>271</v>
      </c>
      <c r="Z251" s="636"/>
      <c r="AA251" s="642">
        <v>45300.663425925923</v>
      </c>
      <c r="AB251" s="642" t="s">
        <v>4</v>
      </c>
      <c r="AC251" s="652" t="s">
        <v>123</v>
      </c>
      <c r="AD251" s="6">
        <f t="shared" si="30"/>
        <v>1</v>
      </c>
      <c r="AE251" s="6">
        <f t="shared" si="31"/>
        <v>0</v>
      </c>
      <c r="AF251" s="6">
        <f t="shared" si="32"/>
        <v>0</v>
      </c>
    </row>
    <row r="252" spans="2:32" s="23" customFormat="1" ht="45" hidden="1" outlineLevel="1" x14ac:dyDescent="0.25">
      <c r="B252" s="637"/>
      <c r="C252" s="639"/>
      <c r="D252" s="639"/>
      <c r="E252" s="639"/>
      <c r="F252" s="639"/>
      <c r="G252" s="639"/>
      <c r="H252" s="639"/>
      <c r="I252" s="639"/>
      <c r="J252" s="639"/>
      <c r="K252" s="639"/>
      <c r="L252" s="639"/>
      <c r="M252" s="639"/>
      <c r="N252" s="639"/>
      <c r="O252" s="639"/>
      <c r="P252" s="639"/>
      <c r="Q252" s="639"/>
      <c r="R252" s="641"/>
      <c r="S252" s="639"/>
      <c r="T252" s="254" t="s">
        <v>384</v>
      </c>
      <c r="U252" s="637"/>
      <c r="V252" s="639"/>
      <c r="W252" s="27"/>
      <c r="X252" s="315" t="s">
        <v>271</v>
      </c>
      <c r="Y252" s="255" t="s">
        <v>116</v>
      </c>
      <c r="Z252" s="637"/>
      <c r="AA252" s="643"/>
      <c r="AB252" s="643"/>
      <c r="AC252" s="653"/>
      <c r="AD252" s="6"/>
      <c r="AE252" s="6"/>
      <c r="AF252" s="6"/>
    </row>
    <row r="253" spans="2:32" s="23" customFormat="1" ht="30" hidden="1" outlineLevel="1" x14ac:dyDescent="0.25">
      <c r="B253" s="256" t="str">
        <f t="shared" ca="1" si="35"/>
        <v>ФС9_982</v>
      </c>
      <c r="C253" s="254" t="s">
        <v>116</v>
      </c>
      <c r="D253" s="254" t="s">
        <v>116</v>
      </c>
      <c r="E253" s="254" t="s">
        <v>116</v>
      </c>
      <c r="F253" s="254" t="s">
        <v>116</v>
      </c>
      <c r="G253" s="254" t="s">
        <v>117</v>
      </c>
      <c r="H253" s="254" t="s">
        <v>206</v>
      </c>
      <c r="I253" s="254" t="s">
        <v>207</v>
      </c>
      <c r="J253" s="254"/>
      <c r="K253" s="254" t="s">
        <v>121</v>
      </c>
      <c r="L253" s="254" t="s">
        <v>1523</v>
      </c>
      <c r="M253" s="254"/>
      <c r="N253" s="254" t="s">
        <v>121</v>
      </c>
      <c r="O253" s="254" t="s">
        <v>32</v>
      </c>
      <c r="P253" s="254" t="s">
        <v>367</v>
      </c>
      <c r="Q253" s="254"/>
      <c r="R253" s="258" t="s">
        <v>122</v>
      </c>
      <c r="S253" s="254" t="s">
        <v>241</v>
      </c>
      <c r="T253" s="254"/>
      <c r="U253" s="256" t="s">
        <v>238</v>
      </c>
      <c r="V253" s="254"/>
      <c r="W253" s="27"/>
      <c r="X253" s="255" t="s">
        <v>123</v>
      </c>
      <c r="Y253" s="255" t="s">
        <v>123</v>
      </c>
      <c r="Z253" s="256"/>
      <c r="AA253" s="56"/>
      <c r="AB253" s="31" t="s">
        <v>4</v>
      </c>
      <c r="AC253" s="257" t="s">
        <v>123</v>
      </c>
      <c r="AD253" s="6">
        <f t="shared" si="30"/>
        <v>1</v>
      </c>
      <c r="AE253" s="6">
        <f t="shared" si="31"/>
        <v>0</v>
      </c>
      <c r="AF253" s="6">
        <f t="shared" si="32"/>
        <v>0</v>
      </c>
    </row>
    <row r="254" spans="2:32" s="23" customFormat="1" ht="45" hidden="1" outlineLevel="1" x14ac:dyDescent="0.25">
      <c r="B254" s="256" t="str">
        <f t="shared" ca="1" si="35"/>
        <v>ФС10_982</v>
      </c>
      <c r="C254" s="254" t="s">
        <v>116</v>
      </c>
      <c r="D254" s="254" t="s">
        <v>116</v>
      </c>
      <c r="E254" s="254" t="s">
        <v>116</v>
      </c>
      <c r="F254" s="254" t="s">
        <v>116</v>
      </c>
      <c r="G254" s="254" t="s">
        <v>117</v>
      </c>
      <c r="H254" s="254" t="s">
        <v>206</v>
      </c>
      <c r="I254" s="254" t="s">
        <v>207</v>
      </c>
      <c r="J254" s="254"/>
      <c r="K254" s="254" t="s">
        <v>121</v>
      </c>
      <c r="L254" s="254" t="s">
        <v>1525</v>
      </c>
      <c r="M254" s="254"/>
      <c r="N254" s="254" t="s">
        <v>121</v>
      </c>
      <c r="O254" s="254" t="s">
        <v>42</v>
      </c>
      <c r="P254" s="254" t="s">
        <v>367</v>
      </c>
      <c r="Q254" s="254"/>
      <c r="R254" s="258" t="s">
        <v>122</v>
      </c>
      <c r="S254" s="254"/>
      <c r="T254" s="254" t="s">
        <v>368</v>
      </c>
      <c r="U254" s="256"/>
      <c r="V254" s="254"/>
      <c r="W254" s="27"/>
      <c r="X254" s="255" t="s">
        <v>123</v>
      </c>
      <c r="Y254" s="255" t="s">
        <v>123</v>
      </c>
      <c r="Z254" s="256"/>
      <c r="AA254" s="56"/>
      <c r="AB254" s="31" t="s">
        <v>4</v>
      </c>
      <c r="AC254" s="257" t="s">
        <v>123</v>
      </c>
      <c r="AD254" s="6">
        <f t="shared" si="30"/>
        <v>1</v>
      </c>
      <c r="AE254" s="6">
        <f t="shared" si="31"/>
        <v>0</v>
      </c>
      <c r="AF254" s="6">
        <f t="shared" si="32"/>
        <v>0</v>
      </c>
    </row>
    <row r="255" spans="2:32" s="23" customFormat="1" ht="30" hidden="1" outlineLevel="1" x14ac:dyDescent="0.25">
      <c r="B255" s="256" t="str">
        <f t="shared" ca="1" si="35"/>
        <v>ФС11_982</v>
      </c>
      <c r="C255" s="254" t="s">
        <v>116</v>
      </c>
      <c r="D255" s="254" t="s">
        <v>116</v>
      </c>
      <c r="E255" s="254" t="s">
        <v>116</v>
      </c>
      <c r="F255" s="254" t="s">
        <v>116</v>
      </c>
      <c r="G255" s="254" t="s">
        <v>117</v>
      </c>
      <c r="H255" s="254" t="s">
        <v>206</v>
      </c>
      <c r="I255" s="254" t="s">
        <v>207</v>
      </c>
      <c r="J255" s="254"/>
      <c r="K255" s="254" t="s">
        <v>121</v>
      </c>
      <c r="L255" s="254" t="s">
        <v>373</v>
      </c>
      <c r="M255" s="254"/>
      <c r="N255" s="254" t="s">
        <v>121</v>
      </c>
      <c r="O255" s="254" t="s">
        <v>42</v>
      </c>
      <c r="P255" s="254" t="s">
        <v>367</v>
      </c>
      <c r="Q255" s="254"/>
      <c r="R255" s="258" t="s">
        <v>122</v>
      </c>
      <c r="S255" s="254"/>
      <c r="T255" s="254" t="s">
        <v>234</v>
      </c>
      <c r="U255" s="256"/>
      <c r="V255" s="254"/>
      <c r="W255" s="27"/>
      <c r="X255" s="255" t="s">
        <v>123</v>
      </c>
      <c r="Y255" s="255" t="s">
        <v>123</v>
      </c>
      <c r="Z255" s="256"/>
      <c r="AA255" s="56"/>
      <c r="AB255" s="31" t="s">
        <v>4</v>
      </c>
      <c r="AC255" s="257" t="s">
        <v>123</v>
      </c>
      <c r="AD255" s="6">
        <f t="shared" si="30"/>
        <v>1</v>
      </c>
      <c r="AE255" s="6">
        <f t="shared" si="31"/>
        <v>0</v>
      </c>
      <c r="AF255" s="6">
        <f t="shared" si="32"/>
        <v>0</v>
      </c>
    </row>
    <row r="256" spans="2:32" s="23" customFormat="1" ht="30" hidden="1" outlineLevel="1" x14ac:dyDescent="0.25">
      <c r="B256" s="256" t="str">
        <f t="shared" ca="1" si="35"/>
        <v>ФС12_982</v>
      </c>
      <c r="C256" s="254" t="s">
        <v>116</v>
      </c>
      <c r="D256" s="254" t="s">
        <v>116</v>
      </c>
      <c r="E256" s="254" t="s">
        <v>116</v>
      </c>
      <c r="F256" s="254" t="s">
        <v>116</v>
      </c>
      <c r="G256" s="254" t="s">
        <v>117</v>
      </c>
      <c r="H256" s="254" t="s">
        <v>206</v>
      </c>
      <c r="I256" s="254" t="s">
        <v>207</v>
      </c>
      <c r="J256" s="254"/>
      <c r="K256" s="254" t="s">
        <v>121</v>
      </c>
      <c r="L256" s="254" t="s">
        <v>1523</v>
      </c>
      <c r="M256" s="254"/>
      <c r="N256" s="254" t="s">
        <v>121</v>
      </c>
      <c r="O256" s="254" t="s">
        <v>26</v>
      </c>
      <c r="P256" s="254" t="s">
        <v>374</v>
      </c>
      <c r="Q256" s="254"/>
      <c r="R256" s="258" t="s">
        <v>122</v>
      </c>
      <c r="S256" s="254" t="s">
        <v>257</v>
      </c>
      <c r="T256" s="254" t="s">
        <v>377</v>
      </c>
      <c r="U256" s="256" t="s">
        <v>260</v>
      </c>
      <c r="V256" s="254" t="s">
        <v>376</v>
      </c>
      <c r="W256" s="27"/>
      <c r="X256" s="255" t="s">
        <v>123</v>
      </c>
      <c r="Y256" s="255" t="s">
        <v>123</v>
      </c>
      <c r="Z256" s="256"/>
      <c r="AA256" s="56"/>
      <c r="AB256" s="31" t="s">
        <v>4</v>
      </c>
      <c r="AC256" s="257" t="s">
        <v>123</v>
      </c>
      <c r="AD256" s="6">
        <f t="shared" ref="AD256:AD295" si="36">IF(AB256="Включена",1,0)</f>
        <v>1</v>
      </c>
      <c r="AE256" s="6">
        <f t="shared" ref="AE256:AE295" si="37">IF(AB256="Черновик",1,0)</f>
        <v>0</v>
      </c>
      <c r="AF256" s="6">
        <f t="shared" ref="AF256:AF295" si="38">IF(AB256="Отсутствует",1,0)</f>
        <v>0</v>
      </c>
    </row>
    <row r="257" spans="1:32" s="23" customFormat="1" ht="30" hidden="1" outlineLevel="1" x14ac:dyDescent="0.25">
      <c r="B257" s="256" t="str">
        <f t="shared" ca="1" si="35"/>
        <v>ФС13_982</v>
      </c>
      <c r="C257" s="254" t="s">
        <v>116</v>
      </c>
      <c r="D257" s="254" t="s">
        <v>116</v>
      </c>
      <c r="E257" s="254" t="s">
        <v>116</v>
      </c>
      <c r="F257" s="254" t="s">
        <v>116</v>
      </c>
      <c r="G257" s="254" t="s">
        <v>117</v>
      </c>
      <c r="H257" s="254" t="s">
        <v>206</v>
      </c>
      <c r="I257" s="254" t="s">
        <v>207</v>
      </c>
      <c r="J257" s="254"/>
      <c r="K257" s="254" t="s">
        <v>121</v>
      </c>
      <c r="L257" s="254" t="s">
        <v>357</v>
      </c>
      <c r="M257" s="254"/>
      <c r="N257" s="254" t="s">
        <v>121</v>
      </c>
      <c r="O257" s="254" t="s">
        <v>26</v>
      </c>
      <c r="P257" s="254" t="s">
        <v>374</v>
      </c>
      <c r="Q257" s="254"/>
      <c r="R257" s="258" t="s">
        <v>122</v>
      </c>
      <c r="S257" s="254" t="s">
        <v>257</v>
      </c>
      <c r="T257" s="254" t="s">
        <v>379</v>
      </c>
      <c r="U257" s="256" t="s">
        <v>260</v>
      </c>
      <c r="V257" s="254" t="s">
        <v>376</v>
      </c>
      <c r="W257" s="27"/>
      <c r="X257" s="255" t="s">
        <v>123</v>
      </c>
      <c r="Y257" s="255" t="s">
        <v>123</v>
      </c>
      <c r="Z257" s="256"/>
      <c r="AA257" s="56"/>
      <c r="AB257" s="31" t="s">
        <v>4</v>
      </c>
      <c r="AC257" s="257" t="s">
        <v>123</v>
      </c>
      <c r="AD257" s="6">
        <f t="shared" si="36"/>
        <v>1</v>
      </c>
      <c r="AE257" s="6">
        <f t="shared" si="37"/>
        <v>0</v>
      </c>
      <c r="AF257" s="6">
        <f t="shared" si="38"/>
        <v>0</v>
      </c>
    </row>
    <row r="258" spans="1:32" s="23" customFormat="1" collapsed="1" x14ac:dyDescent="0.25">
      <c r="A258" s="34"/>
      <c r="B258" s="623" t="s">
        <v>208</v>
      </c>
      <c r="C258" s="624"/>
      <c r="D258" s="624"/>
      <c r="E258" s="624"/>
      <c r="F258" s="624"/>
      <c r="G258" s="624"/>
      <c r="H258" s="624"/>
      <c r="I258" s="624"/>
      <c r="J258" s="624"/>
      <c r="K258" s="624"/>
      <c r="L258" s="624"/>
      <c r="M258" s="624"/>
      <c r="N258" s="624"/>
      <c r="O258" s="624"/>
      <c r="P258" s="624"/>
      <c r="Q258" s="624"/>
      <c r="R258" s="624"/>
      <c r="S258" s="624"/>
      <c r="T258" s="624"/>
      <c r="U258" s="624"/>
      <c r="V258" s="624"/>
      <c r="W258" s="624"/>
      <c r="X258" s="624"/>
      <c r="Y258" s="624"/>
      <c r="Z258" s="624"/>
      <c r="AA258" s="52"/>
      <c r="AB258" s="53"/>
      <c r="AC258" s="54"/>
      <c r="AD258" s="35">
        <f t="shared" si="36"/>
        <v>0</v>
      </c>
      <c r="AE258" s="6">
        <f t="shared" si="37"/>
        <v>0</v>
      </c>
      <c r="AF258" s="6">
        <f t="shared" si="38"/>
        <v>0</v>
      </c>
    </row>
    <row r="259" spans="1:32" s="23" customFormat="1" ht="30" hidden="1" outlineLevel="1" x14ac:dyDescent="0.25">
      <c r="A259" s="36"/>
      <c r="B259" s="24" t="str">
        <f>"ФС"&amp;COUNTA($C259:C$264)&amp;"_"&amp;MID(H259,5,5)</f>
        <v>ФС6_811</v>
      </c>
      <c r="C259" s="25" t="s">
        <v>116</v>
      </c>
      <c r="D259" s="25" t="s">
        <v>116</v>
      </c>
      <c r="E259" s="25" t="s">
        <v>117</v>
      </c>
      <c r="F259" s="25" t="s">
        <v>116</v>
      </c>
      <c r="G259" s="25" t="s">
        <v>116</v>
      </c>
      <c r="H259" s="25" t="s">
        <v>208</v>
      </c>
      <c r="I259" s="25" t="s">
        <v>209</v>
      </c>
      <c r="J259" s="25"/>
      <c r="K259" s="25" t="s">
        <v>156</v>
      </c>
      <c r="L259" s="25" t="s">
        <v>120</v>
      </c>
      <c r="M259" s="25"/>
      <c r="N259" s="25" t="s">
        <v>131</v>
      </c>
      <c r="O259" s="25" t="s">
        <v>12</v>
      </c>
      <c r="P259" s="25"/>
      <c r="Q259" s="25"/>
      <c r="R259" s="26" t="s">
        <v>122</v>
      </c>
      <c r="S259" s="25" t="s">
        <v>264</v>
      </c>
      <c r="T259" s="25" t="s">
        <v>265</v>
      </c>
      <c r="U259" s="24"/>
      <c r="V259" s="25"/>
      <c r="W259" s="27"/>
      <c r="X259" s="28" t="s">
        <v>123</v>
      </c>
      <c r="Y259" s="28" t="s">
        <v>123</v>
      </c>
      <c r="Z259" s="24"/>
      <c r="AA259" s="56"/>
      <c r="AB259" s="31" t="s">
        <v>6</v>
      </c>
      <c r="AC259" s="32" t="s">
        <v>116</v>
      </c>
      <c r="AD259" s="35">
        <f t="shared" si="36"/>
        <v>0</v>
      </c>
      <c r="AE259" s="6">
        <f t="shared" si="37"/>
        <v>0</v>
      </c>
      <c r="AF259" s="6">
        <f t="shared" si="38"/>
        <v>1</v>
      </c>
    </row>
    <row r="260" spans="1:32" s="23" customFormat="1" ht="30" hidden="1" outlineLevel="1" x14ac:dyDescent="0.25">
      <c r="A260" s="36"/>
      <c r="B260" s="24" t="str">
        <f>"ФС"&amp;COUNTA($C260:C$264)&amp;"_"&amp;MID(H260,5,5)</f>
        <v>ФС5_811</v>
      </c>
      <c r="C260" s="25" t="s">
        <v>116</v>
      </c>
      <c r="D260" s="25" t="s">
        <v>116</v>
      </c>
      <c r="E260" s="25" t="s">
        <v>117</v>
      </c>
      <c r="F260" s="25" t="s">
        <v>116</v>
      </c>
      <c r="G260" s="25" t="s">
        <v>116</v>
      </c>
      <c r="H260" s="25" t="s">
        <v>208</v>
      </c>
      <c r="I260" s="25" t="s">
        <v>209</v>
      </c>
      <c r="J260" s="25"/>
      <c r="K260" s="25" t="s">
        <v>121</v>
      </c>
      <c r="L260" s="25" t="s">
        <v>120</v>
      </c>
      <c r="M260" s="25"/>
      <c r="N260" s="25" t="s">
        <v>125</v>
      </c>
      <c r="O260" s="25" t="s">
        <v>36</v>
      </c>
      <c r="P260" s="25"/>
      <c r="Q260" s="25"/>
      <c r="R260" s="26" t="s">
        <v>122</v>
      </c>
      <c r="S260" s="25" t="s">
        <v>237</v>
      </c>
      <c r="T260" s="25"/>
      <c r="U260" s="25" t="s">
        <v>238</v>
      </c>
      <c r="V260" s="25"/>
      <c r="W260" s="27"/>
      <c r="X260" s="28" t="s">
        <v>123</v>
      </c>
      <c r="Y260" s="28" t="s">
        <v>123</v>
      </c>
      <c r="Z260" s="24"/>
      <c r="AA260" s="56"/>
      <c r="AB260" s="31" t="s">
        <v>6</v>
      </c>
      <c r="AC260" s="32" t="s">
        <v>116</v>
      </c>
      <c r="AD260" s="35">
        <f t="shared" si="36"/>
        <v>0</v>
      </c>
      <c r="AE260" s="6">
        <f t="shared" si="37"/>
        <v>0</v>
      </c>
      <c r="AF260" s="6">
        <f t="shared" si="38"/>
        <v>1</v>
      </c>
    </row>
    <row r="261" spans="1:32" s="23" customFormat="1" ht="30" hidden="1" outlineLevel="1" x14ac:dyDescent="0.25">
      <c r="A261" s="36"/>
      <c r="B261" s="24" t="str">
        <f>"ФС"&amp;COUNTA($C261:C$264)&amp;"_"&amp;MID(H261,5,5)</f>
        <v>ФС4_811</v>
      </c>
      <c r="C261" s="25" t="s">
        <v>116</v>
      </c>
      <c r="D261" s="25" t="s">
        <v>116</v>
      </c>
      <c r="E261" s="25" t="s">
        <v>117</v>
      </c>
      <c r="F261" s="25" t="s">
        <v>116</v>
      </c>
      <c r="G261" s="25" t="s">
        <v>116</v>
      </c>
      <c r="H261" s="25" t="s">
        <v>208</v>
      </c>
      <c r="I261" s="25" t="s">
        <v>209</v>
      </c>
      <c r="J261" s="25"/>
      <c r="K261" s="25" t="s">
        <v>131</v>
      </c>
      <c r="L261" s="25" t="s">
        <v>120</v>
      </c>
      <c r="M261" s="25"/>
      <c r="N261" s="25" t="s">
        <v>131</v>
      </c>
      <c r="O261" s="25" t="s">
        <v>66</v>
      </c>
      <c r="P261" s="25"/>
      <c r="Q261" s="25"/>
      <c r="R261" s="26" t="s">
        <v>122</v>
      </c>
      <c r="S261" s="25" t="s">
        <v>264</v>
      </c>
      <c r="T261" s="25" t="s">
        <v>265</v>
      </c>
      <c r="U261" s="24"/>
      <c r="V261" s="25"/>
      <c r="W261" s="27"/>
      <c r="X261" s="28" t="s">
        <v>123</v>
      </c>
      <c r="Y261" s="28" t="s">
        <v>123</v>
      </c>
      <c r="Z261" s="24"/>
      <c r="AA261" s="56"/>
      <c r="AB261" s="31" t="s">
        <v>6</v>
      </c>
      <c r="AC261" s="32" t="s">
        <v>116</v>
      </c>
      <c r="AD261" s="35">
        <f t="shared" si="36"/>
        <v>0</v>
      </c>
      <c r="AE261" s="6">
        <f t="shared" si="37"/>
        <v>0</v>
      </c>
      <c r="AF261" s="6">
        <f t="shared" si="38"/>
        <v>1</v>
      </c>
    </row>
    <row r="262" spans="1:32" s="23" customFormat="1" ht="30" hidden="1" outlineLevel="1" x14ac:dyDescent="0.25">
      <c r="A262" s="36"/>
      <c r="B262" s="24" t="str">
        <f>"ФС"&amp;COUNTA($C262:C$264)&amp;"_"&amp;MID(H262,5,5)</f>
        <v>ФС3_811</v>
      </c>
      <c r="C262" s="25" t="s">
        <v>116</v>
      </c>
      <c r="D262" s="25" t="s">
        <v>116</v>
      </c>
      <c r="E262" s="25" t="s">
        <v>117</v>
      </c>
      <c r="F262" s="25" t="s">
        <v>116</v>
      </c>
      <c r="G262" s="25" t="s">
        <v>116</v>
      </c>
      <c r="H262" s="25" t="s">
        <v>208</v>
      </c>
      <c r="I262" s="25" t="s">
        <v>209</v>
      </c>
      <c r="J262" s="25"/>
      <c r="K262" s="25" t="s">
        <v>131</v>
      </c>
      <c r="L262" s="25" t="s">
        <v>120</v>
      </c>
      <c r="M262" s="25"/>
      <c r="N262" s="25" t="s">
        <v>125</v>
      </c>
      <c r="O262" s="25" t="s">
        <v>74</v>
      </c>
      <c r="P262" s="25"/>
      <c r="Q262" s="25"/>
      <c r="R262" s="26" t="s">
        <v>122</v>
      </c>
      <c r="S262" s="25" t="s">
        <v>239</v>
      </c>
      <c r="T262" s="25"/>
      <c r="U262" s="25" t="s">
        <v>238</v>
      </c>
      <c r="V262" s="25"/>
      <c r="W262" s="27"/>
      <c r="X262" s="28" t="s">
        <v>123</v>
      </c>
      <c r="Y262" s="28" t="s">
        <v>123</v>
      </c>
      <c r="Z262" s="24"/>
      <c r="AA262" s="56"/>
      <c r="AB262" s="31" t="s">
        <v>6</v>
      </c>
      <c r="AC262" s="32" t="s">
        <v>116</v>
      </c>
      <c r="AD262" s="35">
        <f t="shared" si="36"/>
        <v>0</v>
      </c>
      <c r="AE262" s="6">
        <f t="shared" si="37"/>
        <v>0</v>
      </c>
      <c r="AF262" s="6">
        <f t="shared" si="38"/>
        <v>1</v>
      </c>
    </row>
    <row r="263" spans="1:32" s="23" customFormat="1" ht="30" hidden="1" outlineLevel="1" x14ac:dyDescent="0.25">
      <c r="A263" s="36"/>
      <c r="B263" s="24" t="str">
        <f>"ФС"&amp;COUNTA($C263:C$264)&amp;"_"&amp;MID(H263,5,5)</f>
        <v>ФС2_811</v>
      </c>
      <c r="C263" s="25" t="s">
        <v>116</v>
      </c>
      <c r="D263" s="25" t="s">
        <v>116</v>
      </c>
      <c r="E263" s="25" t="s">
        <v>117</v>
      </c>
      <c r="F263" s="25" t="s">
        <v>116</v>
      </c>
      <c r="G263" s="25" t="s">
        <v>116</v>
      </c>
      <c r="H263" s="25" t="s">
        <v>208</v>
      </c>
      <c r="I263" s="25" t="s">
        <v>209</v>
      </c>
      <c r="J263" s="25"/>
      <c r="K263" s="25" t="s">
        <v>131</v>
      </c>
      <c r="L263" s="25" t="s">
        <v>120</v>
      </c>
      <c r="M263" s="25"/>
      <c r="N263" s="25" t="s">
        <v>134</v>
      </c>
      <c r="O263" s="25" t="s">
        <v>48</v>
      </c>
      <c r="P263" s="25"/>
      <c r="Q263" s="25"/>
      <c r="R263" s="26" t="s">
        <v>122</v>
      </c>
      <c r="S263" s="25" t="s">
        <v>240</v>
      </c>
      <c r="T263" s="25"/>
      <c r="U263" s="25" t="s">
        <v>238</v>
      </c>
      <c r="V263" s="25"/>
      <c r="W263" s="27"/>
      <c r="X263" s="28" t="s">
        <v>123</v>
      </c>
      <c r="Y263" s="28" t="s">
        <v>123</v>
      </c>
      <c r="Z263" s="24"/>
      <c r="AA263" s="56"/>
      <c r="AB263" s="31" t="s">
        <v>6</v>
      </c>
      <c r="AC263" s="32" t="s">
        <v>116</v>
      </c>
      <c r="AD263" s="35">
        <f t="shared" si="36"/>
        <v>0</v>
      </c>
      <c r="AE263" s="6">
        <f t="shared" si="37"/>
        <v>0</v>
      </c>
      <c r="AF263" s="6">
        <f t="shared" si="38"/>
        <v>1</v>
      </c>
    </row>
    <row r="264" spans="1:32" s="23" customFormat="1" ht="30" hidden="1" outlineLevel="1" x14ac:dyDescent="0.25">
      <c r="A264" s="36"/>
      <c r="B264" s="24" t="str">
        <f>"ФС"&amp;COUNTA($C264:C$264)&amp;"_"&amp;MID(H264,5,5)</f>
        <v>ФС1_811</v>
      </c>
      <c r="C264" s="25" t="s">
        <v>116</v>
      </c>
      <c r="D264" s="25" t="s">
        <v>116</v>
      </c>
      <c r="E264" s="25" t="s">
        <v>117</v>
      </c>
      <c r="F264" s="25" t="s">
        <v>116</v>
      </c>
      <c r="G264" s="25" t="s">
        <v>116</v>
      </c>
      <c r="H264" s="25" t="s">
        <v>208</v>
      </c>
      <c r="I264" s="25" t="s">
        <v>209</v>
      </c>
      <c r="J264" s="25"/>
      <c r="K264" s="25" t="s">
        <v>131</v>
      </c>
      <c r="L264" s="25" t="s">
        <v>120</v>
      </c>
      <c r="M264" s="25"/>
      <c r="N264" s="25" t="s">
        <v>124</v>
      </c>
      <c r="O264" s="25" t="s">
        <v>32</v>
      </c>
      <c r="P264" s="25"/>
      <c r="Q264" s="25"/>
      <c r="R264" s="26" t="s">
        <v>122</v>
      </c>
      <c r="S264" s="25" t="s">
        <v>241</v>
      </c>
      <c r="T264" s="25"/>
      <c r="U264" s="25" t="s">
        <v>238</v>
      </c>
      <c r="V264" s="25"/>
      <c r="W264" s="27"/>
      <c r="X264" s="28" t="s">
        <v>123</v>
      </c>
      <c r="Y264" s="28" t="s">
        <v>123</v>
      </c>
      <c r="Z264" s="24"/>
      <c r="AA264" s="56"/>
      <c r="AB264" s="31" t="s">
        <v>6</v>
      </c>
      <c r="AC264" s="32" t="s">
        <v>116</v>
      </c>
      <c r="AD264" s="35">
        <f t="shared" si="36"/>
        <v>0</v>
      </c>
      <c r="AE264" s="6">
        <f t="shared" si="37"/>
        <v>0</v>
      </c>
      <c r="AF264" s="6">
        <f t="shared" si="38"/>
        <v>1</v>
      </c>
    </row>
    <row r="265" spans="1:32" s="23" customFormat="1" ht="45" hidden="1" outlineLevel="1" x14ac:dyDescent="0.25">
      <c r="A265" s="36"/>
      <c r="B265" s="24" t="str">
        <f>"ФС"&amp;COUNTA($C$264:C265)&amp;"_"&amp;MID(H265,5,5)</f>
        <v>ФС2_811</v>
      </c>
      <c r="C265" s="25" t="s">
        <v>116</v>
      </c>
      <c r="D265" s="25" t="s">
        <v>116</v>
      </c>
      <c r="E265" s="25" t="s">
        <v>117</v>
      </c>
      <c r="F265" s="25" t="s">
        <v>116</v>
      </c>
      <c r="G265" s="25" t="s">
        <v>116</v>
      </c>
      <c r="H265" s="25" t="s">
        <v>208</v>
      </c>
      <c r="I265" s="25" t="s">
        <v>209</v>
      </c>
      <c r="J265" s="25"/>
      <c r="K265" s="25" t="s">
        <v>125</v>
      </c>
      <c r="L265" s="25" t="s">
        <v>120</v>
      </c>
      <c r="M265" s="25"/>
      <c r="N265" s="25" t="s">
        <v>125</v>
      </c>
      <c r="O265" s="25" t="s">
        <v>38</v>
      </c>
      <c r="P265" s="25"/>
      <c r="Q265" s="25"/>
      <c r="R265" s="26" t="s">
        <v>122</v>
      </c>
      <c r="S265" s="25" t="s">
        <v>242</v>
      </c>
      <c r="T265" s="25"/>
      <c r="U265" s="25" t="s">
        <v>243</v>
      </c>
      <c r="V265" s="25"/>
      <c r="W265" s="27"/>
      <c r="X265" s="28" t="s">
        <v>123</v>
      </c>
      <c r="Y265" s="28" t="s">
        <v>123</v>
      </c>
      <c r="Z265" s="24"/>
      <c r="AA265" s="56"/>
      <c r="AB265" s="31" t="s">
        <v>6</v>
      </c>
      <c r="AC265" s="32" t="s">
        <v>116</v>
      </c>
      <c r="AD265" s="35">
        <f t="shared" si="36"/>
        <v>0</v>
      </c>
      <c r="AE265" s="6">
        <f t="shared" si="37"/>
        <v>0</v>
      </c>
      <c r="AF265" s="6">
        <f t="shared" si="38"/>
        <v>1</v>
      </c>
    </row>
    <row r="266" spans="1:32" s="23" customFormat="1" collapsed="1" x14ac:dyDescent="0.25">
      <c r="A266" s="34"/>
      <c r="B266" s="623" t="s">
        <v>210</v>
      </c>
      <c r="C266" s="624"/>
      <c r="D266" s="624"/>
      <c r="E266" s="624"/>
      <c r="F266" s="624"/>
      <c r="G266" s="624"/>
      <c r="H266" s="624"/>
      <c r="I266" s="624"/>
      <c r="J266" s="624"/>
      <c r="K266" s="624"/>
      <c r="L266" s="624"/>
      <c r="M266" s="624"/>
      <c r="N266" s="624"/>
      <c r="O266" s="624"/>
      <c r="P266" s="624"/>
      <c r="Q266" s="624"/>
      <c r="R266" s="624"/>
      <c r="S266" s="624"/>
      <c r="T266" s="624"/>
      <c r="U266" s="624"/>
      <c r="V266" s="624"/>
      <c r="W266" s="624"/>
      <c r="X266" s="624"/>
      <c r="Y266" s="624"/>
      <c r="Z266" s="624"/>
      <c r="AA266" s="52"/>
      <c r="AB266" s="53"/>
      <c r="AC266" s="54"/>
      <c r="AD266" s="35">
        <f t="shared" si="36"/>
        <v>0</v>
      </c>
      <c r="AE266" s="6">
        <f t="shared" si="37"/>
        <v>0</v>
      </c>
      <c r="AF266" s="6">
        <f t="shared" si="38"/>
        <v>0</v>
      </c>
    </row>
    <row r="267" spans="1:32" s="23" customFormat="1" ht="45" hidden="1" outlineLevel="1" x14ac:dyDescent="0.25">
      <c r="A267" s="36"/>
      <c r="B267" s="24" t="str">
        <f>"ФС"&amp;COUNTA($C267:C$272)&amp;"_"&amp;MID(H267,5,5)</f>
        <v>ФС5_814</v>
      </c>
      <c r="C267" s="25" t="s">
        <v>116</v>
      </c>
      <c r="D267" s="25" t="s">
        <v>116</v>
      </c>
      <c r="E267" s="25" t="s">
        <v>117</v>
      </c>
      <c r="F267" s="25" t="s">
        <v>116</v>
      </c>
      <c r="G267" s="25" t="s">
        <v>116</v>
      </c>
      <c r="H267" s="25" t="s">
        <v>210</v>
      </c>
      <c r="I267" s="25" t="s">
        <v>211</v>
      </c>
      <c r="J267" s="25"/>
      <c r="K267" s="25" t="s">
        <v>121</v>
      </c>
      <c r="L267" s="25" t="s">
        <v>120</v>
      </c>
      <c r="M267" s="25"/>
      <c r="N267" s="25" t="s">
        <v>131</v>
      </c>
      <c r="O267" s="25" t="s">
        <v>66</v>
      </c>
      <c r="P267" s="25"/>
      <c r="Q267" s="25"/>
      <c r="R267" s="26" t="s">
        <v>122</v>
      </c>
      <c r="S267" s="25" t="s">
        <v>264</v>
      </c>
      <c r="T267" s="25" t="s">
        <v>265</v>
      </c>
      <c r="U267" s="24"/>
      <c r="V267" s="25"/>
      <c r="W267" s="27"/>
      <c r="X267" s="28" t="s">
        <v>123</v>
      </c>
      <c r="Y267" s="28" t="s">
        <v>123</v>
      </c>
      <c r="Z267" s="24"/>
      <c r="AA267" s="56"/>
      <c r="AB267" s="31" t="s">
        <v>6</v>
      </c>
      <c r="AC267" s="32" t="s">
        <v>116</v>
      </c>
      <c r="AD267" s="35">
        <f t="shared" si="36"/>
        <v>0</v>
      </c>
      <c r="AE267" s="6">
        <f t="shared" si="37"/>
        <v>0</v>
      </c>
      <c r="AF267" s="6">
        <f t="shared" si="38"/>
        <v>1</v>
      </c>
    </row>
    <row r="268" spans="1:32" s="23" customFormat="1" ht="45" hidden="1" outlineLevel="1" x14ac:dyDescent="0.25">
      <c r="A268" s="36"/>
      <c r="B268" s="24" t="str">
        <f>"ФС"&amp;COUNTA($C268:C$272)&amp;"_"&amp;MID(H268,5,5)</f>
        <v>ФС4_814</v>
      </c>
      <c r="C268" s="25" t="s">
        <v>116</v>
      </c>
      <c r="D268" s="25" t="s">
        <v>116</v>
      </c>
      <c r="E268" s="25" t="s">
        <v>117</v>
      </c>
      <c r="F268" s="25" t="s">
        <v>116</v>
      </c>
      <c r="G268" s="25" t="s">
        <v>116</v>
      </c>
      <c r="H268" s="25" t="s">
        <v>210</v>
      </c>
      <c r="I268" s="25" t="s">
        <v>211</v>
      </c>
      <c r="J268" s="25"/>
      <c r="K268" s="25" t="s">
        <v>121</v>
      </c>
      <c r="L268" s="25" t="s">
        <v>120</v>
      </c>
      <c r="M268" s="25"/>
      <c r="N268" s="25" t="s">
        <v>125</v>
      </c>
      <c r="O268" s="25" t="s">
        <v>74</v>
      </c>
      <c r="P268" s="25"/>
      <c r="Q268" s="25"/>
      <c r="R268" s="26" t="s">
        <v>122</v>
      </c>
      <c r="S268" s="25" t="s">
        <v>239</v>
      </c>
      <c r="T268" s="25"/>
      <c r="U268" s="25" t="s">
        <v>238</v>
      </c>
      <c r="V268" s="25"/>
      <c r="W268" s="27"/>
      <c r="X268" s="28" t="s">
        <v>123</v>
      </c>
      <c r="Y268" s="28" t="s">
        <v>123</v>
      </c>
      <c r="Z268" s="24"/>
      <c r="AA268" s="56"/>
      <c r="AB268" s="31" t="s">
        <v>6</v>
      </c>
      <c r="AC268" s="32" t="s">
        <v>116</v>
      </c>
      <c r="AD268" s="35">
        <f t="shared" si="36"/>
        <v>0</v>
      </c>
      <c r="AE268" s="6">
        <f t="shared" si="37"/>
        <v>0</v>
      </c>
      <c r="AF268" s="6">
        <f t="shared" si="38"/>
        <v>1</v>
      </c>
    </row>
    <row r="269" spans="1:32" s="23" customFormat="1" ht="45" hidden="1" outlineLevel="1" x14ac:dyDescent="0.25">
      <c r="A269" s="36"/>
      <c r="B269" s="24" t="str">
        <f>"ФС"&amp;COUNTA($C269:C$272)&amp;"_"&amp;MID(H269,5,5)</f>
        <v>ФС3_814</v>
      </c>
      <c r="C269" s="25" t="s">
        <v>116</v>
      </c>
      <c r="D269" s="25" t="s">
        <v>116</v>
      </c>
      <c r="E269" s="25" t="s">
        <v>117</v>
      </c>
      <c r="F269" s="25" t="s">
        <v>116</v>
      </c>
      <c r="G269" s="25" t="s">
        <v>116</v>
      </c>
      <c r="H269" s="25" t="s">
        <v>210</v>
      </c>
      <c r="I269" s="25" t="s">
        <v>211</v>
      </c>
      <c r="J269" s="25"/>
      <c r="K269" s="25" t="s">
        <v>121</v>
      </c>
      <c r="L269" s="25" t="s">
        <v>120</v>
      </c>
      <c r="M269" s="25"/>
      <c r="N269" s="25" t="s">
        <v>134</v>
      </c>
      <c r="O269" s="25" t="s">
        <v>48</v>
      </c>
      <c r="P269" s="25"/>
      <c r="Q269" s="25"/>
      <c r="R269" s="26" t="s">
        <v>122</v>
      </c>
      <c r="S269" s="25" t="s">
        <v>240</v>
      </c>
      <c r="T269" s="25"/>
      <c r="U269" s="25" t="s">
        <v>238</v>
      </c>
      <c r="V269" s="25"/>
      <c r="W269" s="27"/>
      <c r="X269" s="28" t="s">
        <v>123</v>
      </c>
      <c r="Y269" s="28" t="s">
        <v>123</v>
      </c>
      <c r="Z269" s="24"/>
      <c r="AA269" s="56"/>
      <c r="AB269" s="31" t="s">
        <v>6</v>
      </c>
      <c r="AC269" s="32" t="s">
        <v>116</v>
      </c>
      <c r="AD269" s="35">
        <f t="shared" si="36"/>
        <v>0</v>
      </c>
      <c r="AE269" s="6">
        <f t="shared" si="37"/>
        <v>0</v>
      </c>
      <c r="AF269" s="6">
        <f t="shared" si="38"/>
        <v>1</v>
      </c>
    </row>
    <row r="270" spans="1:32" s="23" customFormat="1" ht="45" hidden="1" outlineLevel="1" x14ac:dyDescent="0.25">
      <c r="A270" s="36"/>
      <c r="B270" s="24" t="str">
        <f>"ФС"&amp;COUNTA($C270:C$272)&amp;"_"&amp;MID(H270,5,5)</f>
        <v>ФС2_814</v>
      </c>
      <c r="C270" s="25" t="s">
        <v>116</v>
      </c>
      <c r="D270" s="25" t="s">
        <v>116</v>
      </c>
      <c r="E270" s="25" t="s">
        <v>117</v>
      </c>
      <c r="F270" s="25" t="s">
        <v>116</v>
      </c>
      <c r="G270" s="25" t="s">
        <v>116</v>
      </c>
      <c r="H270" s="25" t="s">
        <v>210</v>
      </c>
      <c r="I270" s="25" t="s">
        <v>211</v>
      </c>
      <c r="J270" s="25"/>
      <c r="K270" s="25" t="s">
        <v>121</v>
      </c>
      <c r="L270" s="25" t="s">
        <v>120</v>
      </c>
      <c r="M270" s="25"/>
      <c r="N270" s="25" t="s">
        <v>124</v>
      </c>
      <c r="O270" s="25" t="s">
        <v>32</v>
      </c>
      <c r="P270" s="25"/>
      <c r="Q270" s="25"/>
      <c r="R270" s="26" t="s">
        <v>122</v>
      </c>
      <c r="S270" s="25" t="s">
        <v>241</v>
      </c>
      <c r="T270" s="25"/>
      <c r="U270" s="25" t="s">
        <v>238</v>
      </c>
      <c r="V270" s="25"/>
      <c r="W270" s="27"/>
      <c r="X270" s="28" t="s">
        <v>123</v>
      </c>
      <c r="Y270" s="28" t="s">
        <v>123</v>
      </c>
      <c r="Z270" s="24"/>
      <c r="AA270" s="56"/>
      <c r="AB270" s="31" t="s">
        <v>6</v>
      </c>
      <c r="AC270" s="32" t="s">
        <v>116</v>
      </c>
      <c r="AD270" s="35">
        <f t="shared" si="36"/>
        <v>0</v>
      </c>
      <c r="AE270" s="6">
        <f t="shared" si="37"/>
        <v>0</v>
      </c>
      <c r="AF270" s="6">
        <f t="shared" si="38"/>
        <v>1</v>
      </c>
    </row>
    <row r="271" spans="1:32" s="23" customFormat="1" collapsed="1" x14ac:dyDescent="0.25">
      <c r="A271" s="34"/>
      <c r="B271" s="623" t="s">
        <v>212</v>
      </c>
      <c r="C271" s="624"/>
      <c r="D271" s="624"/>
      <c r="E271" s="624"/>
      <c r="F271" s="624"/>
      <c r="G271" s="624"/>
      <c r="H271" s="624"/>
      <c r="I271" s="624"/>
      <c r="J271" s="624"/>
      <c r="K271" s="624"/>
      <c r="L271" s="624"/>
      <c r="M271" s="624"/>
      <c r="N271" s="624"/>
      <c r="O271" s="624"/>
      <c r="P271" s="624"/>
      <c r="Q271" s="624"/>
      <c r="R271" s="624"/>
      <c r="S271" s="624"/>
      <c r="T271" s="624"/>
      <c r="U271" s="624"/>
      <c r="V271" s="624"/>
      <c r="W271" s="624"/>
      <c r="X271" s="624"/>
      <c r="Y271" s="624"/>
      <c r="Z271" s="624"/>
      <c r="AA271" s="52"/>
      <c r="AB271" s="53"/>
      <c r="AC271" s="54"/>
      <c r="AD271" s="35">
        <f t="shared" si="36"/>
        <v>0</v>
      </c>
      <c r="AE271" s="6">
        <f t="shared" si="37"/>
        <v>0</v>
      </c>
      <c r="AF271" s="6">
        <f t="shared" si="38"/>
        <v>0</v>
      </c>
    </row>
    <row r="272" spans="1:32" s="23" customFormat="1" ht="30" hidden="1" outlineLevel="1" x14ac:dyDescent="0.25">
      <c r="A272" s="36"/>
      <c r="B272" s="24" t="str">
        <f>"ФС"&amp;COUNTA($C272:C$277)&amp;"_"&amp;MID(H272,5,5)</f>
        <v>ФС5_441</v>
      </c>
      <c r="C272" s="25" t="s">
        <v>116</v>
      </c>
      <c r="D272" s="25" t="s">
        <v>116</v>
      </c>
      <c r="E272" s="25" t="s">
        <v>116</v>
      </c>
      <c r="F272" s="25" t="s">
        <v>116</v>
      </c>
      <c r="G272" s="25" t="s">
        <v>117</v>
      </c>
      <c r="H272" s="25" t="s">
        <v>212</v>
      </c>
      <c r="I272" s="25" t="s">
        <v>213</v>
      </c>
      <c r="J272" s="25"/>
      <c r="K272" s="25" t="s">
        <v>121</v>
      </c>
      <c r="L272" s="25" t="s">
        <v>120</v>
      </c>
      <c r="M272" s="25"/>
      <c r="N272" s="25" t="s">
        <v>131</v>
      </c>
      <c r="O272" s="25" t="s">
        <v>12</v>
      </c>
      <c r="P272" s="25"/>
      <c r="Q272" s="25"/>
      <c r="R272" s="26" t="s">
        <v>122</v>
      </c>
      <c r="S272" s="25" t="s">
        <v>264</v>
      </c>
      <c r="T272" s="25" t="s">
        <v>265</v>
      </c>
      <c r="U272" s="24"/>
      <c r="V272" s="25"/>
      <c r="W272" s="27"/>
      <c r="X272" s="28" t="s">
        <v>123</v>
      </c>
      <c r="Y272" s="28" t="s">
        <v>123</v>
      </c>
      <c r="Z272" s="24"/>
      <c r="AA272" s="56"/>
      <c r="AB272" s="31" t="s">
        <v>6</v>
      </c>
      <c r="AC272" s="32" t="s">
        <v>116</v>
      </c>
      <c r="AD272" s="35">
        <f t="shared" si="36"/>
        <v>0</v>
      </c>
      <c r="AE272" s="6">
        <f t="shared" si="37"/>
        <v>0</v>
      </c>
      <c r="AF272" s="6">
        <f t="shared" si="38"/>
        <v>1</v>
      </c>
    </row>
    <row r="273" spans="1:32" s="23" customFormat="1" ht="30" hidden="1" outlineLevel="1" x14ac:dyDescent="0.25">
      <c r="A273" s="36"/>
      <c r="B273" s="24" t="str">
        <f>"ФС"&amp;COUNTA($C273:C$277)&amp;"_"&amp;MID(H273,5,5)</f>
        <v>ФС4_441</v>
      </c>
      <c r="C273" s="25" t="s">
        <v>116</v>
      </c>
      <c r="D273" s="25" t="s">
        <v>116</v>
      </c>
      <c r="E273" s="25" t="s">
        <v>116</v>
      </c>
      <c r="F273" s="25" t="s">
        <v>116</v>
      </c>
      <c r="G273" s="25" t="s">
        <v>117</v>
      </c>
      <c r="H273" s="25" t="s">
        <v>212</v>
      </c>
      <c r="I273" s="25" t="s">
        <v>213</v>
      </c>
      <c r="J273" s="25"/>
      <c r="K273" s="25" t="s">
        <v>121</v>
      </c>
      <c r="L273" s="25" t="s">
        <v>120</v>
      </c>
      <c r="M273" s="25"/>
      <c r="N273" s="25" t="s">
        <v>131</v>
      </c>
      <c r="O273" s="25" t="s">
        <v>36</v>
      </c>
      <c r="P273" s="25"/>
      <c r="Q273" s="25"/>
      <c r="R273" s="26" t="s">
        <v>122</v>
      </c>
      <c r="S273" s="25" t="s">
        <v>237</v>
      </c>
      <c r="T273" s="25"/>
      <c r="U273" s="25" t="s">
        <v>238</v>
      </c>
      <c r="V273" s="25"/>
      <c r="W273" s="27"/>
      <c r="X273" s="28" t="s">
        <v>123</v>
      </c>
      <c r="Y273" s="28" t="s">
        <v>123</v>
      </c>
      <c r="Z273" s="24"/>
      <c r="AA273" s="56"/>
      <c r="AB273" s="31" t="s">
        <v>6</v>
      </c>
      <c r="AC273" s="32" t="s">
        <v>116</v>
      </c>
      <c r="AD273" s="35">
        <f t="shared" si="36"/>
        <v>0</v>
      </c>
      <c r="AE273" s="6">
        <f t="shared" si="37"/>
        <v>0</v>
      </c>
      <c r="AF273" s="6">
        <f t="shared" si="38"/>
        <v>1</v>
      </c>
    </row>
    <row r="274" spans="1:32" s="23" customFormat="1" collapsed="1" x14ac:dyDescent="0.25">
      <c r="A274" s="34"/>
      <c r="B274" s="623" t="s">
        <v>214</v>
      </c>
      <c r="C274" s="624"/>
      <c r="D274" s="624"/>
      <c r="E274" s="624"/>
      <c r="F274" s="624"/>
      <c r="G274" s="624"/>
      <c r="H274" s="624"/>
      <c r="I274" s="624"/>
      <c r="J274" s="624"/>
      <c r="K274" s="624"/>
      <c r="L274" s="624"/>
      <c r="M274" s="624"/>
      <c r="N274" s="624"/>
      <c r="O274" s="624"/>
      <c r="P274" s="624"/>
      <c r="Q274" s="624"/>
      <c r="R274" s="624"/>
      <c r="S274" s="624"/>
      <c r="T274" s="624"/>
      <c r="U274" s="624"/>
      <c r="V274" s="624"/>
      <c r="W274" s="624"/>
      <c r="X274" s="624"/>
      <c r="Y274" s="624"/>
      <c r="Z274" s="624"/>
      <c r="AA274" s="58"/>
      <c r="AB274" s="53"/>
      <c r="AC274" s="54"/>
      <c r="AD274" s="35">
        <f t="shared" si="36"/>
        <v>0</v>
      </c>
      <c r="AE274" s="6">
        <f t="shared" si="37"/>
        <v>0</v>
      </c>
      <c r="AF274" s="6">
        <f t="shared" si="38"/>
        <v>0</v>
      </c>
    </row>
    <row r="275" spans="1:32" s="23" customFormat="1" ht="30" hidden="1" outlineLevel="1" x14ac:dyDescent="0.25">
      <c r="A275" s="36"/>
      <c r="B275" s="24" t="str">
        <f>"ФС"&amp;COUNTA($C275:C$280)&amp;"_"&amp;MID(H275,5,5)</f>
        <v>ФС6_KVRM</v>
      </c>
      <c r="C275" s="25" t="s">
        <v>117</v>
      </c>
      <c r="D275" s="25" t="s">
        <v>116</v>
      </c>
      <c r="E275" s="25" t="s">
        <v>117</v>
      </c>
      <c r="F275" s="25" t="s">
        <v>116</v>
      </c>
      <c r="G275" s="25" t="s">
        <v>116</v>
      </c>
      <c r="H275" s="25" t="s">
        <v>214</v>
      </c>
      <c r="I275" s="25" t="s">
        <v>215</v>
      </c>
      <c r="J275" s="25"/>
      <c r="K275" s="25" t="s">
        <v>216</v>
      </c>
      <c r="L275" s="25" t="s">
        <v>120</v>
      </c>
      <c r="M275" s="25"/>
      <c r="N275" s="25" t="s">
        <v>131</v>
      </c>
      <c r="O275" s="25" t="s">
        <v>12</v>
      </c>
      <c r="P275" s="25"/>
      <c r="Q275" s="25"/>
      <c r="R275" s="26" t="s">
        <v>122</v>
      </c>
      <c r="S275" s="25" t="s">
        <v>264</v>
      </c>
      <c r="T275" s="25" t="s">
        <v>265</v>
      </c>
      <c r="U275" s="24"/>
      <c r="V275" s="25"/>
      <c r="W275" s="27"/>
      <c r="X275" s="28" t="s">
        <v>123</v>
      </c>
      <c r="Y275" s="28" t="s">
        <v>123</v>
      </c>
      <c r="Z275" s="24"/>
      <c r="AA275" s="56"/>
      <c r="AB275" s="31" t="s">
        <v>6</v>
      </c>
      <c r="AC275" s="32" t="s">
        <v>116</v>
      </c>
      <c r="AD275" s="35">
        <f t="shared" si="36"/>
        <v>0</v>
      </c>
      <c r="AE275" s="6">
        <f t="shared" si="37"/>
        <v>0</v>
      </c>
      <c r="AF275" s="6">
        <f t="shared" si="38"/>
        <v>1</v>
      </c>
    </row>
    <row r="276" spans="1:32" s="23" customFormat="1" ht="30" hidden="1" outlineLevel="1" x14ac:dyDescent="0.25">
      <c r="A276" s="36"/>
      <c r="B276" s="24" t="str">
        <f>"ФС"&amp;COUNTA($C276:C$280)&amp;"_"&amp;MID(H276,5,5)</f>
        <v>ФС5_KVRM</v>
      </c>
      <c r="C276" s="25" t="s">
        <v>117</v>
      </c>
      <c r="D276" s="25" t="s">
        <v>116</v>
      </c>
      <c r="E276" s="25" t="s">
        <v>117</v>
      </c>
      <c r="F276" s="25" t="s">
        <v>116</v>
      </c>
      <c r="G276" s="25" t="s">
        <v>116</v>
      </c>
      <c r="H276" s="25" t="s">
        <v>214</v>
      </c>
      <c r="I276" s="25" t="s">
        <v>215</v>
      </c>
      <c r="J276" s="25"/>
      <c r="K276" s="25" t="s">
        <v>121</v>
      </c>
      <c r="L276" s="25" t="s">
        <v>120</v>
      </c>
      <c r="M276" s="25"/>
      <c r="N276" s="25" t="s">
        <v>125</v>
      </c>
      <c r="O276" s="25" t="s">
        <v>36</v>
      </c>
      <c r="P276" s="25"/>
      <c r="Q276" s="25"/>
      <c r="R276" s="26" t="s">
        <v>122</v>
      </c>
      <c r="S276" s="25" t="s">
        <v>237</v>
      </c>
      <c r="T276" s="25"/>
      <c r="U276" s="25" t="s">
        <v>238</v>
      </c>
      <c r="V276" s="25"/>
      <c r="W276" s="27"/>
      <c r="X276" s="28" t="s">
        <v>123</v>
      </c>
      <c r="Y276" s="28" t="s">
        <v>123</v>
      </c>
      <c r="Z276" s="24"/>
      <c r="AA276" s="56"/>
      <c r="AB276" s="31" t="s">
        <v>6</v>
      </c>
      <c r="AC276" s="32" t="s">
        <v>116</v>
      </c>
      <c r="AD276" s="35">
        <f t="shared" si="36"/>
        <v>0</v>
      </c>
      <c r="AE276" s="6">
        <f t="shared" si="37"/>
        <v>0</v>
      </c>
      <c r="AF276" s="6">
        <f t="shared" si="38"/>
        <v>1</v>
      </c>
    </row>
    <row r="277" spans="1:32" s="23" customFormat="1" ht="30" hidden="1" outlineLevel="1" x14ac:dyDescent="0.25">
      <c r="A277" s="36"/>
      <c r="B277" s="24" t="str">
        <f>"ФС"&amp;COUNTA($C277:C$280)&amp;"_"&amp;MID(H277,5,5)</f>
        <v>ФС4_KVRM</v>
      </c>
      <c r="C277" s="25" t="s">
        <v>117</v>
      </c>
      <c r="D277" s="25" t="s">
        <v>116</v>
      </c>
      <c r="E277" s="25" t="s">
        <v>117</v>
      </c>
      <c r="F277" s="25" t="s">
        <v>116</v>
      </c>
      <c r="G277" s="25" t="s">
        <v>116</v>
      </c>
      <c r="H277" s="25" t="s">
        <v>214</v>
      </c>
      <c r="I277" s="25" t="s">
        <v>215</v>
      </c>
      <c r="J277" s="25"/>
      <c r="K277" s="25" t="s">
        <v>131</v>
      </c>
      <c r="L277" s="25" t="s">
        <v>120</v>
      </c>
      <c r="M277" s="25"/>
      <c r="N277" s="25" t="s">
        <v>131</v>
      </c>
      <c r="O277" s="25" t="s">
        <v>36</v>
      </c>
      <c r="P277" s="25"/>
      <c r="Q277" s="25"/>
      <c r="R277" s="26" t="s">
        <v>122</v>
      </c>
      <c r="S277" s="25" t="s">
        <v>237</v>
      </c>
      <c r="T277" s="25"/>
      <c r="U277" s="25" t="s">
        <v>238</v>
      </c>
      <c r="V277" s="25"/>
      <c r="W277" s="27"/>
      <c r="X277" s="28" t="s">
        <v>123</v>
      </c>
      <c r="Y277" s="28" t="s">
        <v>123</v>
      </c>
      <c r="Z277" s="24"/>
      <c r="AA277" s="56"/>
      <c r="AB277" s="31" t="s">
        <v>6</v>
      </c>
      <c r="AC277" s="32" t="s">
        <v>116</v>
      </c>
      <c r="AD277" s="35">
        <f t="shared" si="36"/>
        <v>0</v>
      </c>
      <c r="AE277" s="6">
        <f t="shared" si="37"/>
        <v>0</v>
      </c>
      <c r="AF277" s="6">
        <f t="shared" si="38"/>
        <v>1</v>
      </c>
    </row>
    <row r="278" spans="1:32" s="23" customFormat="1" ht="30" hidden="1" outlineLevel="1" x14ac:dyDescent="0.25">
      <c r="A278" s="36"/>
      <c r="B278" s="24" t="str">
        <f>"ФС"&amp;COUNTA($C278:C$280)&amp;"_"&amp;MID(H278,5,5)</f>
        <v>ФС3_KVRM</v>
      </c>
      <c r="C278" s="25" t="s">
        <v>117</v>
      </c>
      <c r="D278" s="25" t="s">
        <v>116</v>
      </c>
      <c r="E278" s="25" t="s">
        <v>117</v>
      </c>
      <c r="F278" s="25" t="s">
        <v>116</v>
      </c>
      <c r="G278" s="25" t="s">
        <v>116</v>
      </c>
      <c r="H278" s="25" t="s">
        <v>214</v>
      </c>
      <c r="I278" s="25" t="s">
        <v>215</v>
      </c>
      <c r="J278" s="25"/>
      <c r="K278" s="25" t="s">
        <v>217</v>
      </c>
      <c r="L278" s="25" t="s">
        <v>120</v>
      </c>
      <c r="M278" s="25"/>
      <c r="N278" s="25" t="s">
        <v>131</v>
      </c>
      <c r="O278" s="25" t="s">
        <v>42</v>
      </c>
      <c r="P278" s="25"/>
      <c r="Q278" s="25"/>
      <c r="R278" s="26" t="s">
        <v>122</v>
      </c>
      <c r="S278" s="25" t="s">
        <v>233</v>
      </c>
      <c r="T278" s="25"/>
      <c r="U278" s="25" t="s">
        <v>238</v>
      </c>
      <c r="V278" s="25"/>
      <c r="W278" s="27"/>
      <c r="X278" s="28" t="s">
        <v>123</v>
      </c>
      <c r="Y278" s="28" t="s">
        <v>123</v>
      </c>
      <c r="Z278" s="24"/>
      <c r="AA278" s="56"/>
      <c r="AB278" s="31" t="s">
        <v>6</v>
      </c>
      <c r="AC278" s="32" t="s">
        <v>116</v>
      </c>
      <c r="AD278" s="35">
        <f t="shared" si="36"/>
        <v>0</v>
      </c>
      <c r="AE278" s="6">
        <f t="shared" si="37"/>
        <v>0</v>
      </c>
      <c r="AF278" s="6">
        <f t="shared" si="38"/>
        <v>1</v>
      </c>
    </row>
    <row r="279" spans="1:32" s="23" customFormat="1" ht="45" hidden="1" outlineLevel="1" x14ac:dyDescent="0.25">
      <c r="A279" s="36"/>
      <c r="B279" s="24" t="str">
        <f>"ФС"&amp;COUNTA($C279:C$280)&amp;"_"&amp;MID(H279,5,5)</f>
        <v>ФС2_KVRM</v>
      </c>
      <c r="C279" s="25" t="s">
        <v>117</v>
      </c>
      <c r="D279" s="25" t="s">
        <v>116</v>
      </c>
      <c r="E279" s="25" t="s">
        <v>117</v>
      </c>
      <c r="F279" s="25" t="s">
        <v>116</v>
      </c>
      <c r="G279" s="25" t="s">
        <v>116</v>
      </c>
      <c r="H279" s="25" t="s">
        <v>214</v>
      </c>
      <c r="I279" s="25" t="s">
        <v>215</v>
      </c>
      <c r="J279" s="25"/>
      <c r="K279" s="25" t="s">
        <v>218</v>
      </c>
      <c r="L279" s="25" t="s">
        <v>120</v>
      </c>
      <c r="M279" s="25"/>
      <c r="N279" s="25" t="s">
        <v>131</v>
      </c>
      <c r="O279" s="25" t="s">
        <v>66</v>
      </c>
      <c r="P279" s="25"/>
      <c r="Q279" s="25"/>
      <c r="R279" s="26" t="s">
        <v>122</v>
      </c>
      <c r="S279" s="25" t="s">
        <v>264</v>
      </c>
      <c r="T279" s="25" t="s">
        <v>265</v>
      </c>
      <c r="U279" s="24"/>
      <c r="V279" s="25"/>
      <c r="W279" s="27"/>
      <c r="X279" s="28" t="s">
        <v>123</v>
      </c>
      <c r="Y279" s="28" t="s">
        <v>123</v>
      </c>
      <c r="Z279" s="24"/>
      <c r="AA279" s="56"/>
      <c r="AB279" s="31" t="s">
        <v>6</v>
      </c>
      <c r="AC279" s="32" t="s">
        <v>116</v>
      </c>
      <c r="AD279" s="35">
        <f t="shared" si="36"/>
        <v>0</v>
      </c>
      <c r="AE279" s="6">
        <f t="shared" si="37"/>
        <v>0</v>
      </c>
      <c r="AF279" s="6">
        <f t="shared" si="38"/>
        <v>1</v>
      </c>
    </row>
    <row r="280" spans="1:32" s="23" customFormat="1" ht="45" hidden="1" outlineLevel="1" x14ac:dyDescent="0.25">
      <c r="A280" s="36"/>
      <c r="B280" s="24" t="str">
        <f>"ФС"&amp;COUNTA($C280:C$280)&amp;"_"&amp;MID(H280,5,5)</f>
        <v>ФС1_KVRM</v>
      </c>
      <c r="C280" s="25" t="s">
        <v>117</v>
      </c>
      <c r="D280" s="25" t="s">
        <v>116</v>
      </c>
      <c r="E280" s="25" t="s">
        <v>117</v>
      </c>
      <c r="F280" s="25" t="s">
        <v>116</v>
      </c>
      <c r="G280" s="25" t="s">
        <v>116</v>
      </c>
      <c r="H280" s="25" t="s">
        <v>214</v>
      </c>
      <c r="I280" s="25" t="s">
        <v>215</v>
      </c>
      <c r="J280" s="25"/>
      <c r="K280" s="25" t="s">
        <v>218</v>
      </c>
      <c r="L280" s="25" t="s">
        <v>120</v>
      </c>
      <c r="M280" s="25"/>
      <c r="N280" s="25" t="s">
        <v>125</v>
      </c>
      <c r="O280" s="25" t="s">
        <v>74</v>
      </c>
      <c r="P280" s="25"/>
      <c r="Q280" s="25"/>
      <c r="R280" s="26" t="s">
        <v>122</v>
      </c>
      <c r="S280" s="25" t="s">
        <v>239</v>
      </c>
      <c r="T280" s="25"/>
      <c r="U280" s="25" t="s">
        <v>238</v>
      </c>
      <c r="V280" s="25"/>
      <c r="W280" s="27"/>
      <c r="X280" s="28" t="s">
        <v>123</v>
      </c>
      <c r="Y280" s="28" t="s">
        <v>123</v>
      </c>
      <c r="Z280" s="24"/>
      <c r="AA280" s="56"/>
      <c r="AB280" s="31" t="s">
        <v>6</v>
      </c>
      <c r="AC280" s="32" t="s">
        <v>116</v>
      </c>
      <c r="AD280" s="35">
        <f t="shared" si="36"/>
        <v>0</v>
      </c>
      <c r="AE280" s="6">
        <f t="shared" si="37"/>
        <v>0</v>
      </c>
      <c r="AF280" s="6">
        <f t="shared" si="38"/>
        <v>1</v>
      </c>
    </row>
    <row r="281" spans="1:32" s="23" customFormat="1" ht="45" hidden="1" outlineLevel="1" x14ac:dyDescent="0.25">
      <c r="A281" s="36"/>
      <c r="B281" s="24" t="str">
        <f>"ФС"&amp;COUNTA($C$280:C281)&amp;"_"&amp;MID(H281,5,5)</f>
        <v>ФС2_KVRM</v>
      </c>
      <c r="C281" s="25" t="s">
        <v>117</v>
      </c>
      <c r="D281" s="25" t="s">
        <v>116</v>
      </c>
      <c r="E281" s="25" t="s">
        <v>117</v>
      </c>
      <c r="F281" s="25" t="s">
        <v>116</v>
      </c>
      <c r="G281" s="25" t="s">
        <v>116</v>
      </c>
      <c r="H281" s="25" t="s">
        <v>214</v>
      </c>
      <c r="I281" s="25" t="s">
        <v>215</v>
      </c>
      <c r="J281" s="25"/>
      <c r="K281" s="25" t="s">
        <v>218</v>
      </c>
      <c r="L281" s="25" t="s">
        <v>120</v>
      </c>
      <c r="M281" s="25"/>
      <c r="N281" s="25" t="s">
        <v>134</v>
      </c>
      <c r="O281" s="25" t="s">
        <v>48</v>
      </c>
      <c r="P281" s="25"/>
      <c r="Q281" s="25"/>
      <c r="R281" s="26" t="s">
        <v>122</v>
      </c>
      <c r="S281" s="25" t="s">
        <v>240</v>
      </c>
      <c r="T281" s="25"/>
      <c r="U281" s="25" t="s">
        <v>238</v>
      </c>
      <c r="V281" s="25"/>
      <c r="W281" s="27"/>
      <c r="X281" s="28" t="s">
        <v>123</v>
      </c>
      <c r="Y281" s="28" t="s">
        <v>123</v>
      </c>
      <c r="Z281" s="24"/>
      <c r="AA281" s="56"/>
      <c r="AB281" s="31" t="s">
        <v>6</v>
      </c>
      <c r="AC281" s="32" t="s">
        <v>116</v>
      </c>
      <c r="AD281" s="35">
        <f t="shared" si="36"/>
        <v>0</v>
      </c>
      <c r="AE281" s="6">
        <f t="shared" si="37"/>
        <v>0</v>
      </c>
      <c r="AF281" s="6">
        <f t="shared" si="38"/>
        <v>1</v>
      </c>
    </row>
    <row r="282" spans="1:32" s="23" customFormat="1" ht="45" hidden="1" outlineLevel="1" x14ac:dyDescent="0.25">
      <c r="A282" s="36"/>
      <c r="B282" s="24" t="str">
        <f>"ФС"&amp;COUNTA($C$280:C282)&amp;"_"&amp;MID(H282,5,5)</f>
        <v>ФС3_KVRM</v>
      </c>
      <c r="C282" s="25" t="s">
        <v>117</v>
      </c>
      <c r="D282" s="25" t="s">
        <v>116</v>
      </c>
      <c r="E282" s="25" t="s">
        <v>117</v>
      </c>
      <c r="F282" s="25" t="s">
        <v>116</v>
      </c>
      <c r="G282" s="25" t="s">
        <v>116</v>
      </c>
      <c r="H282" s="25" t="s">
        <v>214</v>
      </c>
      <c r="I282" s="25" t="s">
        <v>215</v>
      </c>
      <c r="J282" s="25"/>
      <c r="K282" s="25" t="s">
        <v>218</v>
      </c>
      <c r="L282" s="25" t="s">
        <v>120</v>
      </c>
      <c r="M282" s="25"/>
      <c r="N282" s="25" t="s">
        <v>124</v>
      </c>
      <c r="O282" s="25" t="s">
        <v>32</v>
      </c>
      <c r="P282" s="25"/>
      <c r="Q282" s="25"/>
      <c r="R282" s="26" t="s">
        <v>122</v>
      </c>
      <c r="S282" s="25" t="s">
        <v>241</v>
      </c>
      <c r="T282" s="25"/>
      <c r="U282" s="25" t="s">
        <v>238</v>
      </c>
      <c r="V282" s="25"/>
      <c r="W282" s="27"/>
      <c r="X282" s="28" t="s">
        <v>123</v>
      </c>
      <c r="Y282" s="28" t="s">
        <v>123</v>
      </c>
      <c r="Z282" s="24"/>
      <c r="AA282" s="56"/>
      <c r="AB282" s="31" t="s">
        <v>6</v>
      </c>
      <c r="AC282" s="32" t="s">
        <v>116</v>
      </c>
      <c r="AD282" s="35">
        <f t="shared" si="36"/>
        <v>0</v>
      </c>
      <c r="AE282" s="6">
        <f t="shared" si="37"/>
        <v>0</v>
      </c>
      <c r="AF282" s="6">
        <f t="shared" si="38"/>
        <v>1</v>
      </c>
    </row>
    <row r="283" spans="1:32" s="23" customFormat="1" ht="30" hidden="1" outlineLevel="1" x14ac:dyDescent="0.25">
      <c r="A283" s="36"/>
      <c r="B283" s="24" t="str">
        <f>"ФС"&amp;COUNTA($C$280:C283)&amp;"_"&amp;MID(H283,5,5)</f>
        <v>ФС4_KVRM</v>
      </c>
      <c r="C283" s="25" t="s">
        <v>117</v>
      </c>
      <c r="D283" s="25" t="s">
        <v>116</v>
      </c>
      <c r="E283" s="25" t="s">
        <v>117</v>
      </c>
      <c r="F283" s="25" t="s">
        <v>116</v>
      </c>
      <c r="G283" s="25" t="s">
        <v>116</v>
      </c>
      <c r="H283" s="25" t="s">
        <v>214</v>
      </c>
      <c r="I283" s="25" t="s">
        <v>215</v>
      </c>
      <c r="J283" s="25"/>
      <c r="K283" s="25" t="s">
        <v>219</v>
      </c>
      <c r="L283" s="25" t="s">
        <v>120</v>
      </c>
      <c r="M283" s="25"/>
      <c r="N283" s="25" t="s">
        <v>138</v>
      </c>
      <c r="O283" s="25" t="s">
        <v>42</v>
      </c>
      <c r="P283" s="25"/>
      <c r="Q283" s="25"/>
      <c r="R283" s="26" t="s">
        <v>122</v>
      </c>
      <c r="S283" s="25" t="s">
        <v>233</v>
      </c>
      <c r="T283" s="25"/>
      <c r="U283" s="25" t="s">
        <v>238</v>
      </c>
      <c r="V283" s="25"/>
      <c r="W283" s="27"/>
      <c r="X283" s="28" t="s">
        <v>123</v>
      </c>
      <c r="Y283" s="28" t="s">
        <v>123</v>
      </c>
      <c r="Z283" s="24"/>
      <c r="AA283" s="56"/>
      <c r="AB283" s="31" t="s">
        <v>6</v>
      </c>
      <c r="AC283" s="32" t="s">
        <v>116</v>
      </c>
      <c r="AD283" s="35">
        <f t="shared" si="36"/>
        <v>0</v>
      </c>
      <c r="AE283" s="6">
        <f t="shared" si="37"/>
        <v>0</v>
      </c>
      <c r="AF283" s="6">
        <f t="shared" si="38"/>
        <v>1</v>
      </c>
    </row>
    <row r="284" spans="1:32" s="23" customFormat="1" ht="45" hidden="1" outlineLevel="1" x14ac:dyDescent="0.25">
      <c r="A284" s="36"/>
      <c r="B284" s="24" t="str">
        <f>"ФС"&amp;COUNTA($C$280:C284)&amp;"_"&amp;MID(H284,5,5)</f>
        <v>ФС5_KVRM</v>
      </c>
      <c r="C284" s="25" t="s">
        <v>117</v>
      </c>
      <c r="D284" s="25" t="s">
        <v>116</v>
      </c>
      <c r="E284" s="25" t="s">
        <v>117</v>
      </c>
      <c r="F284" s="25" t="s">
        <v>116</v>
      </c>
      <c r="G284" s="25" t="s">
        <v>116</v>
      </c>
      <c r="H284" s="25" t="s">
        <v>214</v>
      </c>
      <c r="I284" s="25" t="s">
        <v>215</v>
      </c>
      <c r="J284" s="25"/>
      <c r="K284" s="25" t="s">
        <v>220</v>
      </c>
      <c r="L284" s="25" t="s">
        <v>120</v>
      </c>
      <c r="M284" s="25"/>
      <c r="N284" s="25" t="s">
        <v>125</v>
      </c>
      <c r="O284" s="25" t="s">
        <v>38</v>
      </c>
      <c r="P284" s="25"/>
      <c r="Q284" s="25"/>
      <c r="R284" s="26" t="s">
        <v>122</v>
      </c>
      <c r="S284" s="25" t="s">
        <v>242</v>
      </c>
      <c r="T284" s="25"/>
      <c r="U284" s="25" t="s">
        <v>243</v>
      </c>
      <c r="V284" s="25"/>
      <c r="W284" s="27"/>
      <c r="X284" s="28" t="s">
        <v>123</v>
      </c>
      <c r="Y284" s="28" t="s">
        <v>123</v>
      </c>
      <c r="Z284" s="24"/>
      <c r="AA284" s="56"/>
      <c r="AB284" s="31" t="s">
        <v>6</v>
      </c>
      <c r="AC284" s="32" t="s">
        <v>116</v>
      </c>
      <c r="AD284" s="35">
        <f t="shared" si="36"/>
        <v>0</v>
      </c>
      <c r="AE284" s="6">
        <f t="shared" si="37"/>
        <v>0</v>
      </c>
      <c r="AF284" s="6">
        <f t="shared" si="38"/>
        <v>1</v>
      </c>
    </row>
    <row r="285" spans="1:32" s="23" customFormat="1" ht="45" hidden="1" outlineLevel="1" x14ac:dyDescent="0.25">
      <c r="A285" s="36"/>
      <c r="B285" s="24" t="str">
        <f>"ФС"&amp;COUNTA($C$280:C285)&amp;"_"&amp;MID(H285,5,5)</f>
        <v>ФС6_KVRM</v>
      </c>
      <c r="C285" s="25" t="s">
        <v>117</v>
      </c>
      <c r="D285" s="25" t="s">
        <v>116</v>
      </c>
      <c r="E285" s="25" t="s">
        <v>117</v>
      </c>
      <c r="F285" s="25" t="s">
        <v>116</v>
      </c>
      <c r="G285" s="25" t="s">
        <v>116</v>
      </c>
      <c r="H285" s="25" t="s">
        <v>214</v>
      </c>
      <c r="I285" s="25" t="s">
        <v>215</v>
      </c>
      <c r="J285" s="25"/>
      <c r="K285" s="25" t="s">
        <v>221</v>
      </c>
      <c r="L285" s="25" t="s">
        <v>120</v>
      </c>
      <c r="M285" s="25"/>
      <c r="N285" s="25" t="s">
        <v>131</v>
      </c>
      <c r="O285" s="25" t="s">
        <v>38</v>
      </c>
      <c r="P285" s="25"/>
      <c r="Q285" s="25"/>
      <c r="R285" s="26" t="s">
        <v>122</v>
      </c>
      <c r="S285" s="25" t="s">
        <v>242</v>
      </c>
      <c r="T285" s="25"/>
      <c r="U285" s="25" t="s">
        <v>243</v>
      </c>
      <c r="V285" s="25"/>
      <c r="W285" s="27"/>
      <c r="X285" s="28" t="s">
        <v>123</v>
      </c>
      <c r="Y285" s="28" t="s">
        <v>123</v>
      </c>
      <c r="Z285" s="24"/>
      <c r="AA285" s="56"/>
      <c r="AB285" s="31" t="s">
        <v>6</v>
      </c>
      <c r="AC285" s="32" t="s">
        <v>116</v>
      </c>
      <c r="AD285" s="35">
        <f t="shared" si="36"/>
        <v>0</v>
      </c>
      <c r="AE285" s="6">
        <f t="shared" si="37"/>
        <v>0</v>
      </c>
      <c r="AF285" s="6">
        <f t="shared" si="38"/>
        <v>1</v>
      </c>
    </row>
    <row r="286" spans="1:32" s="23" customFormat="1" ht="30" hidden="1" outlineLevel="1" x14ac:dyDescent="0.25">
      <c r="A286" s="36"/>
      <c r="B286" s="24" t="str">
        <f>"ФС"&amp;COUNTA($C$280:C286)&amp;"_"&amp;MID(H286,5,5)</f>
        <v>ФС7_KVRM</v>
      </c>
      <c r="C286" s="25" t="s">
        <v>117</v>
      </c>
      <c r="D286" s="25" t="s">
        <v>116</v>
      </c>
      <c r="E286" s="25" t="s">
        <v>117</v>
      </c>
      <c r="F286" s="25" t="s">
        <v>116</v>
      </c>
      <c r="G286" s="25" t="s">
        <v>116</v>
      </c>
      <c r="H286" s="25" t="s">
        <v>214</v>
      </c>
      <c r="I286" s="25" t="s">
        <v>215</v>
      </c>
      <c r="J286" s="25"/>
      <c r="K286" s="25" t="s">
        <v>222</v>
      </c>
      <c r="L286" s="25" t="s">
        <v>120</v>
      </c>
      <c r="M286" s="25"/>
      <c r="N286" s="25" t="s">
        <v>125</v>
      </c>
      <c r="O286" s="25" t="s">
        <v>42</v>
      </c>
      <c r="P286" s="25"/>
      <c r="Q286" s="25"/>
      <c r="R286" s="26" t="s">
        <v>122</v>
      </c>
      <c r="S286" s="25" t="s">
        <v>233</v>
      </c>
      <c r="T286" s="25"/>
      <c r="U286" s="25" t="s">
        <v>238</v>
      </c>
      <c r="V286" s="25"/>
      <c r="W286" s="27"/>
      <c r="X286" s="28" t="s">
        <v>123</v>
      </c>
      <c r="Y286" s="28" t="s">
        <v>123</v>
      </c>
      <c r="Z286" s="24"/>
      <c r="AA286" s="56"/>
      <c r="AB286" s="31" t="s">
        <v>6</v>
      </c>
      <c r="AC286" s="32" t="s">
        <v>116</v>
      </c>
      <c r="AD286" s="35">
        <f t="shared" si="36"/>
        <v>0</v>
      </c>
      <c r="AE286" s="6">
        <f t="shared" si="37"/>
        <v>0</v>
      </c>
      <c r="AF286" s="6">
        <f t="shared" si="38"/>
        <v>1</v>
      </c>
    </row>
    <row r="287" spans="1:32" s="23" customFormat="1" collapsed="1" x14ac:dyDescent="0.25">
      <c r="A287" s="34"/>
      <c r="B287" s="623" t="s">
        <v>223</v>
      </c>
      <c r="C287" s="624"/>
      <c r="D287" s="624"/>
      <c r="E287" s="624"/>
      <c r="F287" s="624"/>
      <c r="G287" s="624"/>
      <c r="H287" s="624"/>
      <c r="I287" s="624"/>
      <c r="J287" s="624"/>
      <c r="K287" s="624"/>
      <c r="L287" s="624"/>
      <c r="M287" s="624"/>
      <c r="N287" s="624"/>
      <c r="O287" s="624"/>
      <c r="P287" s="624"/>
      <c r="Q287" s="624"/>
      <c r="R287" s="624"/>
      <c r="S287" s="624"/>
      <c r="T287" s="624"/>
      <c r="U287" s="624"/>
      <c r="V287" s="624"/>
      <c r="W287" s="624"/>
      <c r="X287" s="624"/>
      <c r="Y287" s="624"/>
      <c r="Z287" s="624"/>
      <c r="AA287" s="52"/>
      <c r="AB287" s="53"/>
      <c r="AC287" s="54"/>
      <c r="AD287" s="35">
        <f t="shared" si="36"/>
        <v>0</v>
      </c>
      <c r="AE287" s="6">
        <f t="shared" si="37"/>
        <v>0</v>
      </c>
      <c r="AF287" s="6">
        <f t="shared" si="38"/>
        <v>0</v>
      </c>
    </row>
    <row r="288" spans="1:32" s="23" customFormat="1" ht="30" hidden="1" outlineLevel="1" x14ac:dyDescent="0.25">
      <c r="A288" s="36"/>
      <c r="B288" s="24" t="str">
        <f>"ФС"&amp;COUNTA($C288:C$288)&amp;"_"&amp;MID(H288,5,5)</f>
        <v>ФС1_KVRO</v>
      </c>
      <c r="C288" s="25" t="s">
        <v>117</v>
      </c>
      <c r="D288" s="25" t="s">
        <v>116</v>
      </c>
      <c r="E288" s="25" t="s">
        <v>117</v>
      </c>
      <c r="F288" s="25" t="s">
        <v>116</v>
      </c>
      <c r="G288" s="25" t="s">
        <v>116</v>
      </c>
      <c r="H288" s="25" t="s">
        <v>223</v>
      </c>
      <c r="I288" s="25" t="s">
        <v>224</v>
      </c>
      <c r="J288" s="25"/>
      <c r="K288" s="25" t="s">
        <v>225</v>
      </c>
      <c r="L288" s="25" t="s">
        <v>120</v>
      </c>
      <c r="M288" s="25"/>
      <c r="N288" s="25" t="s">
        <v>131</v>
      </c>
      <c r="O288" s="25" t="s">
        <v>12</v>
      </c>
      <c r="P288" s="25"/>
      <c r="Q288" s="25"/>
      <c r="R288" s="26" t="s">
        <v>122</v>
      </c>
      <c r="S288" s="25" t="s">
        <v>264</v>
      </c>
      <c r="T288" s="25" t="s">
        <v>265</v>
      </c>
      <c r="U288" s="24"/>
      <c r="V288" s="25"/>
      <c r="W288" s="27"/>
      <c r="X288" s="28" t="s">
        <v>123</v>
      </c>
      <c r="Y288" s="28" t="s">
        <v>123</v>
      </c>
      <c r="Z288" s="24"/>
      <c r="AA288" s="56"/>
      <c r="AB288" s="31" t="s">
        <v>6</v>
      </c>
      <c r="AC288" s="32" t="s">
        <v>116</v>
      </c>
      <c r="AD288" s="35">
        <f t="shared" si="36"/>
        <v>0</v>
      </c>
      <c r="AE288" s="6">
        <f t="shared" si="37"/>
        <v>0</v>
      </c>
      <c r="AF288" s="6">
        <f t="shared" si="38"/>
        <v>1</v>
      </c>
    </row>
    <row r="289" spans="1:32" s="23" customFormat="1" ht="30" hidden="1" outlineLevel="1" x14ac:dyDescent="0.25">
      <c r="A289" s="36"/>
      <c r="B289" s="381" t="str">
        <f>"ФС"&amp;COUNTA($C$288:C289)&amp;"_"&amp;MID(H289,5,5)</f>
        <v>ФС2_KVRO</v>
      </c>
      <c r="C289" s="25" t="s">
        <v>117</v>
      </c>
      <c r="D289" s="25" t="s">
        <v>116</v>
      </c>
      <c r="E289" s="25" t="s">
        <v>117</v>
      </c>
      <c r="F289" s="25" t="s">
        <v>116</v>
      </c>
      <c r="G289" s="25" t="s">
        <v>116</v>
      </c>
      <c r="H289" s="25" t="s">
        <v>223</v>
      </c>
      <c r="I289" s="25" t="s">
        <v>224</v>
      </c>
      <c r="J289" s="25"/>
      <c r="K289" s="25" t="s">
        <v>121</v>
      </c>
      <c r="L289" s="25" t="s">
        <v>120</v>
      </c>
      <c r="M289" s="25"/>
      <c r="N289" s="25" t="s">
        <v>125</v>
      </c>
      <c r="O289" s="25" t="s">
        <v>36</v>
      </c>
      <c r="P289" s="25"/>
      <c r="Q289" s="25"/>
      <c r="R289" s="26" t="s">
        <v>122</v>
      </c>
      <c r="S289" s="25" t="s">
        <v>237</v>
      </c>
      <c r="T289" s="25"/>
      <c r="U289" s="25" t="s">
        <v>238</v>
      </c>
      <c r="V289" s="25"/>
      <c r="W289" s="27"/>
      <c r="X289" s="28" t="s">
        <v>123</v>
      </c>
      <c r="Y289" s="28" t="s">
        <v>123</v>
      </c>
      <c r="Z289" s="24"/>
      <c r="AA289" s="56"/>
      <c r="AB289" s="31" t="s">
        <v>6</v>
      </c>
      <c r="AC289" s="32" t="s">
        <v>116</v>
      </c>
      <c r="AD289" s="35">
        <f t="shared" si="36"/>
        <v>0</v>
      </c>
      <c r="AE289" s="6">
        <f t="shared" si="37"/>
        <v>0</v>
      </c>
      <c r="AF289" s="6">
        <f t="shared" si="38"/>
        <v>1</v>
      </c>
    </row>
    <row r="290" spans="1:32" s="23" customFormat="1" ht="30" hidden="1" outlineLevel="1" x14ac:dyDescent="0.25">
      <c r="A290" s="36"/>
      <c r="B290" s="381" t="str">
        <f>"ФС"&amp;COUNTA($C$288:C290)&amp;"_"&amp;MID(H290,5,5)</f>
        <v>ФС3_KVRO</v>
      </c>
      <c r="C290" s="25" t="s">
        <v>117</v>
      </c>
      <c r="D290" s="25" t="s">
        <v>116</v>
      </c>
      <c r="E290" s="25" t="s">
        <v>117</v>
      </c>
      <c r="F290" s="25" t="s">
        <v>116</v>
      </c>
      <c r="G290" s="25" t="s">
        <v>116</v>
      </c>
      <c r="H290" s="25" t="s">
        <v>223</v>
      </c>
      <c r="I290" s="25" t="s">
        <v>224</v>
      </c>
      <c r="J290" s="25"/>
      <c r="K290" s="25" t="s">
        <v>131</v>
      </c>
      <c r="L290" s="25" t="s">
        <v>120</v>
      </c>
      <c r="M290" s="25"/>
      <c r="N290" s="25" t="s">
        <v>131</v>
      </c>
      <c r="O290" s="25" t="s">
        <v>74</v>
      </c>
      <c r="P290" s="25"/>
      <c r="Q290" s="25"/>
      <c r="R290" s="26" t="s">
        <v>122</v>
      </c>
      <c r="S290" s="25" t="s">
        <v>239</v>
      </c>
      <c r="T290" s="25"/>
      <c r="U290" s="25" t="s">
        <v>238</v>
      </c>
      <c r="V290" s="25"/>
      <c r="W290" s="27"/>
      <c r="X290" s="28" t="s">
        <v>123</v>
      </c>
      <c r="Y290" s="28" t="s">
        <v>123</v>
      </c>
      <c r="Z290" s="24"/>
      <c r="AA290" s="56"/>
      <c r="AB290" s="31" t="s">
        <v>6</v>
      </c>
      <c r="AC290" s="32" t="s">
        <v>116</v>
      </c>
      <c r="AD290" s="35">
        <f t="shared" si="36"/>
        <v>0</v>
      </c>
      <c r="AE290" s="6">
        <f t="shared" si="37"/>
        <v>0</v>
      </c>
      <c r="AF290" s="6">
        <f t="shared" si="38"/>
        <v>1</v>
      </c>
    </row>
    <row r="291" spans="1:32" s="23" customFormat="1" ht="45" hidden="1" outlineLevel="1" x14ac:dyDescent="0.25">
      <c r="A291" s="36"/>
      <c r="B291" s="381" t="str">
        <f>"ФС"&amp;COUNTA($C$288:C291)&amp;"_"&amp;MID(H291,5,5)</f>
        <v>ФС4_KVRO</v>
      </c>
      <c r="C291" s="25" t="s">
        <v>117</v>
      </c>
      <c r="D291" s="25" t="s">
        <v>116</v>
      </c>
      <c r="E291" s="25" t="s">
        <v>117</v>
      </c>
      <c r="F291" s="25" t="s">
        <v>116</v>
      </c>
      <c r="G291" s="25" t="s">
        <v>116</v>
      </c>
      <c r="H291" s="25" t="s">
        <v>223</v>
      </c>
      <c r="I291" s="25" t="s">
        <v>224</v>
      </c>
      <c r="J291" s="25"/>
      <c r="K291" s="25" t="s">
        <v>226</v>
      </c>
      <c r="L291" s="25" t="s">
        <v>120</v>
      </c>
      <c r="M291" s="25"/>
      <c r="N291" s="25" t="s">
        <v>125</v>
      </c>
      <c r="O291" s="25" t="s">
        <v>38</v>
      </c>
      <c r="P291" s="25"/>
      <c r="Q291" s="25"/>
      <c r="R291" s="26" t="s">
        <v>122</v>
      </c>
      <c r="S291" s="25" t="s">
        <v>242</v>
      </c>
      <c r="T291" s="25"/>
      <c r="U291" s="25" t="s">
        <v>243</v>
      </c>
      <c r="V291" s="25"/>
      <c r="W291" s="27"/>
      <c r="X291" s="28" t="s">
        <v>123</v>
      </c>
      <c r="Y291" s="28" t="s">
        <v>123</v>
      </c>
      <c r="Z291" s="24"/>
      <c r="AA291" s="56"/>
      <c r="AB291" s="31" t="s">
        <v>6</v>
      </c>
      <c r="AC291" s="32" t="s">
        <v>116</v>
      </c>
      <c r="AD291" s="35">
        <f t="shared" si="36"/>
        <v>0</v>
      </c>
      <c r="AE291" s="6">
        <f t="shared" si="37"/>
        <v>0</v>
      </c>
      <c r="AF291" s="6">
        <f t="shared" si="38"/>
        <v>1</v>
      </c>
    </row>
    <row r="292" spans="1:32" s="23" customFormat="1" ht="30" hidden="1" outlineLevel="1" x14ac:dyDescent="0.25">
      <c r="A292" s="36"/>
      <c r="B292" s="381" t="str">
        <f>"ФС"&amp;COUNTA($C$288:C292)&amp;"_"&amp;MID(H292,5,5)</f>
        <v>ФС5_KVRO</v>
      </c>
      <c r="C292" s="25" t="s">
        <v>117</v>
      </c>
      <c r="D292" s="25" t="s">
        <v>116</v>
      </c>
      <c r="E292" s="25" t="s">
        <v>117</v>
      </c>
      <c r="F292" s="25" t="s">
        <v>116</v>
      </c>
      <c r="G292" s="25" t="s">
        <v>116</v>
      </c>
      <c r="H292" s="25" t="s">
        <v>223</v>
      </c>
      <c r="I292" s="25" t="s">
        <v>224</v>
      </c>
      <c r="J292" s="25"/>
      <c r="K292" s="25" t="s">
        <v>124</v>
      </c>
      <c r="L292" s="25" t="s">
        <v>120</v>
      </c>
      <c r="M292" s="25"/>
      <c r="N292" s="25" t="s">
        <v>131</v>
      </c>
      <c r="O292" s="25" t="s">
        <v>66</v>
      </c>
      <c r="P292" s="25"/>
      <c r="Q292" s="25"/>
      <c r="R292" s="26" t="s">
        <v>122</v>
      </c>
      <c r="S292" s="25" t="s">
        <v>264</v>
      </c>
      <c r="T292" s="25" t="s">
        <v>265</v>
      </c>
      <c r="U292" s="24"/>
      <c r="V292" s="25"/>
      <c r="W292" s="27"/>
      <c r="X292" s="28" t="s">
        <v>123</v>
      </c>
      <c r="Y292" s="28" t="s">
        <v>123</v>
      </c>
      <c r="Z292" s="24"/>
      <c r="AA292" s="56"/>
      <c r="AB292" s="31" t="s">
        <v>6</v>
      </c>
      <c r="AC292" s="32" t="s">
        <v>116</v>
      </c>
      <c r="AD292" s="35">
        <f t="shared" si="36"/>
        <v>0</v>
      </c>
      <c r="AE292" s="6">
        <f t="shared" si="37"/>
        <v>0</v>
      </c>
      <c r="AF292" s="6">
        <f t="shared" si="38"/>
        <v>1</v>
      </c>
    </row>
    <row r="293" spans="1:32" s="23" customFormat="1" ht="30" hidden="1" outlineLevel="1" x14ac:dyDescent="0.25">
      <c r="A293" s="36"/>
      <c r="B293" s="381" t="str">
        <f>"ФС"&amp;COUNTA($C$288:C293)&amp;"_"&amp;MID(H293,5,5)</f>
        <v>ФС6_KVRO</v>
      </c>
      <c r="C293" s="25" t="s">
        <v>117</v>
      </c>
      <c r="D293" s="25" t="s">
        <v>116</v>
      </c>
      <c r="E293" s="25" t="s">
        <v>117</v>
      </c>
      <c r="F293" s="25" t="s">
        <v>116</v>
      </c>
      <c r="G293" s="25" t="s">
        <v>116</v>
      </c>
      <c r="H293" s="25" t="s">
        <v>223</v>
      </c>
      <c r="I293" s="25" t="s">
        <v>224</v>
      </c>
      <c r="J293" s="25"/>
      <c r="K293" s="25" t="s">
        <v>143</v>
      </c>
      <c r="L293" s="25" t="s">
        <v>120</v>
      </c>
      <c r="M293" s="25"/>
      <c r="N293" s="25" t="s">
        <v>131</v>
      </c>
      <c r="O293" s="25" t="s">
        <v>36</v>
      </c>
      <c r="P293" s="25"/>
      <c r="Q293" s="25"/>
      <c r="R293" s="26" t="s">
        <v>122</v>
      </c>
      <c r="S293" s="25" t="s">
        <v>237</v>
      </c>
      <c r="T293" s="25"/>
      <c r="U293" s="25" t="s">
        <v>238</v>
      </c>
      <c r="V293" s="25"/>
      <c r="W293" s="27"/>
      <c r="X293" s="28" t="s">
        <v>123</v>
      </c>
      <c r="Y293" s="28" t="s">
        <v>123</v>
      </c>
      <c r="Z293" s="24"/>
      <c r="AA293" s="56"/>
      <c r="AB293" s="31" t="s">
        <v>6</v>
      </c>
      <c r="AC293" s="32" t="s">
        <v>116</v>
      </c>
      <c r="AD293" s="35">
        <f t="shared" si="36"/>
        <v>0</v>
      </c>
      <c r="AE293" s="6">
        <f t="shared" si="37"/>
        <v>0</v>
      </c>
      <c r="AF293" s="6">
        <f t="shared" si="38"/>
        <v>1</v>
      </c>
    </row>
    <row r="294" spans="1:32" s="23" customFormat="1" ht="45" hidden="1" outlineLevel="1" x14ac:dyDescent="0.25">
      <c r="A294" s="36"/>
      <c r="B294" s="381" t="str">
        <f>"ФС"&amp;COUNTA($C$288:C294)&amp;"_"&amp;MID(H294,5,5)</f>
        <v>ФС7_KVRO</v>
      </c>
      <c r="C294" s="25" t="s">
        <v>117</v>
      </c>
      <c r="D294" s="25" t="s">
        <v>116</v>
      </c>
      <c r="E294" s="25" t="s">
        <v>117</v>
      </c>
      <c r="F294" s="25" t="s">
        <v>116</v>
      </c>
      <c r="G294" s="25" t="s">
        <v>116</v>
      </c>
      <c r="H294" s="25" t="s">
        <v>223</v>
      </c>
      <c r="I294" s="25" t="s">
        <v>224</v>
      </c>
      <c r="J294" s="25"/>
      <c r="K294" s="25" t="s">
        <v>227</v>
      </c>
      <c r="L294" s="25" t="s">
        <v>120</v>
      </c>
      <c r="M294" s="25"/>
      <c r="N294" s="25" t="s">
        <v>131</v>
      </c>
      <c r="O294" s="25" t="s">
        <v>38</v>
      </c>
      <c r="P294" s="25"/>
      <c r="Q294" s="25"/>
      <c r="R294" s="26" t="s">
        <v>122</v>
      </c>
      <c r="S294" s="25" t="s">
        <v>242</v>
      </c>
      <c r="T294" s="25"/>
      <c r="U294" s="25" t="s">
        <v>243</v>
      </c>
      <c r="V294" s="25"/>
      <c r="W294" s="27"/>
      <c r="X294" s="28" t="s">
        <v>123</v>
      </c>
      <c r="Y294" s="28" t="s">
        <v>123</v>
      </c>
      <c r="Z294" s="24"/>
      <c r="AA294" s="56"/>
      <c r="AB294" s="31" t="s">
        <v>6</v>
      </c>
      <c r="AC294" s="32" t="s">
        <v>116</v>
      </c>
      <c r="AD294" s="35">
        <f t="shared" si="36"/>
        <v>0</v>
      </c>
      <c r="AE294" s="6">
        <f t="shared" si="37"/>
        <v>0</v>
      </c>
      <c r="AF294" s="6">
        <f t="shared" si="38"/>
        <v>1</v>
      </c>
    </row>
    <row r="295" spans="1:32" s="23" customFormat="1" ht="30" hidden="1" outlineLevel="1" x14ac:dyDescent="0.25">
      <c r="A295" s="36"/>
      <c r="B295" s="381" t="str">
        <f>"ФС"&amp;COUNTA($C$288:C295)&amp;"_"&amp;MID(H295,5,5)</f>
        <v>ФС8_KVRO</v>
      </c>
      <c r="C295" s="25" t="s">
        <v>117</v>
      </c>
      <c r="D295" s="25" t="s">
        <v>116</v>
      </c>
      <c r="E295" s="25" t="s">
        <v>117</v>
      </c>
      <c r="F295" s="25" t="s">
        <v>116</v>
      </c>
      <c r="G295" s="25" t="s">
        <v>116</v>
      </c>
      <c r="H295" s="25" t="s">
        <v>223</v>
      </c>
      <c r="I295" s="25" t="s">
        <v>224</v>
      </c>
      <c r="J295" s="25"/>
      <c r="K295" s="25" t="s">
        <v>141</v>
      </c>
      <c r="L295" s="25" t="s">
        <v>120</v>
      </c>
      <c r="M295" s="25"/>
      <c r="N295" s="25" t="s">
        <v>131</v>
      </c>
      <c r="O295" s="25" t="s">
        <v>32</v>
      </c>
      <c r="P295" s="25"/>
      <c r="Q295" s="25"/>
      <c r="R295" s="26" t="s">
        <v>122</v>
      </c>
      <c r="S295" s="25" t="s">
        <v>241</v>
      </c>
      <c r="T295" s="25"/>
      <c r="U295" s="25" t="s">
        <v>238</v>
      </c>
      <c r="V295" s="25"/>
      <c r="W295" s="27"/>
      <c r="X295" s="28" t="s">
        <v>123</v>
      </c>
      <c r="Y295" s="28" t="s">
        <v>123</v>
      </c>
      <c r="Z295" s="24"/>
      <c r="AA295" s="56"/>
      <c r="AB295" s="31" t="s">
        <v>6</v>
      </c>
      <c r="AC295" s="32" t="s">
        <v>116</v>
      </c>
      <c r="AD295" s="35">
        <f t="shared" si="36"/>
        <v>0</v>
      </c>
      <c r="AE295" s="6">
        <f t="shared" si="37"/>
        <v>0</v>
      </c>
      <c r="AF295" s="6">
        <f t="shared" si="38"/>
        <v>1</v>
      </c>
    </row>
    <row r="296" spans="1:32" s="23" customFormat="1" collapsed="1" x14ac:dyDescent="0.25">
      <c r="A296" s="34"/>
      <c r="B296" s="623" t="s">
        <v>1529</v>
      </c>
      <c r="C296" s="624"/>
      <c r="D296" s="624"/>
      <c r="E296" s="624"/>
      <c r="F296" s="624"/>
      <c r="G296" s="624"/>
      <c r="H296" s="624"/>
      <c r="I296" s="624"/>
      <c r="J296" s="624"/>
      <c r="K296" s="624"/>
      <c r="L296" s="624"/>
      <c r="M296" s="624"/>
      <c r="N296" s="624"/>
      <c r="O296" s="624"/>
      <c r="P296" s="624"/>
      <c r="Q296" s="624"/>
      <c r="R296" s="624"/>
      <c r="S296" s="624"/>
      <c r="T296" s="624"/>
      <c r="U296" s="624"/>
      <c r="V296" s="624"/>
      <c r="W296" s="624"/>
      <c r="X296" s="624"/>
      <c r="Y296" s="624"/>
      <c r="Z296" s="624"/>
      <c r="AA296" s="52"/>
      <c r="AB296" s="53"/>
      <c r="AC296" s="54"/>
      <c r="AD296" s="35">
        <f t="shared" ref="AD296:AD297" si="39">IF(AB296="Включена",1,0)</f>
        <v>0</v>
      </c>
      <c r="AE296" s="6">
        <f t="shared" ref="AE296:AE297" si="40">IF(AB296="Черновик",1,0)</f>
        <v>0</v>
      </c>
      <c r="AF296" s="6">
        <f t="shared" ref="AF296:AF297" si="41">IF(AB296="Отсутствует",1,0)</f>
        <v>0</v>
      </c>
    </row>
    <row r="297" spans="1:32" s="23" customFormat="1" ht="30" hidden="1" outlineLevel="1" x14ac:dyDescent="0.25">
      <c r="A297" s="36"/>
      <c r="B297" s="381" t="str">
        <f>"ФС"&amp;COUNTA($C$297:C297)&amp;"_"&amp;MID(H297,5,3)</f>
        <v>ФС1_ACC</v>
      </c>
      <c r="C297" s="382" t="s">
        <v>117</v>
      </c>
      <c r="D297" s="382" t="s">
        <v>116</v>
      </c>
      <c r="E297" s="382" t="s">
        <v>116</v>
      </c>
      <c r="F297" s="382" t="s">
        <v>116</v>
      </c>
      <c r="G297" s="382" t="s">
        <v>116</v>
      </c>
      <c r="H297" s="382" t="s">
        <v>1529</v>
      </c>
      <c r="I297" s="382"/>
      <c r="J297" s="382"/>
      <c r="K297" s="382" t="s">
        <v>1532</v>
      </c>
      <c r="L297" s="382" t="s">
        <v>120</v>
      </c>
      <c r="M297" s="382"/>
      <c r="N297" s="382" t="s">
        <v>131</v>
      </c>
      <c r="O297" s="382" t="s">
        <v>1569</v>
      </c>
      <c r="P297" s="382"/>
      <c r="Q297" s="382"/>
      <c r="R297" s="383" t="s">
        <v>122</v>
      </c>
      <c r="S297" s="382" t="s">
        <v>1570</v>
      </c>
      <c r="T297" s="382" t="s">
        <v>1574</v>
      </c>
      <c r="U297" s="382" t="s">
        <v>260</v>
      </c>
      <c r="V297" s="382"/>
      <c r="W297" s="27"/>
      <c r="X297" s="385" t="s">
        <v>116</v>
      </c>
      <c r="Y297" s="385" t="s">
        <v>123</v>
      </c>
      <c r="Z297" s="381"/>
      <c r="AA297" s="56"/>
      <c r="AB297" s="386" t="s">
        <v>4</v>
      </c>
      <c r="AC297" s="387" t="s">
        <v>123</v>
      </c>
      <c r="AD297" s="35">
        <f t="shared" si="39"/>
        <v>1</v>
      </c>
      <c r="AE297" s="6">
        <f t="shared" si="40"/>
        <v>0</v>
      </c>
      <c r="AF297" s="6">
        <f t="shared" si="41"/>
        <v>0</v>
      </c>
    </row>
    <row r="298" spans="1:32" s="23" customFormat="1" ht="30" hidden="1" outlineLevel="1" x14ac:dyDescent="0.25">
      <c r="A298" s="36"/>
      <c r="B298" s="381" t="str">
        <f>"ФС"&amp;COUNTA($C$297:C298)&amp;"_"&amp;MID(H298,5,3)</f>
        <v>ФС2_ACC</v>
      </c>
      <c r="C298" s="382" t="s">
        <v>117</v>
      </c>
      <c r="D298" s="382" t="s">
        <v>116</v>
      </c>
      <c r="E298" s="382" t="s">
        <v>116</v>
      </c>
      <c r="F298" s="382" t="s">
        <v>116</v>
      </c>
      <c r="G298" s="382" t="s">
        <v>116</v>
      </c>
      <c r="H298" s="382" t="s">
        <v>1529</v>
      </c>
      <c r="I298" s="382"/>
      <c r="J298" s="382"/>
      <c r="K298" s="382" t="s">
        <v>1532</v>
      </c>
      <c r="L298" s="382" t="s">
        <v>120</v>
      </c>
      <c r="M298" s="382"/>
      <c r="N298" s="382" t="s">
        <v>125</v>
      </c>
      <c r="O298" s="382" t="s">
        <v>1571</v>
      </c>
      <c r="P298" s="382"/>
      <c r="Q298" s="382"/>
      <c r="R298" s="383" t="s">
        <v>122</v>
      </c>
      <c r="S298" s="382" t="s">
        <v>1572</v>
      </c>
      <c r="T298" s="382" t="s">
        <v>1573</v>
      </c>
      <c r="U298" s="382" t="s">
        <v>260</v>
      </c>
      <c r="V298" s="382"/>
      <c r="W298" s="27"/>
      <c r="X298" s="385" t="s">
        <v>116</v>
      </c>
      <c r="Y298" s="385" t="s">
        <v>123</v>
      </c>
      <c r="Z298" s="381"/>
      <c r="AA298" s="56"/>
      <c r="AB298" s="386" t="s">
        <v>4</v>
      </c>
      <c r="AC298" s="387" t="s">
        <v>123</v>
      </c>
      <c r="AD298" s="35">
        <f t="shared" ref="AD298:AD300" si="42">IF(AB298="Включена",1,0)</f>
        <v>1</v>
      </c>
      <c r="AE298" s="6">
        <f t="shared" ref="AE298:AE300" si="43">IF(AB298="Черновик",1,0)</f>
        <v>0</v>
      </c>
      <c r="AF298" s="6">
        <f t="shared" ref="AF298:AF300" si="44">IF(AB298="Отсутствует",1,0)</f>
        <v>0</v>
      </c>
    </row>
    <row r="299" spans="1:32" s="23" customFormat="1" ht="30" hidden="1" outlineLevel="1" x14ac:dyDescent="0.25">
      <c r="A299" s="36"/>
      <c r="B299" s="381" t="str">
        <f>"ФС"&amp;COUNTA($C$297:C299)&amp;"_"&amp;MID(H299,5,3)</f>
        <v>ФС3_ACC</v>
      </c>
      <c r="C299" s="382" t="s">
        <v>117</v>
      </c>
      <c r="D299" s="382" t="s">
        <v>116</v>
      </c>
      <c r="E299" s="382" t="s">
        <v>116</v>
      </c>
      <c r="F299" s="382" t="s">
        <v>116</v>
      </c>
      <c r="G299" s="382" t="s">
        <v>116</v>
      </c>
      <c r="H299" s="382" t="s">
        <v>1529</v>
      </c>
      <c r="I299" s="382"/>
      <c r="J299" s="382"/>
      <c r="K299" s="382" t="s">
        <v>1534</v>
      </c>
      <c r="L299" s="382" t="s">
        <v>120</v>
      </c>
      <c r="M299" s="382"/>
      <c r="N299" s="382" t="s">
        <v>131</v>
      </c>
      <c r="O299" s="382" t="s">
        <v>1569</v>
      </c>
      <c r="P299" s="382"/>
      <c r="Q299" s="382"/>
      <c r="R299" s="383" t="s">
        <v>122</v>
      </c>
      <c r="S299" s="382" t="s">
        <v>1570</v>
      </c>
      <c r="T299" s="382" t="s">
        <v>1574</v>
      </c>
      <c r="U299" s="382" t="s">
        <v>260</v>
      </c>
      <c r="V299" s="382"/>
      <c r="W299" s="27"/>
      <c r="X299" s="385" t="s">
        <v>116</v>
      </c>
      <c r="Y299" s="385" t="s">
        <v>123</v>
      </c>
      <c r="Z299" s="381"/>
      <c r="AA299" s="56"/>
      <c r="AB299" s="386" t="s">
        <v>4</v>
      </c>
      <c r="AC299" s="387" t="s">
        <v>123</v>
      </c>
      <c r="AD299" s="35">
        <f t="shared" si="42"/>
        <v>1</v>
      </c>
      <c r="AE299" s="6">
        <f t="shared" si="43"/>
        <v>0</v>
      </c>
      <c r="AF299" s="6">
        <f t="shared" si="44"/>
        <v>0</v>
      </c>
    </row>
    <row r="300" spans="1:32" s="23" customFormat="1" ht="30" hidden="1" outlineLevel="1" x14ac:dyDescent="0.25">
      <c r="A300" s="36"/>
      <c r="B300" s="381" t="str">
        <f>"ФС"&amp;COUNTA($C$297:C300)&amp;"_"&amp;MID(H300,5,3)</f>
        <v>ФС4_ACC</v>
      </c>
      <c r="C300" s="382" t="s">
        <v>117</v>
      </c>
      <c r="D300" s="382" t="s">
        <v>116</v>
      </c>
      <c r="E300" s="382" t="s">
        <v>116</v>
      </c>
      <c r="F300" s="382" t="s">
        <v>116</v>
      </c>
      <c r="G300" s="382" t="s">
        <v>116</v>
      </c>
      <c r="H300" s="382" t="s">
        <v>1529</v>
      </c>
      <c r="I300" s="382"/>
      <c r="J300" s="382"/>
      <c r="K300" s="382" t="s">
        <v>1534</v>
      </c>
      <c r="L300" s="382" t="s">
        <v>120</v>
      </c>
      <c r="M300" s="382"/>
      <c r="N300" s="382" t="s">
        <v>125</v>
      </c>
      <c r="O300" s="382" t="s">
        <v>1571</v>
      </c>
      <c r="P300" s="382"/>
      <c r="Q300" s="382"/>
      <c r="R300" s="383" t="s">
        <v>122</v>
      </c>
      <c r="S300" s="382" t="s">
        <v>1572</v>
      </c>
      <c r="T300" s="382" t="s">
        <v>1573</v>
      </c>
      <c r="U300" s="382" t="s">
        <v>260</v>
      </c>
      <c r="V300" s="382"/>
      <c r="W300" s="27"/>
      <c r="X300" s="385" t="s">
        <v>116</v>
      </c>
      <c r="Y300" s="385" t="s">
        <v>123</v>
      </c>
      <c r="Z300" s="381"/>
      <c r="AA300" s="56"/>
      <c r="AB300" s="386" t="s">
        <v>4</v>
      </c>
      <c r="AC300" s="387" t="s">
        <v>123</v>
      </c>
      <c r="AD300" s="35">
        <f t="shared" si="42"/>
        <v>1</v>
      </c>
      <c r="AE300" s="6">
        <f t="shared" si="43"/>
        <v>0</v>
      </c>
      <c r="AF300" s="6">
        <f t="shared" si="44"/>
        <v>0</v>
      </c>
    </row>
    <row r="301" spans="1:32" collapsed="1" x14ac:dyDescent="0.25">
      <c r="AB301" s="42"/>
    </row>
    <row r="302" spans="1:32" x14ac:dyDescent="0.25">
      <c r="I302" s="43" t="s">
        <v>4</v>
      </c>
      <c r="J302" s="44">
        <f>SUM(AD:AD)</f>
        <v>173</v>
      </c>
      <c r="K302" s="45">
        <f>J302/J305</f>
        <v>0.81990521327014221</v>
      </c>
      <c r="AB302" s="42"/>
    </row>
    <row r="303" spans="1:32" x14ac:dyDescent="0.25">
      <c r="I303" s="43" t="s">
        <v>5</v>
      </c>
      <c r="J303" s="44">
        <f>SUM(AE:AE)</f>
        <v>2</v>
      </c>
      <c r="K303" s="45">
        <f>J303/J305</f>
        <v>9.4786729857819912E-3</v>
      </c>
      <c r="AB303" s="42"/>
    </row>
    <row r="304" spans="1:32" x14ac:dyDescent="0.25">
      <c r="I304" s="43" t="s">
        <v>6</v>
      </c>
      <c r="J304" s="44">
        <f>SUM(AF:AF)</f>
        <v>36</v>
      </c>
      <c r="K304" s="45">
        <f>J304/J305</f>
        <v>0.17061611374407584</v>
      </c>
      <c r="AB304" s="42"/>
    </row>
    <row r="305" spans="9:28" ht="15.75" x14ac:dyDescent="0.25">
      <c r="I305" s="47" t="s">
        <v>7</v>
      </c>
      <c r="J305" s="48">
        <f>J302+J303+J304</f>
        <v>211</v>
      </c>
      <c r="K305" s="49">
        <f>K302+K303+K304</f>
        <v>1</v>
      </c>
      <c r="AB305" s="42"/>
    </row>
    <row r="306" spans="9:28" x14ac:dyDescent="0.25">
      <c r="AB306" s="42"/>
    </row>
    <row r="307" spans="9:28" x14ac:dyDescent="0.25">
      <c r="AB307" s="42"/>
    </row>
    <row r="308" spans="9:28" x14ac:dyDescent="0.25">
      <c r="AB308" s="42"/>
    </row>
    <row r="309" spans="9:28" x14ac:dyDescent="0.25">
      <c r="AB309" s="42"/>
    </row>
    <row r="310" spans="9:28" x14ac:dyDescent="0.25">
      <c r="AB310" s="42"/>
    </row>
    <row r="311" spans="9:28" x14ac:dyDescent="0.25">
      <c r="AB311" s="42"/>
    </row>
    <row r="312" spans="9:28" x14ac:dyDescent="0.25">
      <c r="AB312" s="42"/>
    </row>
    <row r="313" spans="9:28" x14ac:dyDescent="0.25">
      <c r="AB313" s="42"/>
    </row>
    <row r="314" spans="9:28" x14ac:dyDescent="0.25">
      <c r="AB314" s="42"/>
    </row>
    <row r="315" spans="9:28" x14ac:dyDescent="0.25">
      <c r="AB315" s="42"/>
    </row>
    <row r="316" spans="9:28" x14ac:dyDescent="0.25">
      <c r="AB316" s="42"/>
    </row>
    <row r="317" spans="9:28" x14ac:dyDescent="0.25">
      <c r="AB317" s="42"/>
    </row>
    <row r="318" spans="9:28" x14ac:dyDescent="0.25">
      <c r="AB318" s="42"/>
    </row>
    <row r="319" spans="9:28" x14ac:dyDescent="0.25">
      <c r="AB319" s="42"/>
    </row>
    <row r="320" spans="9:28" x14ac:dyDescent="0.25">
      <c r="AB320" s="42"/>
    </row>
    <row r="321" spans="28:28" x14ac:dyDescent="0.25">
      <c r="AB321" s="42"/>
    </row>
    <row r="322" spans="28:28" x14ac:dyDescent="0.25">
      <c r="AB322" s="42"/>
    </row>
    <row r="323" spans="28:28" x14ac:dyDescent="0.25">
      <c r="AB323" s="42"/>
    </row>
    <row r="324" spans="28:28" x14ac:dyDescent="0.25">
      <c r="AB324" s="42"/>
    </row>
    <row r="325" spans="28:28" x14ac:dyDescent="0.25">
      <c r="AB325" s="42"/>
    </row>
    <row r="326" spans="28:28" x14ac:dyDescent="0.25">
      <c r="AB326" s="42"/>
    </row>
    <row r="327" spans="28:28" x14ac:dyDescent="0.25">
      <c r="AB327" s="42"/>
    </row>
    <row r="328" spans="28:28" x14ac:dyDescent="0.25">
      <c r="AB328" s="42"/>
    </row>
    <row r="329" spans="28:28" x14ac:dyDescent="0.25">
      <c r="AB329" s="42"/>
    </row>
    <row r="330" spans="28:28" x14ac:dyDescent="0.25">
      <c r="AB330" s="42"/>
    </row>
    <row r="331" spans="28:28" x14ac:dyDescent="0.25">
      <c r="AB331" s="42"/>
    </row>
    <row r="332" spans="28:28" x14ac:dyDescent="0.25">
      <c r="AB332" s="42"/>
    </row>
    <row r="333" spans="28:28" x14ac:dyDescent="0.25">
      <c r="AB333" s="42"/>
    </row>
    <row r="334" spans="28:28" x14ac:dyDescent="0.25">
      <c r="AB334" s="42"/>
    </row>
    <row r="335" spans="28:28" x14ac:dyDescent="0.25">
      <c r="AB335" s="42"/>
    </row>
    <row r="336" spans="28:28" x14ac:dyDescent="0.25">
      <c r="AB336" s="42"/>
    </row>
    <row r="337" spans="28:28" x14ac:dyDescent="0.25">
      <c r="AB337" s="42"/>
    </row>
    <row r="338" spans="28:28" x14ac:dyDescent="0.25">
      <c r="AB338" s="42"/>
    </row>
    <row r="339" spans="28:28" x14ac:dyDescent="0.25">
      <c r="AB339" s="42"/>
    </row>
    <row r="340" spans="28:28" x14ac:dyDescent="0.25">
      <c r="AB340" s="42"/>
    </row>
    <row r="341" spans="28:28" x14ac:dyDescent="0.25">
      <c r="AB341" s="42"/>
    </row>
    <row r="342" spans="28:28" x14ac:dyDescent="0.25">
      <c r="AB342" s="42"/>
    </row>
    <row r="343" spans="28:28" x14ac:dyDescent="0.25">
      <c r="AB343" s="42"/>
    </row>
    <row r="344" spans="28:28" x14ac:dyDescent="0.25">
      <c r="AB344" s="42"/>
    </row>
    <row r="345" spans="28:28" x14ac:dyDescent="0.25">
      <c r="AB345" s="42"/>
    </row>
    <row r="346" spans="28:28" x14ac:dyDescent="0.25">
      <c r="AB346" s="42"/>
    </row>
    <row r="347" spans="28:28" x14ac:dyDescent="0.25">
      <c r="AB347" s="42"/>
    </row>
    <row r="348" spans="28:28" x14ac:dyDescent="0.25">
      <c r="AB348" s="42"/>
    </row>
    <row r="349" spans="28:28" x14ac:dyDescent="0.25">
      <c r="AB349" s="42"/>
    </row>
    <row r="350" spans="28:28" x14ac:dyDescent="0.25">
      <c r="AB350" s="42"/>
    </row>
    <row r="351" spans="28:28" x14ac:dyDescent="0.25">
      <c r="AB351" s="42"/>
    </row>
    <row r="352" spans="28:28" x14ac:dyDescent="0.25">
      <c r="AB352" s="42"/>
    </row>
    <row r="353" spans="28:28" x14ac:dyDescent="0.25">
      <c r="AB353" s="42"/>
    </row>
    <row r="354" spans="28:28" x14ac:dyDescent="0.25">
      <c r="AB354" s="42"/>
    </row>
    <row r="355" spans="28:28" x14ac:dyDescent="0.25">
      <c r="AB355" s="42"/>
    </row>
    <row r="356" spans="28:28" x14ac:dyDescent="0.25">
      <c r="AB356" s="42"/>
    </row>
    <row r="357" spans="28:28" x14ac:dyDescent="0.25">
      <c r="AB357" s="42"/>
    </row>
    <row r="358" spans="28:28" x14ac:dyDescent="0.25">
      <c r="AB358" s="42"/>
    </row>
    <row r="359" spans="28:28" x14ac:dyDescent="0.25">
      <c r="AB359" s="42"/>
    </row>
    <row r="360" spans="28:28" x14ac:dyDescent="0.25">
      <c r="AB360" s="42"/>
    </row>
    <row r="361" spans="28:28" x14ac:dyDescent="0.25">
      <c r="AB361" s="42"/>
    </row>
    <row r="362" spans="28:28" x14ac:dyDescent="0.25">
      <c r="AB362" s="42"/>
    </row>
    <row r="363" spans="28:28" x14ac:dyDescent="0.25">
      <c r="AB363" s="42"/>
    </row>
    <row r="364" spans="28:28" x14ac:dyDescent="0.25">
      <c r="AB364" s="42"/>
    </row>
    <row r="365" spans="28:28" x14ac:dyDescent="0.25">
      <c r="AB365" s="42"/>
    </row>
    <row r="366" spans="28:28" x14ac:dyDescent="0.25">
      <c r="AB366" s="42"/>
    </row>
    <row r="367" spans="28:28" x14ac:dyDescent="0.25">
      <c r="AB367" s="42"/>
    </row>
    <row r="368" spans="28:28" x14ac:dyDescent="0.25">
      <c r="AB368" s="42"/>
    </row>
    <row r="369" spans="28:28" x14ac:dyDescent="0.25">
      <c r="AB369" s="42"/>
    </row>
    <row r="370" spans="28:28" x14ac:dyDescent="0.25">
      <c r="AB370" s="42"/>
    </row>
    <row r="371" spans="28:28" x14ac:dyDescent="0.25">
      <c r="AB371" s="42"/>
    </row>
    <row r="372" spans="28:28" x14ac:dyDescent="0.25">
      <c r="AB372" s="42"/>
    </row>
    <row r="373" spans="28:28" x14ac:dyDescent="0.25">
      <c r="AB373" s="42"/>
    </row>
    <row r="374" spans="28:28" x14ac:dyDescent="0.25">
      <c r="AB374" s="42"/>
    </row>
    <row r="375" spans="28:28" x14ac:dyDescent="0.25">
      <c r="AB375" s="42"/>
    </row>
    <row r="376" spans="28:28" x14ac:dyDescent="0.25">
      <c r="AB376" s="42"/>
    </row>
    <row r="377" spans="28:28" x14ac:dyDescent="0.25">
      <c r="AB377" s="42"/>
    </row>
    <row r="378" spans="28:28" x14ac:dyDescent="0.25">
      <c r="AB378" s="42"/>
    </row>
    <row r="379" spans="28:28" x14ac:dyDescent="0.25">
      <c r="AB379" s="42"/>
    </row>
    <row r="380" spans="28:28" x14ac:dyDescent="0.25">
      <c r="AB380" s="42"/>
    </row>
    <row r="381" spans="28:28" x14ac:dyDescent="0.25">
      <c r="AB381" s="42"/>
    </row>
    <row r="382" spans="28:28" x14ac:dyDescent="0.25">
      <c r="AB382" s="42"/>
    </row>
    <row r="383" spans="28:28" x14ac:dyDescent="0.25">
      <c r="AB383" s="42"/>
    </row>
    <row r="384" spans="28:28" x14ac:dyDescent="0.25">
      <c r="AB384" s="42"/>
    </row>
    <row r="385" spans="28:28" x14ac:dyDescent="0.25">
      <c r="AB385" s="42"/>
    </row>
    <row r="386" spans="28:28" x14ac:dyDescent="0.25">
      <c r="AB386" s="42"/>
    </row>
    <row r="387" spans="28:28" x14ac:dyDescent="0.25">
      <c r="AB387" s="42"/>
    </row>
    <row r="388" spans="28:28" x14ac:dyDescent="0.25">
      <c r="AB388" s="42"/>
    </row>
    <row r="389" spans="28:28" x14ac:dyDescent="0.25">
      <c r="AB389" s="42"/>
    </row>
    <row r="390" spans="28:28" x14ac:dyDescent="0.25">
      <c r="AB390" s="42"/>
    </row>
    <row r="391" spans="28:28" x14ac:dyDescent="0.25">
      <c r="AB391" s="42"/>
    </row>
    <row r="392" spans="28:28" x14ac:dyDescent="0.25">
      <c r="AB392" s="42"/>
    </row>
    <row r="393" spans="28:28" x14ac:dyDescent="0.25">
      <c r="AB393" s="42"/>
    </row>
    <row r="394" spans="28:28" x14ac:dyDescent="0.25">
      <c r="AB394" s="42"/>
    </row>
    <row r="395" spans="28:28" x14ac:dyDescent="0.25">
      <c r="AB395" s="42"/>
    </row>
    <row r="396" spans="28:28" x14ac:dyDescent="0.25">
      <c r="AB396" s="42"/>
    </row>
    <row r="397" spans="28:28" x14ac:dyDescent="0.25">
      <c r="AB397" s="42"/>
    </row>
    <row r="398" spans="28:28" x14ac:dyDescent="0.25">
      <c r="AB398" s="42"/>
    </row>
    <row r="399" spans="28:28" x14ac:dyDescent="0.25">
      <c r="AB399" s="42"/>
    </row>
    <row r="400" spans="28:28" x14ac:dyDescent="0.25">
      <c r="AB400" s="42"/>
    </row>
    <row r="401" spans="28:28" x14ac:dyDescent="0.25">
      <c r="AB401" s="42"/>
    </row>
    <row r="402" spans="28:28" x14ac:dyDescent="0.25">
      <c r="AB402" s="42"/>
    </row>
    <row r="403" spans="28:28" x14ac:dyDescent="0.25">
      <c r="AB403" s="42"/>
    </row>
    <row r="404" spans="28:28" x14ac:dyDescent="0.25">
      <c r="AB404" s="42"/>
    </row>
    <row r="405" spans="28:28" x14ac:dyDescent="0.25">
      <c r="AB405" s="42"/>
    </row>
    <row r="406" spans="28:28" x14ac:dyDescent="0.25">
      <c r="AB406" s="42"/>
    </row>
    <row r="407" spans="28:28" x14ac:dyDescent="0.25">
      <c r="AB407" s="42"/>
    </row>
    <row r="408" spans="28:28" x14ac:dyDescent="0.25">
      <c r="AB408" s="42"/>
    </row>
    <row r="409" spans="28:28" x14ac:dyDescent="0.25">
      <c r="AB409" s="42"/>
    </row>
    <row r="410" spans="28:28" x14ac:dyDescent="0.25">
      <c r="AB410" s="42"/>
    </row>
    <row r="411" spans="28:28" x14ac:dyDescent="0.25">
      <c r="AB411" s="42"/>
    </row>
    <row r="412" spans="28:28" x14ac:dyDescent="0.25">
      <c r="AB412" s="42"/>
    </row>
    <row r="413" spans="28:28" x14ac:dyDescent="0.25">
      <c r="AB413" s="42"/>
    </row>
    <row r="414" spans="28:28" x14ac:dyDescent="0.25">
      <c r="AB414" s="42"/>
    </row>
    <row r="415" spans="28:28" x14ac:dyDescent="0.25">
      <c r="AB415" s="42"/>
    </row>
    <row r="416" spans="28:28" x14ac:dyDescent="0.25">
      <c r="AB416" s="42"/>
    </row>
    <row r="417" spans="28:28" x14ac:dyDescent="0.25">
      <c r="AB417" s="42"/>
    </row>
    <row r="418" spans="28:28" x14ac:dyDescent="0.25">
      <c r="AB418" s="42"/>
    </row>
    <row r="419" spans="28:28" x14ac:dyDescent="0.25">
      <c r="AB419" s="42"/>
    </row>
    <row r="420" spans="28:28" x14ac:dyDescent="0.25">
      <c r="AB420" s="42"/>
    </row>
    <row r="421" spans="28:28" x14ac:dyDescent="0.25">
      <c r="AB421" s="42"/>
    </row>
    <row r="422" spans="28:28" x14ac:dyDescent="0.25">
      <c r="AB422" s="42"/>
    </row>
    <row r="423" spans="28:28" x14ac:dyDescent="0.25">
      <c r="AB423" s="42"/>
    </row>
    <row r="424" spans="28:28" x14ac:dyDescent="0.25">
      <c r="AB424" s="42"/>
    </row>
    <row r="425" spans="28:28" x14ac:dyDescent="0.25">
      <c r="AB425" s="42"/>
    </row>
    <row r="426" spans="28:28" x14ac:dyDescent="0.25">
      <c r="AB426" s="42"/>
    </row>
    <row r="427" spans="28:28" x14ac:dyDescent="0.25">
      <c r="AB427" s="42"/>
    </row>
    <row r="428" spans="28:28" x14ac:dyDescent="0.25">
      <c r="AB428" s="42"/>
    </row>
    <row r="429" spans="28:28" x14ac:dyDescent="0.25">
      <c r="AB429" s="42"/>
    </row>
    <row r="430" spans="28:28" x14ac:dyDescent="0.25">
      <c r="AB430" s="42"/>
    </row>
    <row r="431" spans="28:28" x14ac:dyDescent="0.25">
      <c r="AB431" s="42"/>
    </row>
    <row r="432" spans="28:28" x14ac:dyDescent="0.25">
      <c r="AB432" s="42"/>
    </row>
    <row r="433" spans="28:28" x14ac:dyDescent="0.25">
      <c r="AB433" s="42"/>
    </row>
    <row r="434" spans="28:28" x14ac:dyDescent="0.25">
      <c r="AB434" s="42"/>
    </row>
    <row r="435" spans="28:28" x14ac:dyDescent="0.25">
      <c r="AB435" s="42"/>
    </row>
    <row r="436" spans="28:28" x14ac:dyDescent="0.25">
      <c r="AB436" s="42"/>
    </row>
    <row r="437" spans="28:28" x14ac:dyDescent="0.25">
      <c r="AB437" s="42"/>
    </row>
    <row r="438" spans="28:28" x14ac:dyDescent="0.25">
      <c r="AB438" s="42"/>
    </row>
    <row r="439" spans="28:28" x14ac:dyDescent="0.25">
      <c r="AB439" s="42"/>
    </row>
    <row r="440" spans="28:28" x14ac:dyDescent="0.25">
      <c r="AB440" s="42"/>
    </row>
    <row r="441" spans="28:28" x14ac:dyDescent="0.25">
      <c r="AB441" s="42"/>
    </row>
    <row r="442" spans="28:28" x14ac:dyDescent="0.25">
      <c r="AB442" s="42"/>
    </row>
    <row r="443" spans="28:28" x14ac:dyDescent="0.25">
      <c r="AB443" s="42"/>
    </row>
    <row r="444" spans="28:28" x14ac:dyDescent="0.25">
      <c r="AB444" s="42"/>
    </row>
    <row r="445" spans="28:28" x14ac:dyDescent="0.25">
      <c r="AB445" s="42"/>
    </row>
    <row r="446" spans="28:28" x14ac:dyDescent="0.25">
      <c r="AB446" s="42"/>
    </row>
    <row r="447" spans="28:28" x14ac:dyDescent="0.25">
      <c r="AB447" s="42"/>
    </row>
    <row r="448" spans="28:28" x14ac:dyDescent="0.25">
      <c r="AB448" s="42"/>
    </row>
    <row r="449" spans="28:28" x14ac:dyDescent="0.25">
      <c r="AB449" s="42"/>
    </row>
    <row r="450" spans="28:28" x14ac:dyDescent="0.25">
      <c r="AB450" s="42"/>
    </row>
    <row r="451" spans="28:28" x14ac:dyDescent="0.25">
      <c r="AB451" s="42"/>
    </row>
    <row r="452" spans="28:28" x14ac:dyDescent="0.25">
      <c r="AB452" s="42"/>
    </row>
    <row r="453" spans="28:28" x14ac:dyDescent="0.25">
      <c r="AB453" s="42"/>
    </row>
    <row r="454" spans="28:28" x14ac:dyDescent="0.25">
      <c r="AB454" s="42"/>
    </row>
    <row r="455" spans="28:28" x14ac:dyDescent="0.25">
      <c r="AB455" s="42"/>
    </row>
    <row r="456" spans="28:28" x14ac:dyDescent="0.25">
      <c r="AB456" s="42"/>
    </row>
    <row r="457" spans="28:28" x14ac:dyDescent="0.25">
      <c r="AB457" s="42"/>
    </row>
    <row r="458" spans="28:28" x14ac:dyDescent="0.25">
      <c r="AB458" s="42"/>
    </row>
    <row r="459" spans="28:28" x14ac:dyDescent="0.25">
      <c r="AB459" s="42"/>
    </row>
    <row r="460" spans="28:28" x14ac:dyDescent="0.25">
      <c r="AB460" s="42"/>
    </row>
    <row r="461" spans="28:28" x14ac:dyDescent="0.25">
      <c r="AB461" s="42"/>
    </row>
    <row r="462" spans="28:28" x14ac:dyDescent="0.25">
      <c r="AB462" s="42"/>
    </row>
    <row r="463" spans="28:28" x14ac:dyDescent="0.25">
      <c r="AB463" s="42"/>
    </row>
    <row r="464" spans="28:28" x14ac:dyDescent="0.25">
      <c r="AB464" s="42"/>
    </row>
    <row r="465" spans="28:28" x14ac:dyDescent="0.25">
      <c r="AB465" s="42"/>
    </row>
    <row r="466" spans="28:28" x14ac:dyDescent="0.25">
      <c r="AB466" s="42"/>
    </row>
    <row r="467" spans="28:28" x14ac:dyDescent="0.25">
      <c r="AB467" s="42"/>
    </row>
    <row r="468" spans="28:28" x14ac:dyDescent="0.25">
      <c r="AB468" s="42"/>
    </row>
    <row r="469" spans="28:28" x14ac:dyDescent="0.25">
      <c r="AB469" s="42"/>
    </row>
    <row r="470" spans="28:28" x14ac:dyDescent="0.25">
      <c r="AB470" s="42"/>
    </row>
    <row r="471" spans="28:28" x14ac:dyDescent="0.25">
      <c r="AB471" s="42"/>
    </row>
    <row r="472" spans="28:28" x14ac:dyDescent="0.25">
      <c r="AB472" s="42"/>
    </row>
    <row r="473" spans="28:28" x14ac:dyDescent="0.25">
      <c r="AB473" s="42"/>
    </row>
    <row r="474" spans="28:28" x14ac:dyDescent="0.25">
      <c r="AB474" s="42"/>
    </row>
    <row r="475" spans="28:28" x14ac:dyDescent="0.25">
      <c r="AB475" s="42"/>
    </row>
    <row r="476" spans="28:28" x14ac:dyDescent="0.25">
      <c r="AB476" s="42"/>
    </row>
    <row r="477" spans="28:28" x14ac:dyDescent="0.25">
      <c r="AB477" s="42"/>
    </row>
    <row r="478" spans="28:28" x14ac:dyDescent="0.25">
      <c r="AB478" s="42"/>
    </row>
    <row r="479" spans="28:28" x14ac:dyDescent="0.25">
      <c r="AB479" s="42"/>
    </row>
    <row r="480" spans="28:28" x14ac:dyDescent="0.25">
      <c r="AB480" s="42"/>
    </row>
    <row r="481" spans="28:28" x14ac:dyDescent="0.25">
      <c r="AB481" s="42"/>
    </row>
    <row r="482" spans="28:28" x14ac:dyDescent="0.25">
      <c r="AB482" s="42"/>
    </row>
    <row r="483" spans="28:28" x14ac:dyDescent="0.25">
      <c r="AB483" s="42"/>
    </row>
    <row r="484" spans="28:28" x14ac:dyDescent="0.25">
      <c r="AB484" s="42"/>
    </row>
    <row r="485" spans="28:28" x14ac:dyDescent="0.25">
      <c r="AB485" s="42"/>
    </row>
    <row r="486" spans="28:28" x14ac:dyDescent="0.25">
      <c r="AB486" s="42"/>
    </row>
    <row r="487" spans="28:28" x14ac:dyDescent="0.25">
      <c r="AB487" s="42"/>
    </row>
    <row r="488" spans="28:28" x14ac:dyDescent="0.25">
      <c r="AB488" s="42"/>
    </row>
    <row r="489" spans="28:28" x14ac:dyDescent="0.25">
      <c r="AB489" s="42"/>
    </row>
    <row r="490" spans="28:28" x14ac:dyDescent="0.25">
      <c r="AB490" s="42"/>
    </row>
    <row r="491" spans="28:28" x14ac:dyDescent="0.25">
      <c r="AB491" s="42"/>
    </row>
    <row r="492" spans="28:28" x14ac:dyDescent="0.25">
      <c r="AB492" s="42"/>
    </row>
    <row r="493" spans="28:28" x14ac:dyDescent="0.25">
      <c r="AB493" s="42"/>
    </row>
    <row r="494" spans="28:28" x14ac:dyDescent="0.25">
      <c r="AB494" s="42"/>
    </row>
    <row r="495" spans="28:28" x14ac:dyDescent="0.25">
      <c r="AB495" s="42"/>
    </row>
    <row r="496" spans="28:28" x14ac:dyDescent="0.25">
      <c r="AB496" s="42"/>
    </row>
    <row r="497" spans="28:28" x14ac:dyDescent="0.25">
      <c r="AB497" s="42"/>
    </row>
    <row r="498" spans="28:28" x14ac:dyDescent="0.25">
      <c r="AB498" s="42"/>
    </row>
    <row r="499" spans="28:28" x14ac:dyDescent="0.25">
      <c r="AB499" s="42"/>
    </row>
    <row r="500" spans="28:28" x14ac:dyDescent="0.25">
      <c r="AB500" s="42"/>
    </row>
    <row r="501" spans="28:28" x14ac:dyDescent="0.25">
      <c r="AB501" s="42"/>
    </row>
    <row r="502" spans="28:28" x14ac:dyDescent="0.25">
      <c r="AB502" s="42"/>
    </row>
    <row r="503" spans="28:28" x14ac:dyDescent="0.25">
      <c r="AB503" s="42"/>
    </row>
    <row r="504" spans="28:28" x14ac:dyDescent="0.25">
      <c r="AB504" s="42"/>
    </row>
    <row r="505" spans="28:28" x14ac:dyDescent="0.25">
      <c r="AB505" s="42"/>
    </row>
    <row r="506" spans="28:28" x14ac:dyDescent="0.25">
      <c r="AB506" s="42"/>
    </row>
    <row r="507" spans="28:28" x14ac:dyDescent="0.25">
      <c r="AB507" s="42"/>
    </row>
    <row r="508" spans="28:28" x14ac:dyDescent="0.25">
      <c r="AB508" s="42"/>
    </row>
    <row r="509" spans="28:28" x14ac:dyDescent="0.25">
      <c r="AB509" s="42"/>
    </row>
    <row r="510" spans="28:28" x14ac:dyDescent="0.25">
      <c r="AB510" s="42"/>
    </row>
    <row r="511" spans="28:28" x14ac:dyDescent="0.25">
      <c r="AB511" s="42"/>
    </row>
    <row r="512" spans="28:28" x14ac:dyDescent="0.25">
      <c r="AB512" s="42"/>
    </row>
    <row r="513" spans="28:28" x14ac:dyDescent="0.25">
      <c r="AB513" s="42"/>
    </row>
    <row r="514" spans="28:28" x14ac:dyDescent="0.25">
      <c r="AB514" s="42"/>
    </row>
    <row r="515" spans="28:28" x14ac:dyDescent="0.25">
      <c r="AB515" s="42"/>
    </row>
    <row r="516" spans="28:28" x14ac:dyDescent="0.25">
      <c r="AB516" s="42"/>
    </row>
    <row r="517" spans="28:28" x14ac:dyDescent="0.25">
      <c r="AB517" s="42"/>
    </row>
    <row r="518" spans="28:28" x14ac:dyDescent="0.25">
      <c r="AB518" s="42"/>
    </row>
    <row r="519" spans="28:28" x14ac:dyDescent="0.25">
      <c r="AB519" s="42"/>
    </row>
    <row r="520" spans="28:28" x14ac:dyDescent="0.25">
      <c r="AB520" s="42"/>
    </row>
    <row r="521" spans="28:28" x14ac:dyDescent="0.25">
      <c r="AB521" s="42"/>
    </row>
    <row r="522" spans="28:28" x14ac:dyDescent="0.25">
      <c r="AB522" s="42"/>
    </row>
    <row r="523" spans="28:28" x14ac:dyDescent="0.25">
      <c r="AB523" s="42"/>
    </row>
    <row r="524" spans="28:28" x14ac:dyDescent="0.25">
      <c r="AB524" s="42"/>
    </row>
    <row r="525" spans="28:28" x14ac:dyDescent="0.25">
      <c r="AB525" s="42"/>
    </row>
    <row r="526" spans="28:28" x14ac:dyDescent="0.25">
      <c r="AB526" s="42"/>
    </row>
    <row r="527" spans="28:28" x14ac:dyDescent="0.25">
      <c r="AB527" s="42"/>
    </row>
    <row r="528" spans="28:28" x14ac:dyDescent="0.25">
      <c r="AB528" s="42"/>
    </row>
    <row r="529" spans="28:28" x14ac:dyDescent="0.25">
      <c r="AB529" s="42"/>
    </row>
    <row r="530" spans="28:28" x14ac:dyDescent="0.25">
      <c r="AB530" s="42"/>
    </row>
    <row r="531" spans="28:28" x14ac:dyDescent="0.25">
      <c r="AB531" s="42"/>
    </row>
    <row r="532" spans="28:28" x14ac:dyDescent="0.25">
      <c r="AB532" s="42"/>
    </row>
    <row r="533" spans="28:28" x14ac:dyDescent="0.25">
      <c r="AB533" s="42"/>
    </row>
    <row r="534" spans="28:28" x14ac:dyDescent="0.25">
      <c r="AB534" s="42"/>
    </row>
    <row r="535" spans="28:28" x14ac:dyDescent="0.25">
      <c r="AB535" s="42"/>
    </row>
    <row r="536" spans="28:28" x14ac:dyDescent="0.25">
      <c r="AB536" s="42"/>
    </row>
    <row r="537" spans="28:28" x14ac:dyDescent="0.25">
      <c r="AB537" s="42"/>
    </row>
    <row r="538" spans="28:28" x14ac:dyDescent="0.25">
      <c r="AB538" s="42"/>
    </row>
    <row r="539" spans="28:28" x14ac:dyDescent="0.25">
      <c r="AB539" s="42"/>
    </row>
    <row r="540" spans="28:28" x14ac:dyDescent="0.25">
      <c r="AB540" s="42"/>
    </row>
    <row r="541" spans="28:28" x14ac:dyDescent="0.25">
      <c r="AB541" s="42"/>
    </row>
    <row r="542" spans="28:28" x14ac:dyDescent="0.25">
      <c r="AB542" s="42"/>
    </row>
    <row r="543" spans="28:28" x14ac:dyDescent="0.25">
      <c r="AB543" s="42"/>
    </row>
    <row r="544" spans="28:28" x14ac:dyDescent="0.25">
      <c r="AB544" s="42"/>
    </row>
    <row r="545" spans="28:28" x14ac:dyDescent="0.25">
      <c r="AB545" s="42"/>
    </row>
    <row r="546" spans="28:28" x14ac:dyDescent="0.25">
      <c r="AB546" s="42"/>
    </row>
    <row r="547" spans="28:28" x14ac:dyDescent="0.25">
      <c r="AB547" s="42"/>
    </row>
    <row r="548" spans="28:28" x14ac:dyDescent="0.25">
      <c r="AB548" s="42"/>
    </row>
    <row r="549" spans="28:28" x14ac:dyDescent="0.25">
      <c r="AB549" s="42"/>
    </row>
    <row r="550" spans="28:28" x14ac:dyDescent="0.25">
      <c r="AB550" s="42"/>
    </row>
    <row r="551" spans="28:28" x14ac:dyDescent="0.25">
      <c r="AB551" s="42"/>
    </row>
    <row r="552" spans="28:28" x14ac:dyDescent="0.25">
      <c r="AB552" s="42"/>
    </row>
    <row r="553" spans="28:28" x14ac:dyDescent="0.25">
      <c r="AB553" s="42"/>
    </row>
    <row r="554" spans="28:28" x14ac:dyDescent="0.25">
      <c r="AB554" s="42"/>
    </row>
    <row r="555" spans="28:28" x14ac:dyDescent="0.25">
      <c r="AB555" s="42"/>
    </row>
    <row r="556" spans="28:28" x14ac:dyDescent="0.25">
      <c r="AB556" s="42"/>
    </row>
    <row r="557" spans="28:28" x14ac:dyDescent="0.25">
      <c r="AB557" s="42"/>
    </row>
    <row r="558" spans="28:28" x14ac:dyDescent="0.25">
      <c r="AB558" s="42"/>
    </row>
    <row r="559" spans="28:28" x14ac:dyDescent="0.25">
      <c r="AB559" s="42"/>
    </row>
    <row r="560" spans="28:28" x14ac:dyDescent="0.25">
      <c r="AB560" s="42"/>
    </row>
    <row r="561" spans="28:28" x14ac:dyDescent="0.25">
      <c r="AB561" s="42"/>
    </row>
    <row r="562" spans="28:28" x14ac:dyDescent="0.25">
      <c r="AB562" s="42"/>
    </row>
    <row r="563" spans="28:28" x14ac:dyDescent="0.25">
      <c r="AB563" s="42"/>
    </row>
    <row r="564" spans="28:28" x14ac:dyDescent="0.25">
      <c r="AB564" s="42"/>
    </row>
    <row r="565" spans="28:28" x14ac:dyDescent="0.25">
      <c r="AB565" s="42"/>
    </row>
    <row r="566" spans="28:28" x14ac:dyDescent="0.25">
      <c r="AB566" s="42"/>
    </row>
    <row r="567" spans="28:28" x14ac:dyDescent="0.25">
      <c r="AB567" s="42"/>
    </row>
    <row r="568" spans="28:28" x14ac:dyDescent="0.25">
      <c r="AB568" s="42"/>
    </row>
    <row r="569" spans="28:28" x14ac:dyDescent="0.25">
      <c r="AB569" s="42"/>
    </row>
    <row r="570" spans="28:28" x14ac:dyDescent="0.25">
      <c r="AB570" s="42"/>
    </row>
    <row r="571" spans="28:28" x14ac:dyDescent="0.25">
      <c r="AB571" s="42"/>
    </row>
    <row r="572" spans="28:28" x14ac:dyDescent="0.25">
      <c r="AB572" s="42"/>
    </row>
    <row r="573" spans="28:28" x14ac:dyDescent="0.25">
      <c r="AB573" s="42"/>
    </row>
    <row r="574" spans="28:28" x14ac:dyDescent="0.25">
      <c r="AB574" s="42"/>
    </row>
    <row r="575" spans="28:28" x14ac:dyDescent="0.25">
      <c r="AB575" s="42"/>
    </row>
    <row r="576" spans="28:28" x14ac:dyDescent="0.25">
      <c r="AB576" s="42"/>
    </row>
    <row r="577" spans="28:28" x14ac:dyDescent="0.25">
      <c r="AB577" s="42"/>
    </row>
    <row r="578" spans="28:28" x14ac:dyDescent="0.25">
      <c r="AB578" s="42"/>
    </row>
    <row r="579" spans="28:28" x14ac:dyDescent="0.25">
      <c r="AB579" s="42"/>
    </row>
    <row r="580" spans="28:28" x14ac:dyDescent="0.25">
      <c r="AB580" s="42"/>
    </row>
    <row r="581" spans="28:28" x14ac:dyDescent="0.25">
      <c r="AB581" s="42"/>
    </row>
    <row r="582" spans="28:28" x14ac:dyDescent="0.25">
      <c r="AB582" s="42"/>
    </row>
    <row r="583" spans="28:28" x14ac:dyDescent="0.25">
      <c r="AB583" s="42"/>
    </row>
    <row r="584" spans="28:28" x14ac:dyDescent="0.25">
      <c r="AB584" s="42"/>
    </row>
    <row r="585" spans="28:28" x14ac:dyDescent="0.25">
      <c r="AB585" s="42"/>
    </row>
    <row r="586" spans="28:28" x14ac:dyDescent="0.25">
      <c r="AB586" s="42"/>
    </row>
    <row r="587" spans="28:28" x14ac:dyDescent="0.25">
      <c r="AB587" s="42"/>
    </row>
    <row r="588" spans="28:28" x14ac:dyDescent="0.25">
      <c r="AB588" s="42"/>
    </row>
    <row r="589" spans="28:28" x14ac:dyDescent="0.25">
      <c r="AB589" s="42"/>
    </row>
    <row r="590" spans="28:28" x14ac:dyDescent="0.25">
      <c r="AB590" s="42"/>
    </row>
    <row r="591" spans="28:28" x14ac:dyDescent="0.25">
      <c r="AB591" s="42"/>
    </row>
    <row r="592" spans="28:28" x14ac:dyDescent="0.25">
      <c r="AB592" s="42"/>
    </row>
    <row r="593" spans="28:28" x14ac:dyDescent="0.25">
      <c r="AB593" s="42"/>
    </row>
    <row r="594" spans="28:28" x14ac:dyDescent="0.25">
      <c r="AB594" s="42"/>
    </row>
    <row r="595" spans="28:28" x14ac:dyDescent="0.25">
      <c r="AB595" s="42"/>
    </row>
    <row r="596" spans="28:28" x14ac:dyDescent="0.25">
      <c r="AB596" s="42"/>
    </row>
    <row r="597" spans="28:28" x14ac:dyDescent="0.25">
      <c r="AB597" s="42"/>
    </row>
    <row r="598" spans="28:28" x14ac:dyDescent="0.25">
      <c r="AB598" s="42"/>
    </row>
    <row r="599" spans="28:28" x14ac:dyDescent="0.25">
      <c r="AB599" s="42"/>
    </row>
    <row r="600" spans="28:28" x14ac:dyDescent="0.25">
      <c r="AB600" s="42"/>
    </row>
    <row r="601" spans="28:28" x14ac:dyDescent="0.25">
      <c r="AB601" s="42"/>
    </row>
    <row r="602" spans="28:28" x14ac:dyDescent="0.25">
      <c r="AB602" s="42"/>
    </row>
    <row r="603" spans="28:28" x14ac:dyDescent="0.25">
      <c r="AB603" s="42"/>
    </row>
    <row r="604" spans="28:28" x14ac:dyDescent="0.25">
      <c r="AB604" s="42"/>
    </row>
    <row r="605" spans="28:28" x14ac:dyDescent="0.25">
      <c r="AB605" s="42"/>
    </row>
    <row r="606" spans="28:28" x14ac:dyDescent="0.25">
      <c r="AB606" s="42"/>
    </row>
    <row r="607" spans="28:28" x14ac:dyDescent="0.25">
      <c r="AB607" s="42"/>
    </row>
    <row r="608" spans="28:28" x14ac:dyDescent="0.25">
      <c r="AB608" s="42"/>
    </row>
    <row r="609" spans="28:28" x14ac:dyDescent="0.25">
      <c r="AB609" s="42"/>
    </row>
    <row r="610" spans="28:28" x14ac:dyDescent="0.25">
      <c r="AB610" s="42"/>
    </row>
    <row r="611" spans="28:28" x14ac:dyDescent="0.25">
      <c r="AB611" s="42"/>
    </row>
    <row r="612" spans="28:28" x14ac:dyDescent="0.25">
      <c r="AB612" s="42"/>
    </row>
    <row r="613" spans="28:28" x14ac:dyDescent="0.25">
      <c r="AB613" s="42"/>
    </row>
    <row r="614" spans="28:28" x14ac:dyDescent="0.25">
      <c r="AB614" s="42"/>
    </row>
    <row r="615" spans="28:28" x14ac:dyDescent="0.25">
      <c r="AB615" s="42"/>
    </row>
    <row r="616" spans="28:28" x14ac:dyDescent="0.25">
      <c r="AB616" s="42"/>
    </row>
    <row r="617" spans="28:28" x14ac:dyDescent="0.25">
      <c r="AB617" s="42"/>
    </row>
    <row r="618" spans="28:28" x14ac:dyDescent="0.25">
      <c r="AB618" s="42"/>
    </row>
    <row r="619" spans="28:28" x14ac:dyDescent="0.25">
      <c r="AB619" s="42"/>
    </row>
    <row r="620" spans="28:28" x14ac:dyDescent="0.25">
      <c r="AB620" s="42"/>
    </row>
    <row r="621" spans="28:28" x14ac:dyDescent="0.25">
      <c r="AB621" s="42"/>
    </row>
    <row r="622" spans="28:28" x14ac:dyDescent="0.25">
      <c r="AB622" s="42"/>
    </row>
    <row r="623" spans="28:28" x14ac:dyDescent="0.25">
      <c r="AB623" s="42"/>
    </row>
    <row r="624" spans="28:28" x14ac:dyDescent="0.25">
      <c r="AB624" s="42"/>
    </row>
    <row r="625" spans="28:28" x14ac:dyDescent="0.25">
      <c r="AB625" s="42"/>
    </row>
    <row r="626" spans="28:28" x14ac:dyDescent="0.25">
      <c r="AB626" s="42"/>
    </row>
    <row r="627" spans="28:28" x14ac:dyDescent="0.25">
      <c r="AB627" s="42"/>
    </row>
    <row r="628" spans="28:28" x14ac:dyDescent="0.25">
      <c r="AB628" s="42"/>
    </row>
    <row r="629" spans="28:28" x14ac:dyDescent="0.25">
      <c r="AB629" s="42"/>
    </row>
    <row r="630" spans="28:28" x14ac:dyDescent="0.25">
      <c r="AB630" s="42"/>
    </row>
    <row r="631" spans="28:28" x14ac:dyDescent="0.25">
      <c r="AB631" s="42"/>
    </row>
    <row r="632" spans="28:28" x14ac:dyDescent="0.25">
      <c r="AB632" s="42"/>
    </row>
    <row r="633" spans="28:28" x14ac:dyDescent="0.25">
      <c r="AB633" s="42"/>
    </row>
    <row r="634" spans="28:28" x14ac:dyDescent="0.25">
      <c r="AB634" s="42"/>
    </row>
    <row r="635" spans="28:28" x14ac:dyDescent="0.25">
      <c r="AB635" s="42"/>
    </row>
    <row r="636" spans="28:28" x14ac:dyDescent="0.25">
      <c r="AB636" s="42"/>
    </row>
    <row r="637" spans="28:28" x14ac:dyDescent="0.25">
      <c r="AB637" s="42"/>
    </row>
    <row r="638" spans="28:28" x14ac:dyDescent="0.25">
      <c r="AB638" s="42"/>
    </row>
    <row r="639" spans="28:28" x14ac:dyDescent="0.25">
      <c r="AB639" s="42"/>
    </row>
    <row r="640" spans="28:28" x14ac:dyDescent="0.25">
      <c r="AB640" s="42"/>
    </row>
    <row r="641" spans="28:28" x14ac:dyDescent="0.25">
      <c r="AB641" s="42"/>
    </row>
    <row r="642" spans="28:28" x14ac:dyDescent="0.25">
      <c r="AB642" s="42"/>
    </row>
    <row r="643" spans="28:28" x14ac:dyDescent="0.25">
      <c r="AB643" s="42"/>
    </row>
    <row r="644" spans="28:28" x14ac:dyDescent="0.25">
      <c r="AB644" s="42"/>
    </row>
    <row r="645" spans="28:28" x14ac:dyDescent="0.25">
      <c r="AB645" s="42"/>
    </row>
    <row r="646" spans="28:28" x14ac:dyDescent="0.25">
      <c r="AB646" s="42"/>
    </row>
    <row r="647" spans="28:28" x14ac:dyDescent="0.25">
      <c r="AB647" s="42"/>
    </row>
    <row r="648" spans="28:28" x14ac:dyDescent="0.25">
      <c r="AB648" s="42"/>
    </row>
    <row r="649" spans="28:28" x14ac:dyDescent="0.25">
      <c r="AB649" s="42"/>
    </row>
    <row r="650" spans="28:28" x14ac:dyDescent="0.25">
      <c r="AB650" s="42"/>
    </row>
    <row r="651" spans="28:28" x14ac:dyDescent="0.25">
      <c r="AB651" s="42"/>
    </row>
    <row r="652" spans="28:28" x14ac:dyDescent="0.25">
      <c r="AB652" s="42"/>
    </row>
    <row r="653" spans="28:28" x14ac:dyDescent="0.25">
      <c r="AB653" s="42"/>
    </row>
    <row r="654" spans="28:28" x14ac:dyDescent="0.25">
      <c r="AB654" s="42"/>
    </row>
    <row r="655" spans="28:28" x14ac:dyDescent="0.25">
      <c r="AB655" s="42"/>
    </row>
    <row r="656" spans="28:28" x14ac:dyDescent="0.25">
      <c r="AB656" s="42"/>
    </row>
    <row r="657" spans="28:28" x14ac:dyDescent="0.25">
      <c r="AB657" s="42"/>
    </row>
    <row r="658" spans="28:28" x14ac:dyDescent="0.25">
      <c r="AB658" s="42"/>
    </row>
    <row r="659" spans="28:28" x14ac:dyDescent="0.25">
      <c r="AB659" s="42"/>
    </row>
    <row r="660" spans="28:28" x14ac:dyDescent="0.25">
      <c r="AB660" s="42"/>
    </row>
    <row r="661" spans="28:28" x14ac:dyDescent="0.25">
      <c r="AB661" s="42"/>
    </row>
    <row r="662" spans="28:28" x14ac:dyDescent="0.25">
      <c r="AB662" s="42"/>
    </row>
    <row r="663" spans="28:28" x14ac:dyDescent="0.25">
      <c r="AB663" s="42"/>
    </row>
    <row r="664" spans="28:28" x14ac:dyDescent="0.25">
      <c r="AB664" s="42"/>
    </row>
    <row r="665" spans="28:28" x14ac:dyDescent="0.25">
      <c r="AB665" s="42"/>
    </row>
    <row r="666" spans="28:28" x14ac:dyDescent="0.25">
      <c r="AB666" s="42"/>
    </row>
    <row r="667" spans="28:28" x14ac:dyDescent="0.25">
      <c r="AB667" s="42"/>
    </row>
    <row r="668" spans="28:28" x14ac:dyDescent="0.25">
      <c r="AB668" s="42"/>
    </row>
    <row r="669" spans="28:28" x14ac:dyDescent="0.25">
      <c r="AB669" s="42"/>
    </row>
    <row r="670" spans="28:28" x14ac:dyDescent="0.25">
      <c r="AB670" s="42"/>
    </row>
    <row r="671" spans="28:28" x14ac:dyDescent="0.25">
      <c r="AB671" s="42"/>
    </row>
    <row r="672" spans="28:28" x14ac:dyDescent="0.25">
      <c r="AB672" s="42"/>
    </row>
    <row r="673" spans="28:28" x14ac:dyDescent="0.25">
      <c r="AB673" s="42"/>
    </row>
    <row r="674" spans="28:28" x14ac:dyDescent="0.25">
      <c r="AB674" s="42"/>
    </row>
    <row r="675" spans="28:28" x14ac:dyDescent="0.25">
      <c r="AB675" s="42"/>
    </row>
    <row r="676" spans="28:28" x14ac:dyDescent="0.25">
      <c r="AB676" s="42"/>
    </row>
    <row r="677" spans="28:28" x14ac:dyDescent="0.25">
      <c r="AB677" s="42"/>
    </row>
    <row r="678" spans="28:28" x14ac:dyDescent="0.25">
      <c r="AB678" s="42"/>
    </row>
    <row r="679" spans="28:28" x14ac:dyDescent="0.25">
      <c r="AB679" s="42"/>
    </row>
    <row r="680" spans="28:28" x14ac:dyDescent="0.25">
      <c r="AB680" s="42"/>
    </row>
    <row r="681" spans="28:28" x14ac:dyDescent="0.25">
      <c r="AB681" s="42"/>
    </row>
    <row r="682" spans="28:28" x14ac:dyDescent="0.25">
      <c r="AB682" s="42"/>
    </row>
    <row r="683" spans="28:28" x14ac:dyDescent="0.25">
      <c r="AB683" s="42"/>
    </row>
    <row r="684" spans="28:28" x14ac:dyDescent="0.25">
      <c r="AB684" s="42"/>
    </row>
    <row r="685" spans="28:28" x14ac:dyDescent="0.25">
      <c r="AB685" s="42"/>
    </row>
    <row r="686" spans="28:28" x14ac:dyDescent="0.25">
      <c r="AB686" s="42"/>
    </row>
    <row r="687" spans="28:28" x14ac:dyDescent="0.25">
      <c r="AB687" s="42"/>
    </row>
    <row r="688" spans="28:28" x14ac:dyDescent="0.25">
      <c r="AB688" s="42"/>
    </row>
    <row r="689" spans="28:28" x14ac:dyDescent="0.25">
      <c r="AB689" s="42"/>
    </row>
    <row r="690" spans="28:28" x14ac:dyDescent="0.25">
      <c r="AB690" s="42"/>
    </row>
    <row r="691" spans="28:28" x14ac:dyDescent="0.25">
      <c r="AB691" s="42"/>
    </row>
    <row r="692" spans="28:28" x14ac:dyDescent="0.25">
      <c r="AB692" s="42"/>
    </row>
    <row r="693" spans="28:28" x14ac:dyDescent="0.25">
      <c r="AB693" s="42"/>
    </row>
    <row r="694" spans="28:28" x14ac:dyDescent="0.25">
      <c r="AB694" s="42"/>
    </row>
    <row r="695" spans="28:28" x14ac:dyDescent="0.25">
      <c r="AB695" s="42"/>
    </row>
    <row r="696" spans="28:28" x14ac:dyDescent="0.25">
      <c r="AB696" s="42"/>
    </row>
    <row r="697" spans="28:28" x14ac:dyDescent="0.25">
      <c r="AB697" s="42"/>
    </row>
    <row r="698" spans="28:28" x14ac:dyDescent="0.25">
      <c r="AB698" s="42"/>
    </row>
    <row r="699" spans="28:28" x14ac:dyDescent="0.25">
      <c r="AB699" s="42"/>
    </row>
    <row r="700" spans="28:28" x14ac:dyDescent="0.25">
      <c r="AB700" s="42"/>
    </row>
    <row r="701" spans="28:28" x14ac:dyDescent="0.25">
      <c r="AB701" s="42"/>
    </row>
    <row r="702" spans="28:28" x14ac:dyDescent="0.25">
      <c r="AB702" s="42"/>
    </row>
    <row r="703" spans="28:28" x14ac:dyDescent="0.25">
      <c r="AB703" s="42"/>
    </row>
    <row r="704" spans="28:28" x14ac:dyDescent="0.25">
      <c r="AB704" s="42"/>
    </row>
    <row r="705" spans="28:28" x14ac:dyDescent="0.25">
      <c r="AB705" s="42"/>
    </row>
    <row r="706" spans="28:28" x14ac:dyDescent="0.25">
      <c r="AB706" s="42"/>
    </row>
    <row r="707" spans="28:28" x14ac:dyDescent="0.25">
      <c r="AB707" s="42"/>
    </row>
    <row r="708" spans="28:28" x14ac:dyDescent="0.25">
      <c r="AB708" s="42"/>
    </row>
    <row r="709" spans="28:28" x14ac:dyDescent="0.25">
      <c r="AB709" s="42"/>
    </row>
    <row r="710" spans="28:28" x14ac:dyDescent="0.25">
      <c r="AB710" s="42"/>
    </row>
    <row r="711" spans="28:28" x14ac:dyDescent="0.25">
      <c r="AB711" s="42"/>
    </row>
    <row r="712" spans="28:28" x14ac:dyDescent="0.25">
      <c r="AB712" s="42"/>
    </row>
    <row r="713" spans="28:28" x14ac:dyDescent="0.25">
      <c r="AB713" s="42"/>
    </row>
    <row r="714" spans="28:28" x14ac:dyDescent="0.25">
      <c r="AB714" s="42"/>
    </row>
    <row r="715" spans="28:28" x14ac:dyDescent="0.25">
      <c r="AB715" s="42"/>
    </row>
    <row r="716" spans="28:28" x14ac:dyDescent="0.25">
      <c r="AB716" s="42"/>
    </row>
    <row r="717" spans="28:28" x14ac:dyDescent="0.25">
      <c r="AB717" s="42"/>
    </row>
    <row r="718" spans="28:28" x14ac:dyDescent="0.25">
      <c r="AB718" s="42"/>
    </row>
    <row r="719" spans="28:28" x14ac:dyDescent="0.25">
      <c r="AB719" s="42"/>
    </row>
    <row r="720" spans="28:28" x14ac:dyDescent="0.25">
      <c r="AB720" s="42"/>
    </row>
    <row r="721" spans="28:28" x14ac:dyDescent="0.25">
      <c r="AB721" s="42"/>
    </row>
    <row r="722" spans="28:28" x14ac:dyDescent="0.25">
      <c r="AB722" s="42"/>
    </row>
    <row r="723" spans="28:28" x14ac:dyDescent="0.25">
      <c r="AB723" s="42"/>
    </row>
    <row r="724" spans="28:28" x14ac:dyDescent="0.25">
      <c r="AB724" s="42"/>
    </row>
    <row r="725" spans="28:28" x14ac:dyDescent="0.25">
      <c r="AB725" s="42"/>
    </row>
    <row r="726" spans="28:28" x14ac:dyDescent="0.25">
      <c r="AB726" s="42"/>
    </row>
    <row r="727" spans="28:28" x14ac:dyDescent="0.25">
      <c r="AB727" s="42"/>
    </row>
    <row r="728" spans="28:28" x14ac:dyDescent="0.25">
      <c r="AB728" s="42"/>
    </row>
    <row r="729" spans="28:28" x14ac:dyDescent="0.25">
      <c r="AB729" s="42"/>
    </row>
    <row r="730" spans="28:28" x14ac:dyDescent="0.25">
      <c r="AB730" s="42"/>
    </row>
    <row r="731" spans="28:28" x14ac:dyDescent="0.25">
      <c r="AB731" s="42"/>
    </row>
    <row r="732" spans="28:28" x14ac:dyDescent="0.25">
      <c r="AB732" s="42"/>
    </row>
    <row r="733" spans="28:28" x14ac:dyDescent="0.25">
      <c r="AB733" s="42"/>
    </row>
    <row r="734" spans="28:28" x14ac:dyDescent="0.25">
      <c r="AB734" s="42"/>
    </row>
    <row r="735" spans="28:28" x14ac:dyDescent="0.25">
      <c r="AB735" s="42"/>
    </row>
    <row r="736" spans="28:28" x14ac:dyDescent="0.25">
      <c r="AB736" s="42"/>
    </row>
    <row r="737" spans="28:28" x14ac:dyDescent="0.25">
      <c r="AB737" s="42"/>
    </row>
    <row r="738" spans="28:28" x14ac:dyDescent="0.25">
      <c r="AB738" s="42"/>
    </row>
    <row r="739" spans="28:28" x14ac:dyDescent="0.25">
      <c r="AB739" s="42"/>
    </row>
    <row r="740" spans="28:28" x14ac:dyDescent="0.25">
      <c r="AB740" s="42"/>
    </row>
    <row r="741" spans="28:28" x14ac:dyDescent="0.25">
      <c r="AB741" s="42"/>
    </row>
    <row r="742" spans="28:28" x14ac:dyDescent="0.25">
      <c r="AB742" s="42"/>
    </row>
    <row r="743" spans="28:28" x14ac:dyDescent="0.25">
      <c r="AB743" s="42"/>
    </row>
    <row r="744" spans="28:28" x14ac:dyDescent="0.25">
      <c r="AB744" s="42"/>
    </row>
    <row r="745" spans="28:28" x14ac:dyDescent="0.25">
      <c r="AB745" s="42"/>
    </row>
    <row r="746" spans="28:28" x14ac:dyDescent="0.25">
      <c r="AB746" s="42"/>
    </row>
    <row r="759" spans="2:32" s="8" customFormat="1" x14ac:dyDescent="0.25">
      <c r="B759" s="7"/>
      <c r="U759" s="7"/>
      <c r="V759" s="7"/>
      <c r="W759" s="9"/>
      <c r="Z759" s="9"/>
      <c r="AA759" s="50"/>
      <c r="AB759" s="14"/>
      <c r="AC759" s="14"/>
      <c r="AD759" s="6"/>
      <c r="AE759" s="6"/>
      <c r="AF759" s="6"/>
    </row>
    <row r="760" spans="2:32" s="8" customFormat="1" x14ac:dyDescent="0.25">
      <c r="B760" s="7"/>
      <c r="U760" s="7"/>
      <c r="V760" s="7"/>
      <c r="W760" s="9"/>
      <c r="Z760" s="9"/>
      <c r="AA760" s="50"/>
      <c r="AB760" s="14"/>
      <c r="AC760" s="14"/>
      <c r="AD760" s="6"/>
      <c r="AE760" s="6"/>
      <c r="AF760" s="6"/>
    </row>
    <row r="761" spans="2:32" s="8" customFormat="1" x14ac:dyDescent="0.25">
      <c r="B761" s="7"/>
      <c r="U761" s="7"/>
      <c r="V761" s="7"/>
      <c r="W761" s="9"/>
      <c r="Z761" s="9"/>
      <c r="AA761" s="50"/>
      <c r="AB761" s="14"/>
      <c r="AC761" s="14"/>
      <c r="AD761" s="6"/>
      <c r="AE761" s="6"/>
      <c r="AF761" s="6"/>
    </row>
    <row r="762" spans="2:32" s="8" customFormat="1" x14ac:dyDescent="0.25">
      <c r="B762" s="7"/>
      <c r="U762" s="7"/>
      <c r="V762" s="7"/>
      <c r="W762" s="9"/>
      <c r="Z762" s="9"/>
      <c r="AA762" s="50"/>
      <c r="AB762" s="14"/>
      <c r="AC762" s="14"/>
      <c r="AD762" s="6"/>
      <c r="AE762" s="6"/>
      <c r="AF762" s="6"/>
    </row>
    <row r="763" spans="2:32" s="8" customFormat="1" x14ac:dyDescent="0.25">
      <c r="B763" s="7"/>
      <c r="U763" s="7"/>
      <c r="V763" s="7"/>
      <c r="W763" s="9"/>
      <c r="Z763" s="9"/>
      <c r="AA763" s="50"/>
      <c r="AB763" s="14"/>
      <c r="AC763" s="14"/>
      <c r="AD763" s="6"/>
      <c r="AE763" s="6"/>
      <c r="AF763" s="6"/>
    </row>
    <row r="764" spans="2:32" s="8" customFormat="1" x14ac:dyDescent="0.25">
      <c r="B764" s="7"/>
      <c r="U764" s="7"/>
      <c r="V764" s="7"/>
      <c r="W764" s="9"/>
      <c r="Z764" s="9"/>
      <c r="AA764" s="50"/>
      <c r="AB764" s="14"/>
      <c r="AC764" s="14"/>
      <c r="AD764" s="6"/>
      <c r="AE764" s="6"/>
      <c r="AF764" s="6"/>
    </row>
  </sheetData>
  <autoFilter ref="B4:AC295"/>
  <mergeCells count="417">
    <mergeCell ref="B271:Z271"/>
    <mergeCell ref="B274:Z274"/>
    <mergeCell ref="B287:Z287"/>
    <mergeCell ref="S251:S252"/>
    <mergeCell ref="U251:U252"/>
    <mergeCell ref="V251:V252"/>
    <mergeCell ref="Z251:Z252"/>
    <mergeCell ref="AA251:AA252"/>
    <mergeCell ref="AB251:AB252"/>
    <mergeCell ref="P251:P252"/>
    <mergeCell ref="Q251:Q252"/>
    <mergeCell ref="R251:R252"/>
    <mergeCell ref="AC251:AC252"/>
    <mergeCell ref="B258:Z258"/>
    <mergeCell ref="B266:Z266"/>
    <mergeCell ref="X239:X240"/>
    <mergeCell ref="Y239:Y240"/>
    <mergeCell ref="Z239:Z240"/>
    <mergeCell ref="AA239:AA240"/>
    <mergeCell ref="AB239:AB240"/>
    <mergeCell ref="AC239:AC240"/>
    <mergeCell ref="B243:Z243"/>
    <mergeCell ref="B251:B252"/>
    <mergeCell ref="C251:C252"/>
    <mergeCell ref="D251:D252"/>
    <mergeCell ref="E251:E252"/>
    <mergeCell ref="F251:F252"/>
    <mergeCell ref="G251:G252"/>
    <mergeCell ref="H251:H252"/>
    <mergeCell ref="I251:I252"/>
    <mergeCell ref="J251:J252"/>
    <mergeCell ref="K251:K252"/>
    <mergeCell ref="L251:L252"/>
    <mergeCell ref="M251:M252"/>
    <mergeCell ref="N251:N252"/>
    <mergeCell ref="O251:O252"/>
    <mergeCell ref="Y231:Y232"/>
    <mergeCell ref="Z231:Z232"/>
    <mergeCell ref="AA231:AA232"/>
    <mergeCell ref="AB231:AB232"/>
    <mergeCell ref="AC231:AC232"/>
    <mergeCell ref="B239:B240"/>
    <mergeCell ref="C239:C240"/>
    <mergeCell ref="D239:D240"/>
    <mergeCell ref="E239:E240"/>
    <mergeCell ref="F239:F240"/>
    <mergeCell ref="G239:G240"/>
    <mergeCell ref="H239:H240"/>
    <mergeCell ref="I239:I240"/>
    <mergeCell ref="J239:J240"/>
    <mergeCell ref="K239:K240"/>
    <mergeCell ref="M239:M240"/>
    <mergeCell ref="N239:N240"/>
    <mergeCell ref="O239:O240"/>
    <mergeCell ref="P239:P240"/>
    <mergeCell ref="Q239:Q240"/>
    <mergeCell ref="R239:R240"/>
    <mergeCell ref="S239:S240"/>
    <mergeCell ref="T239:T240"/>
    <mergeCell ref="V239:V240"/>
    <mergeCell ref="Z226:Z227"/>
    <mergeCell ref="AA226:AA227"/>
    <mergeCell ref="AB226:AB227"/>
    <mergeCell ref="AC226:AC227"/>
    <mergeCell ref="B231:B232"/>
    <mergeCell ref="C231:C232"/>
    <mergeCell ref="D231:D232"/>
    <mergeCell ref="E231:E232"/>
    <mergeCell ref="F231:F232"/>
    <mergeCell ref="G231:G232"/>
    <mergeCell ref="H231:H232"/>
    <mergeCell ref="I231:I232"/>
    <mergeCell ref="J231:J232"/>
    <mergeCell ref="K231:K232"/>
    <mergeCell ref="M231:M232"/>
    <mergeCell ref="N231:N232"/>
    <mergeCell ref="O231:O232"/>
    <mergeCell ref="P231:P232"/>
    <mergeCell ref="Q231:Q232"/>
    <mergeCell ref="R231:R232"/>
    <mergeCell ref="S231:S232"/>
    <mergeCell ref="T231:T232"/>
    <mergeCell ref="V231:V232"/>
    <mergeCell ref="X231:X232"/>
    <mergeCell ref="K226:K227"/>
    <mergeCell ref="L226:L227"/>
    <mergeCell ref="M226:M227"/>
    <mergeCell ref="N226:N227"/>
    <mergeCell ref="Q226:Q227"/>
    <mergeCell ref="T226:T227"/>
    <mergeCell ref="U226:U227"/>
    <mergeCell ref="X226:X227"/>
    <mergeCell ref="Y226:Y227"/>
    <mergeCell ref="B226:B227"/>
    <mergeCell ref="C226:C227"/>
    <mergeCell ref="D226:D227"/>
    <mergeCell ref="E226:E227"/>
    <mergeCell ref="F226:F227"/>
    <mergeCell ref="G226:G227"/>
    <mergeCell ref="H226:H227"/>
    <mergeCell ref="I226:I227"/>
    <mergeCell ref="J226:J227"/>
    <mergeCell ref="S223:S224"/>
    <mergeCell ref="T223:T224"/>
    <mergeCell ref="V223:V224"/>
    <mergeCell ref="X223:X224"/>
    <mergeCell ref="Y223:Y224"/>
    <mergeCell ref="Z223:Z224"/>
    <mergeCell ref="AA223:AA224"/>
    <mergeCell ref="AB223:AB224"/>
    <mergeCell ref="AC223:AC224"/>
    <mergeCell ref="T221:T222"/>
    <mergeCell ref="V221:V222"/>
    <mergeCell ref="X221:X222"/>
    <mergeCell ref="Y221:Y222"/>
    <mergeCell ref="Z221:Z222"/>
    <mergeCell ref="AA221:AA222"/>
    <mergeCell ref="AB221:AB222"/>
    <mergeCell ref="AC221:AC222"/>
    <mergeCell ref="B223:B224"/>
    <mergeCell ref="C223:C224"/>
    <mergeCell ref="D223:D224"/>
    <mergeCell ref="E223:E224"/>
    <mergeCell ref="F223:F224"/>
    <mergeCell ref="G223:G224"/>
    <mergeCell ref="H223:H224"/>
    <mergeCell ref="I223:I224"/>
    <mergeCell ref="J223:J224"/>
    <mergeCell ref="K223:K224"/>
    <mergeCell ref="M223:M224"/>
    <mergeCell ref="N223:N224"/>
    <mergeCell ref="O223:O224"/>
    <mergeCell ref="P223:P224"/>
    <mergeCell ref="Q223:Q224"/>
    <mergeCell ref="R223:R224"/>
    <mergeCell ref="V196:V197"/>
    <mergeCell ref="X196:X197"/>
    <mergeCell ref="Y196:Y197"/>
    <mergeCell ref="Z196:Z197"/>
    <mergeCell ref="AA196:AA197"/>
    <mergeCell ref="B215:Z215"/>
    <mergeCell ref="B218:Z218"/>
    <mergeCell ref="B221:B222"/>
    <mergeCell ref="C221:C222"/>
    <mergeCell ref="D221:D222"/>
    <mergeCell ref="E221:E222"/>
    <mergeCell ref="F221:F222"/>
    <mergeCell ref="G221:G222"/>
    <mergeCell ref="H221:H222"/>
    <mergeCell ref="I221:I222"/>
    <mergeCell ref="J221:J222"/>
    <mergeCell ref="K221:K222"/>
    <mergeCell ref="M221:M222"/>
    <mergeCell ref="N221:N222"/>
    <mergeCell ref="O221:O222"/>
    <mergeCell ref="P221:P222"/>
    <mergeCell ref="Q221:Q222"/>
    <mergeCell ref="R221:R222"/>
    <mergeCell ref="S221:S222"/>
    <mergeCell ref="L196:L197"/>
    <mergeCell ref="M196:M197"/>
    <mergeCell ref="N196:N197"/>
    <mergeCell ref="O196:O197"/>
    <mergeCell ref="P196:P197"/>
    <mergeCell ref="Q196:Q197"/>
    <mergeCell ref="R196:R197"/>
    <mergeCell ref="T196:T197"/>
    <mergeCell ref="U196:U197"/>
    <mergeCell ref="B196:B197"/>
    <mergeCell ref="C196:C197"/>
    <mergeCell ref="D196:D197"/>
    <mergeCell ref="E196:E197"/>
    <mergeCell ref="F196:F197"/>
    <mergeCell ref="G196:G197"/>
    <mergeCell ref="H196:H197"/>
    <mergeCell ref="J196:J197"/>
    <mergeCell ref="K196:K197"/>
    <mergeCell ref="S182:S183"/>
    <mergeCell ref="V182:V183"/>
    <mergeCell ref="X182:X183"/>
    <mergeCell ref="Y182:Y183"/>
    <mergeCell ref="AA182:AA183"/>
    <mergeCell ref="AB182:AB183"/>
    <mergeCell ref="AC182:AC183"/>
    <mergeCell ref="B188:Z188"/>
    <mergeCell ref="B193:Z193"/>
    <mergeCell ref="B140:Z140"/>
    <mergeCell ref="B144:Z144"/>
    <mergeCell ref="B148:Z148"/>
    <mergeCell ref="B153:Z153"/>
    <mergeCell ref="B162:Z162"/>
    <mergeCell ref="B169:Z169"/>
    <mergeCell ref="B177:Z177"/>
    <mergeCell ref="B182:B183"/>
    <mergeCell ref="C182:C183"/>
    <mergeCell ref="D182:D183"/>
    <mergeCell ref="E182:E183"/>
    <mergeCell ref="F182:F183"/>
    <mergeCell ref="G182:G183"/>
    <mergeCell ref="H182:H183"/>
    <mergeCell ref="I182:I183"/>
    <mergeCell ref="J182:J183"/>
    <mergeCell ref="K182:K183"/>
    <mergeCell ref="L182:L183"/>
    <mergeCell ref="M182:M183"/>
    <mergeCell ref="N182:N183"/>
    <mergeCell ref="O182:O183"/>
    <mergeCell ref="P182:P183"/>
    <mergeCell ref="Q182:Q183"/>
    <mergeCell ref="R182:R183"/>
    <mergeCell ref="V107:V108"/>
    <mergeCell ref="X107:X108"/>
    <mergeCell ref="Y107:Y108"/>
    <mergeCell ref="Z107:Z108"/>
    <mergeCell ref="AA107:AA108"/>
    <mergeCell ref="AB107:AB108"/>
    <mergeCell ref="AC107:AC108"/>
    <mergeCell ref="B133:Z133"/>
    <mergeCell ref="B136:Z136"/>
    <mergeCell ref="L107:L108"/>
    <mergeCell ref="M107:M108"/>
    <mergeCell ref="N107:N108"/>
    <mergeCell ref="O107:O108"/>
    <mergeCell ref="P107:P108"/>
    <mergeCell ref="Q107:Q108"/>
    <mergeCell ref="R107:R108"/>
    <mergeCell ref="S107:S108"/>
    <mergeCell ref="U107:U108"/>
    <mergeCell ref="B107:B108"/>
    <mergeCell ref="C107:C108"/>
    <mergeCell ref="D107:D108"/>
    <mergeCell ref="E107:E108"/>
    <mergeCell ref="F107:F108"/>
    <mergeCell ref="G107:G108"/>
    <mergeCell ref="H107:H108"/>
    <mergeCell ref="I107:I108"/>
    <mergeCell ref="J107:J108"/>
    <mergeCell ref="AC97:AC101"/>
    <mergeCell ref="B102:B106"/>
    <mergeCell ref="C102:C106"/>
    <mergeCell ref="D102:D106"/>
    <mergeCell ref="E102:E106"/>
    <mergeCell ref="F102:F106"/>
    <mergeCell ref="G102:G106"/>
    <mergeCell ref="H102:H106"/>
    <mergeCell ref="J102:J106"/>
    <mergeCell ref="K102:K106"/>
    <mergeCell ref="L102:L106"/>
    <mergeCell ref="M102:M106"/>
    <mergeCell ref="N102:N106"/>
    <mergeCell ref="O102:O106"/>
    <mergeCell ref="P102:P106"/>
    <mergeCell ref="Q102:Q106"/>
    <mergeCell ref="R102:R106"/>
    <mergeCell ref="S102:S106"/>
    <mergeCell ref="X102:X106"/>
    <mergeCell ref="Y102:Y106"/>
    <mergeCell ref="Z102:Z106"/>
    <mergeCell ref="AA102:AA106"/>
    <mergeCell ref="AB102:AB106"/>
    <mergeCell ref="AC102:AC106"/>
    <mergeCell ref="AA90:AA94"/>
    <mergeCell ref="AB90:AB94"/>
    <mergeCell ref="AC90:AC94"/>
    <mergeCell ref="B97:B101"/>
    <mergeCell ref="C97:C101"/>
    <mergeCell ref="D97:D101"/>
    <mergeCell ref="E97:E101"/>
    <mergeCell ref="F97:F101"/>
    <mergeCell ref="G97:G101"/>
    <mergeCell ref="H97:H101"/>
    <mergeCell ref="J97:J101"/>
    <mergeCell ref="K97:K101"/>
    <mergeCell ref="L97:L101"/>
    <mergeCell ref="M97:M101"/>
    <mergeCell ref="N97:N101"/>
    <mergeCell ref="O97:O101"/>
    <mergeCell ref="P97:P101"/>
    <mergeCell ref="Q97:Q101"/>
    <mergeCell ref="R97:R101"/>
    <mergeCell ref="S97:S101"/>
    <mergeCell ref="X97:X101"/>
    <mergeCell ref="Y97:Y101"/>
    <mergeCell ref="AA97:AA101"/>
    <mergeCell ref="AB97:AB101"/>
    <mergeCell ref="AA78:AA79"/>
    <mergeCell ref="AB78:AB79"/>
    <mergeCell ref="AC78:AC79"/>
    <mergeCell ref="B82:Z82"/>
    <mergeCell ref="B90:B94"/>
    <mergeCell ref="C90:C94"/>
    <mergeCell ref="D90:D94"/>
    <mergeCell ref="E90:E94"/>
    <mergeCell ref="F90:F94"/>
    <mergeCell ref="G90:G94"/>
    <mergeCell ref="H90:H94"/>
    <mergeCell ref="J90:J94"/>
    <mergeCell ref="K90:K94"/>
    <mergeCell ref="L90:L94"/>
    <mergeCell ref="M90:M94"/>
    <mergeCell ref="N90:N94"/>
    <mergeCell ref="O90:O94"/>
    <mergeCell ref="P90:P94"/>
    <mergeCell ref="Q90:Q94"/>
    <mergeCell ref="R90:R94"/>
    <mergeCell ref="S90:S94"/>
    <mergeCell ref="X90:X94"/>
    <mergeCell ref="Y90:Y94"/>
    <mergeCell ref="Z90:Z94"/>
    <mergeCell ref="B71:Z71"/>
    <mergeCell ref="B75:Z75"/>
    <mergeCell ref="B78:B79"/>
    <mergeCell ref="C78:C79"/>
    <mergeCell ref="D78:D79"/>
    <mergeCell ref="E78:E79"/>
    <mergeCell ref="F78:F79"/>
    <mergeCell ref="G78:G79"/>
    <mergeCell ref="H78:H79"/>
    <mergeCell ref="I78:I79"/>
    <mergeCell ref="J78:J79"/>
    <mergeCell ref="K78:K79"/>
    <mergeCell ref="L78:L79"/>
    <mergeCell ref="M78:M79"/>
    <mergeCell ref="N78:N79"/>
    <mergeCell ref="O78:O79"/>
    <mergeCell ref="Q78:Q79"/>
    <mergeCell ref="Z78:Z79"/>
    <mergeCell ref="AA66:AA67"/>
    <mergeCell ref="AB66:AB67"/>
    <mergeCell ref="B69:B70"/>
    <mergeCell ref="C69:C70"/>
    <mergeCell ref="D69:D70"/>
    <mergeCell ref="E69:E70"/>
    <mergeCell ref="F69:F70"/>
    <mergeCell ref="G69:G70"/>
    <mergeCell ref="H69:H70"/>
    <mergeCell ref="I69:I70"/>
    <mergeCell ref="J69:J70"/>
    <mergeCell ref="K69:K70"/>
    <mergeCell ref="L69:L70"/>
    <mergeCell ref="M69:M70"/>
    <mergeCell ref="N69:N70"/>
    <mergeCell ref="O69:O70"/>
    <mergeCell ref="P69:P70"/>
    <mergeCell ref="Q69:Q70"/>
    <mergeCell ref="R69:R70"/>
    <mergeCell ref="S69:S70"/>
    <mergeCell ref="T69:T70"/>
    <mergeCell ref="U69:U70"/>
    <mergeCell ref="V69:V70"/>
    <mergeCell ref="AA69:AA70"/>
    <mergeCell ref="M66:M67"/>
    <mergeCell ref="N66:N67"/>
    <mergeCell ref="O66:O67"/>
    <mergeCell ref="P66:P67"/>
    <mergeCell ref="Q66:Q67"/>
    <mergeCell ref="R66:R67"/>
    <mergeCell ref="S66:S67"/>
    <mergeCell ref="U66:U67"/>
    <mergeCell ref="Z66:Z67"/>
    <mergeCell ref="B296:Z296"/>
    <mergeCell ref="B2:B3"/>
    <mergeCell ref="C2:G2"/>
    <mergeCell ref="H2:H3"/>
    <mergeCell ref="I2:J2"/>
    <mergeCell ref="K2:K3"/>
    <mergeCell ref="L2:M2"/>
    <mergeCell ref="N2:Q2"/>
    <mergeCell ref="R2:R3"/>
    <mergeCell ref="S2:S3"/>
    <mergeCell ref="T2:T3"/>
    <mergeCell ref="U2:U3"/>
    <mergeCell ref="V2:V3"/>
    <mergeCell ref="W2:W3"/>
    <mergeCell ref="X2:Y2"/>
    <mergeCell ref="Z2:Z3"/>
    <mergeCell ref="K53:K54"/>
    <mergeCell ref="L53:L54"/>
    <mergeCell ref="M53:M54"/>
    <mergeCell ref="N53:N54"/>
    <mergeCell ref="O53:O54"/>
    <mergeCell ref="P53:P54"/>
    <mergeCell ref="Q53:Q54"/>
    <mergeCell ref="R53:R54"/>
    <mergeCell ref="AB2:AC2"/>
    <mergeCell ref="B5:Z5"/>
    <mergeCell ref="B9:Z9"/>
    <mergeCell ref="B13:Z13"/>
    <mergeCell ref="B23:Z23"/>
    <mergeCell ref="B39:Z39"/>
    <mergeCell ref="B47:Z47"/>
    <mergeCell ref="B50:Z50"/>
    <mergeCell ref="AA2:AA3"/>
    <mergeCell ref="B109:Z109"/>
    <mergeCell ref="B53:B54"/>
    <mergeCell ref="C53:C54"/>
    <mergeCell ref="D53:D54"/>
    <mergeCell ref="E53:E54"/>
    <mergeCell ref="F53:F54"/>
    <mergeCell ref="G53:G54"/>
    <mergeCell ref="H53:H54"/>
    <mergeCell ref="I53:I54"/>
    <mergeCell ref="S53:S54"/>
    <mergeCell ref="T53:T54"/>
    <mergeCell ref="J53:J54"/>
    <mergeCell ref="B60:Z60"/>
    <mergeCell ref="B66:B67"/>
    <mergeCell ref="C66:C67"/>
    <mergeCell ref="D66:D67"/>
    <mergeCell ref="E66:E67"/>
    <mergeCell ref="F66:F67"/>
    <mergeCell ref="G66:G67"/>
    <mergeCell ref="H66:H67"/>
    <mergeCell ref="I66:I67"/>
    <mergeCell ref="J66:J67"/>
    <mergeCell ref="K66:K67"/>
    <mergeCell ref="L66:L67"/>
  </mergeCells>
  <conditionalFormatting sqref="C301:G627 C6:G109 C133:G295">
    <cfRule type="containsText" dxfId="802" priority="398" operator="containsText" text="+">
      <formula>NOT(ISERROR(SEARCH("+",C6)))</formula>
    </cfRule>
  </conditionalFormatting>
  <conditionalFormatting sqref="C301:G627 C6:G109 C133:G295">
    <cfRule type="containsText" dxfId="801" priority="397" operator="containsText" text="-">
      <formula>NOT(ISERROR(SEARCH("-",C6)))</formula>
    </cfRule>
  </conditionalFormatting>
  <conditionalFormatting sqref="X301:Y627 X6:Y109 X133:Y295 X112:Y112 X126:Y127">
    <cfRule type="containsText" dxfId="800" priority="396" operator="containsText" text="Б">
      <formula>NOT(ISERROR(SEARCH("Б",X6)))</formula>
    </cfRule>
  </conditionalFormatting>
  <conditionalFormatting sqref="X301:Y627 X6:Y109 X133:Y295">
    <cfRule type="containsText" dxfId="799" priority="395" operator="containsText" text="П">
      <formula>NOT(ISERROR(SEARCH("П",X6)))</formula>
    </cfRule>
  </conditionalFormatting>
  <conditionalFormatting sqref="B252:AB252 B301:AC527 B253:AC295 B6:AC109 B133:AC251 P110:Q110 P116:R120 S110:T110 P121:Q121 T121:U121 V110:W110 S112:T112 W111 V112:W112 Q111 W121:W125 W128:W132 S111 P112:Q115 T113:W114 U115:W120 M110:M123 P122:R125 P126:Q132 V126:W127 J110:J132 Z110:AC132 M126:M132">
    <cfRule type="expression" dxfId="798" priority="558">
      <formula>AND($X6="-",$Y6="-")</formula>
    </cfRule>
  </conditionalFormatting>
  <conditionalFormatting sqref="C297:G297">
    <cfRule type="containsText" dxfId="797" priority="392" operator="containsText" text="+">
      <formula>NOT(ISERROR(SEARCH("+",C297)))</formula>
    </cfRule>
  </conditionalFormatting>
  <conditionalFormatting sqref="C297:G297">
    <cfRule type="containsText" dxfId="796" priority="391" operator="containsText" text="-">
      <formula>NOT(ISERROR(SEARCH("-",C297)))</formula>
    </cfRule>
  </conditionalFormatting>
  <conditionalFormatting sqref="X297:Y297">
    <cfRule type="containsText" dxfId="795" priority="390" operator="containsText" text="Б">
      <formula>NOT(ISERROR(SEARCH("Б",X297)))</formula>
    </cfRule>
  </conditionalFormatting>
  <conditionalFormatting sqref="X297:Y297">
    <cfRule type="containsText" dxfId="794" priority="389" operator="containsText" text="П">
      <formula>NOT(ISERROR(SEARCH("П",X297)))</formula>
    </cfRule>
  </conditionalFormatting>
  <conditionalFormatting sqref="B297:N297 AA296:AC296 P297:T297 V297:AA297">
    <cfRule type="expression" dxfId="793" priority="393">
      <formula>AND($X296="-",$Y296="-")</formula>
    </cfRule>
  </conditionalFormatting>
  <conditionalFormatting sqref="C296:G296">
    <cfRule type="containsText" dxfId="792" priority="387" operator="containsText" text="+">
      <formula>NOT(ISERROR(SEARCH("+",C296)))</formula>
    </cfRule>
  </conditionalFormatting>
  <conditionalFormatting sqref="C296:G296">
    <cfRule type="containsText" dxfId="791" priority="386" operator="containsText" text="-">
      <formula>NOT(ISERROR(SEARCH("-",C296)))</formula>
    </cfRule>
  </conditionalFormatting>
  <conditionalFormatting sqref="X296:Y296">
    <cfRule type="containsText" dxfId="790" priority="385" operator="containsText" text="Б">
      <formula>NOT(ISERROR(SEARCH("Б",X296)))</formula>
    </cfRule>
  </conditionalFormatting>
  <conditionalFormatting sqref="X296:Y296">
    <cfRule type="containsText" dxfId="789" priority="384" operator="containsText" text="П">
      <formula>NOT(ISERROR(SEARCH("П",X296)))</formula>
    </cfRule>
  </conditionalFormatting>
  <conditionalFormatting sqref="B296:Z296">
    <cfRule type="expression" dxfId="788" priority="388">
      <formula>AND($X296="-",$Y296="-")</formula>
    </cfRule>
  </conditionalFormatting>
  <conditionalFormatting sqref="C298:G300">
    <cfRule type="containsText" dxfId="787" priority="382" operator="containsText" text="+">
      <formula>NOT(ISERROR(SEARCH("+",C298)))</formula>
    </cfRule>
  </conditionalFormatting>
  <conditionalFormatting sqref="C298:G300">
    <cfRule type="containsText" dxfId="786" priority="381" operator="containsText" text="-">
      <formula>NOT(ISERROR(SEARCH("-",C298)))</formula>
    </cfRule>
  </conditionalFormatting>
  <conditionalFormatting sqref="Y298:Y300">
    <cfRule type="containsText" dxfId="785" priority="380" operator="containsText" text="Б">
      <formula>NOT(ISERROR(SEARCH("Б",Y298)))</formula>
    </cfRule>
  </conditionalFormatting>
  <conditionalFormatting sqref="Y298:Y300">
    <cfRule type="containsText" dxfId="784" priority="379" operator="containsText" text="П">
      <formula>NOT(ISERROR(SEARCH("П",Y298)))</formula>
    </cfRule>
  </conditionalFormatting>
  <conditionalFormatting sqref="B298:J300 V298:W300 Y298:AA300">
    <cfRule type="expression" dxfId="783" priority="383">
      <formula>AND($X298="-",$Y298="-")</formula>
    </cfRule>
  </conditionalFormatting>
  <conditionalFormatting sqref="O297">
    <cfRule type="expression" dxfId="782" priority="378">
      <formula>AND($X297="-",$Y297="-")</formula>
    </cfRule>
  </conditionalFormatting>
  <conditionalFormatting sqref="U297">
    <cfRule type="expression" dxfId="781" priority="377">
      <formula>AND($X297="-",$Y297="-")</formula>
    </cfRule>
  </conditionalFormatting>
  <conditionalFormatting sqref="K298:N298 P298:T298">
    <cfRule type="expression" dxfId="780" priority="376">
      <formula>AND($X298="-",$Y298="-")</formula>
    </cfRule>
  </conditionalFormatting>
  <conditionalFormatting sqref="O298">
    <cfRule type="expression" dxfId="779" priority="375">
      <formula>AND($X298="-",$Y298="-")</formula>
    </cfRule>
  </conditionalFormatting>
  <conditionalFormatting sqref="U298">
    <cfRule type="expression" dxfId="778" priority="374">
      <formula>AND($X298="-",$Y298="-")</formula>
    </cfRule>
  </conditionalFormatting>
  <conditionalFormatting sqref="K299:N299 P299:T299">
    <cfRule type="expression" dxfId="777" priority="373">
      <formula>AND($X299="-",$Y299="-")</formula>
    </cfRule>
  </conditionalFormatting>
  <conditionalFormatting sqref="O299">
    <cfRule type="expression" dxfId="776" priority="372">
      <formula>AND($X299="-",$Y299="-")</formula>
    </cfRule>
  </conditionalFormatting>
  <conditionalFormatting sqref="U299">
    <cfRule type="expression" dxfId="775" priority="371">
      <formula>AND($X299="-",$Y299="-")</formula>
    </cfRule>
  </conditionalFormatting>
  <conditionalFormatting sqref="K300:N300 P300:T300">
    <cfRule type="expression" dxfId="774" priority="370">
      <formula>AND($X300="-",$Y300="-")</formula>
    </cfRule>
  </conditionalFormatting>
  <conditionalFormatting sqref="O300">
    <cfRule type="expression" dxfId="773" priority="369">
      <formula>AND($X300="-",$Y300="-")</formula>
    </cfRule>
  </conditionalFormatting>
  <conditionalFormatting sqref="U300">
    <cfRule type="expression" dxfId="772" priority="368">
      <formula>AND($X300="-",$Y300="-")</formula>
    </cfRule>
  </conditionalFormatting>
  <conditionalFormatting sqref="X298:X300">
    <cfRule type="containsText" dxfId="771" priority="366" operator="containsText" text="Б">
      <formula>NOT(ISERROR(SEARCH("Б",X298)))</formula>
    </cfRule>
  </conditionalFormatting>
  <conditionalFormatting sqref="X298:X300">
    <cfRule type="containsText" dxfId="770" priority="365" operator="containsText" text="П">
      <formula>NOT(ISERROR(SEARCH("П",X298)))</formula>
    </cfRule>
  </conditionalFormatting>
  <conditionalFormatting sqref="X298:X300">
    <cfRule type="expression" dxfId="769" priority="367">
      <formula>AND($X298="-",$Y298="-")</formula>
    </cfRule>
  </conditionalFormatting>
  <conditionalFormatting sqref="AB297:AC300">
    <cfRule type="expression" dxfId="768" priority="364">
      <formula>AND($X297="-",$Y297="-")</formula>
    </cfRule>
  </conditionalFormatting>
  <conditionalFormatting sqref="X112:Y113 B112:H114 K112:K114 N112:O114 U112 R111 X126:Y127 T122:V124 B126:B127 I112:I132 K126:K127 N126:O127 R127 S126:T127 T128:V132 U125:V125 S113:S116">
    <cfRule type="expression" dxfId="767" priority="302">
      <formula>AND($Z111="-",$AA111="-")</formula>
    </cfRule>
  </conditionalFormatting>
  <conditionalFormatting sqref="B110">
    <cfRule type="expression" dxfId="766" priority="362">
      <formula>AND($Z110="-",$AA110="-")</formula>
    </cfRule>
  </conditionalFormatting>
  <conditionalFormatting sqref="C110 E110">
    <cfRule type="expression" dxfId="765" priority="359">
      <formula>AND($Z110="-",$AA110="-")</formula>
    </cfRule>
  </conditionalFormatting>
  <conditionalFormatting sqref="D110">
    <cfRule type="expression" dxfId="764" priority="356">
      <formula>AND($Z110="-",$AA110="-")</formula>
    </cfRule>
  </conditionalFormatting>
  <conditionalFormatting sqref="C115 E115 E119 C119 C121 E121">
    <cfRule type="expression" dxfId="763" priority="338">
      <formula>AND($Z115="-",$AA115="-")</formula>
    </cfRule>
  </conditionalFormatting>
  <conditionalFormatting sqref="C117:C118 E117:E118">
    <cfRule type="expression" dxfId="762" priority="335">
      <formula>AND($Z117="-",$AA117="-")</formula>
    </cfRule>
  </conditionalFormatting>
  <conditionalFormatting sqref="D115 D117:D119 D121">
    <cfRule type="expression" dxfId="761" priority="332">
      <formula>AND($Z115="-",$AA115="-")</formula>
    </cfRule>
  </conditionalFormatting>
  <conditionalFormatting sqref="B118:B121">
    <cfRule type="expression" dxfId="760" priority="348">
      <formula>AND($Z118="-",$AA118="-")</formula>
    </cfRule>
  </conditionalFormatting>
  <conditionalFormatting sqref="B115 B117">
    <cfRule type="expression" dxfId="759" priority="347">
      <formula>AND($Z115="-",$AA115="-")</formula>
    </cfRule>
  </conditionalFormatting>
  <conditionalFormatting sqref="E122 C122">
    <cfRule type="expression" dxfId="758" priority="330">
      <formula>AND($Z122="-",$AA122="-")</formula>
    </cfRule>
  </conditionalFormatting>
  <conditionalFormatting sqref="D122">
    <cfRule type="expression" dxfId="757" priority="325">
      <formula>AND($Z122="-",$AA122="-")</formula>
    </cfRule>
  </conditionalFormatting>
  <conditionalFormatting sqref="B122">
    <cfRule type="expression" dxfId="756" priority="331">
      <formula>AND($Z122="-",$AA122="-")</formula>
    </cfRule>
  </conditionalFormatting>
  <conditionalFormatting sqref="C126:C127 E126:E127">
    <cfRule type="expression" dxfId="755" priority="323">
      <formula>AND($Z126="-",$AA126="-")</formula>
    </cfRule>
  </conditionalFormatting>
  <conditionalFormatting sqref="D126:D127">
    <cfRule type="expression" dxfId="754" priority="318">
      <formula>AND($Z126="-",$AA126="-")</formula>
    </cfRule>
  </conditionalFormatting>
  <conditionalFormatting sqref="C128 E128 E132 C132">
    <cfRule type="expression" dxfId="753" priority="316">
      <formula>AND($Z128="-",$AA128="-")</formula>
    </cfRule>
  </conditionalFormatting>
  <conditionalFormatting sqref="D128 D132">
    <cfRule type="expression" dxfId="752" priority="311">
      <formula>AND($Z128="-",$AA128="-")</formula>
    </cfRule>
  </conditionalFormatting>
  <conditionalFormatting sqref="B128:B132">
    <cfRule type="expression" dxfId="751" priority="317">
      <formula>AND($Z128="-",$AA128="-")</formula>
    </cfRule>
  </conditionalFormatting>
  <conditionalFormatting sqref="K110">
    <cfRule type="expression" dxfId="750" priority="283">
      <formula>AND($Z110="-",$AA110="-")</formula>
    </cfRule>
  </conditionalFormatting>
  <conditionalFormatting sqref="H110">
    <cfRule type="expression" dxfId="749" priority="300">
      <formula>AND($Z110="-",$AA110="-")</formula>
    </cfRule>
  </conditionalFormatting>
  <conditionalFormatting sqref="H118">
    <cfRule type="expression" dxfId="748" priority="297">
      <formula>AND($Z118="-",$AA118="-")</formula>
    </cfRule>
  </conditionalFormatting>
  <conditionalFormatting sqref="H115 H117">
    <cfRule type="expression" dxfId="747" priority="295">
      <formula>AND($Z115="-",$AA115="-")</formula>
    </cfRule>
  </conditionalFormatting>
  <conditionalFormatting sqref="H121">
    <cfRule type="expression" dxfId="746" priority="298">
      <formula>AND($Z119="-",$AA119="-")</formula>
    </cfRule>
  </conditionalFormatting>
  <conditionalFormatting sqref="H122:H125">
    <cfRule type="expression" dxfId="745" priority="294">
      <formula>AND($Z122="-",$AA122="-")</formula>
    </cfRule>
  </conditionalFormatting>
  <conditionalFormatting sqref="H126:H127">
    <cfRule type="expression" dxfId="744" priority="293">
      <formula>AND($Z126="-",$AA126="-")</formula>
    </cfRule>
  </conditionalFormatting>
  <conditionalFormatting sqref="H128 H132">
    <cfRule type="expression" dxfId="743" priority="292">
      <formula>AND($Z128="-",$AA128="-")</formula>
    </cfRule>
  </conditionalFormatting>
  <conditionalFormatting sqref="I110">
    <cfRule type="expression" dxfId="742" priority="291">
      <formula>AND($Z110="-",$AA110="-")</formula>
    </cfRule>
  </conditionalFormatting>
  <conditionalFormatting sqref="N122:N123">
    <cfRule type="expression" dxfId="741" priority="263">
      <formula>AND($Z122="-",$AA122="-")</formula>
    </cfRule>
  </conditionalFormatting>
  <conditionalFormatting sqref="K118:K121">
    <cfRule type="expression" dxfId="740" priority="281">
      <formula>AND($Z118="-",$AA118="-")</formula>
    </cfRule>
  </conditionalFormatting>
  <conditionalFormatting sqref="K115:K117">
    <cfRule type="expression" dxfId="739" priority="280">
      <formula>AND($Z115="-",$AA115="-")</formula>
    </cfRule>
  </conditionalFormatting>
  <conditionalFormatting sqref="K122:K123">
    <cfRule type="expression" dxfId="738" priority="279">
      <formula>AND($Z122="-",$AA122="-")</formula>
    </cfRule>
  </conditionalFormatting>
  <conditionalFormatting sqref="K128:K132">
    <cfRule type="expression" dxfId="737" priority="277">
      <formula>AND($Z128="-",$AA128="-")</formula>
    </cfRule>
  </conditionalFormatting>
  <conditionalFormatting sqref="O128">
    <cfRule type="expression" dxfId="736" priority="253">
      <formula>AND($Z128="-",$AA128="-")</formula>
    </cfRule>
  </conditionalFormatting>
  <conditionalFormatting sqref="L118:L120">
    <cfRule type="expression" dxfId="735" priority="273">
      <formula>AND($Z118="-",$AA118="-")</formula>
    </cfRule>
  </conditionalFormatting>
  <conditionalFormatting sqref="L117">
    <cfRule type="expression" dxfId="734" priority="272">
      <formula>AND($Z117="-",$AA117="-")</formula>
    </cfRule>
  </conditionalFormatting>
  <conditionalFormatting sqref="N110">
    <cfRule type="expression" dxfId="733" priority="267">
      <formula>AND($Z110="-",$AA110="-")</formula>
    </cfRule>
  </conditionalFormatting>
  <conditionalFormatting sqref="N118:N121">
    <cfRule type="expression" dxfId="732" priority="265">
      <formula>AND($Z118="-",$AA118="-")</formula>
    </cfRule>
  </conditionalFormatting>
  <conditionalFormatting sqref="N115:N117">
    <cfRule type="expression" dxfId="731" priority="264">
      <formula>AND($Z115="-",$AA115="-")</formula>
    </cfRule>
  </conditionalFormatting>
  <conditionalFormatting sqref="N128 N132">
    <cfRule type="expression" dxfId="730" priority="261">
      <formula>AND($Z128="-",$AA128="-")</formula>
    </cfRule>
  </conditionalFormatting>
  <conditionalFormatting sqref="S129:S132">
    <cfRule type="expression" dxfId="729" priority="238">
      <formula>AND($Z129="-",$AA129="-")</formula>
    </cfRule>
  </conditionalFormatting>
  <conditionalFormatting sqref="O110">
    <cfRule type="expression" dxfId="728" priority="259">
      <formula>AND($Z110="-",$AA110="-")</formula>
    </cfRule>
  </conditionalFormatting>
  <conditionalFormatting sqref="O118:O121">
    <cfRule type="expression" dxfId="727" priority="257">
      <formula>AND($Z118="-",$AA118="-")</formula>
    </cfRule>
  </conditionalFormatting>
  <conditionalFormatting sqref="O115:O117">
    <cfRule type="expression" dxfId="726" priority="256">
      <formula>AND($Z115="-",$AA115="-")</formula>
    </cfRule>
  </conditionalFormatting>
  <conditionalFormatting sqref="R110">
    <cfRule type="expression" dxfId="725" priority="249">
      <formula>AND($Z110="-",$AA110="-")</formula>
    </cfRule>
  </conditionalFormatting>
  <conditionalFormatting sqref="T118:T120">
    <cfRule type="expression" dxfId="724" priority="230">
      <formula>AND($Z118="-",$AA118="-")</formula>
    </cfRule>
  </conditionalFormatting>
  <conditionalFormatting sqref="P111">
    <cfRule type="expression" dxfId="723" priority="250">
      <formula>AND($Z111="-",$AA111="-")</formula>
    </cfRule>
  </conditionalFormatting>
  <conditionalFormatting sqref="R112">
    <cfRule type="expression" dxfId="722" priority="247">
      <formula>AND($Z112="-",$AA112="-")</formula>
    </cfRule>
  </conditionalFormatting>
  <conditionalFormatting sqref="R121">
    <cfRule type="expression" dxfId="721" priority="245">
      <formula>AND($Z121="-",$AA121="-")</formula>
    </cfRule>
  </conditionalFormatting>
  <conditionalFormatting sqref="R126">
    <cfRule type="expression" dxfId="720" priority="244">
      <formula>AND($Z126="-",$AA126="-")</formula>
    </cfRule>
  </conditionalFormatting>
  <conditionalFormatting sqref="R128:R131">
    <cfRule type="expression" dxfId="719" priority="242">
      <formula>AND($X128="-",$Y128="-")</formula>
    </cfRule>
  </conditionalFormatting>
  <conditionalFormatting sqref="T115:T116">
    <cfRule type="expression" dxfId="718" priority="233">
      <formula>AND($Z115="-",$AA115="-")</formula>
    </cfRule>
  </conditionalFormatting>
  <conditionalFormatting sqref="T111">
    <cfRule type="expression" dxfId="717" priority="232">
      <formula>AND($Z111="-",$AA111="-")</formula>
    </cfRule>
  </conditionalFormatting>
  <conditionalFormatting sqref="T117">
    <cfRule type="expression" dxfId="716" priority="229">
      <formula>AND($Z117="-",$AA117="-")</formula>
    </cfRule>
  </conditionalFormatting>
  <conditionalFormatting sqref="U110">
    <cfRule type="expression" dxfId="715" priority="222">
      <formula>AND($Z110="-",$AA110="-")</formula>
    </cfRule>
  </conditionalFormatting>
  <conditionalFormatting sqref="U111">
    <cfRule type="expression" dxfId="714" priority="221">
      <formula>AND($Z111="-",$AA111="-")</formula>
    </cfRule>
  </conditionalFormatting>
  <conditionalFormatting sqref="X114:Y114">
    <cfRule type="expression" dxfId="713" priority="193">
      <formula>AND($Z114="-",$AA114="-")</formula>
    </cfRule>
  </conditionalFormatting>
  <conditionalFormatting sqref="V111">
    <cfRule type="expression" dxfId="712" priority="214">
      <formula>AND($Z111="-",$AA111="-")</formula>
    </cfRule>
  </conditionalFormatting>
  <conditionalFormatting sqref="V121">
    <cfRule type="expression" dxfId="711" priority="213">
      <formula>AND($Z121="-",$AA121="-")</formula>
    </cfRule>
  </conditionalFormatting>
  <conditionalFormatting sqref="X112:Y112 X126:Y127">
    <cfRule type="containsText" dxfId="710" priority="559" operator="containsText" text="П">
      <formula>NOT(ISERROR(SEARCH("П",X112)))</formula>
    </cfRule>
  </conditionalFormatting>
  <conditionalFormatting sqref="X110:Y110">
    <cfRule type="containsText" dxfId="709" priority="207" operator="containsText" text="Б">
      <formula>NOT(ISERROR(SEARCH("Б",X110)))</formula>
    </cfRule>
  </conditionalFormatting>
  <conditionalFormatting sqref="X110:Y110">
    <cfRule type="containsText" dxfId="708" priority="206" operator="containsText" text="П">
      <formula>NOT(ISERROR(SEARCH("П",X110)))</formula>
    </cfRule>
  </conditionalFormatting>
  <conditionalFormatting sqref="X110:Y110">
    <cfRule type="expression" dxfId="707" priority="205">
      <formula>AND($Z110="-",$AA110="-")</formula>
    </cfRule>
  </conditionalFormatting>
  <conditionalFormatting sqref="X111:Y111">
    <cfRule type="expression" dxfId="706" priority="204">
      <formula>AND($Z111="-",$AA111="-")</formula>
    </cfRule>
  </conditionalFormatting>
  <conditionalFormatting sqref="X111:Y111">
    <cfRule type="containsText" dxfId="705" priority="203" operator="containsText" text="Б">
      <formula>NOT(ISERROR(SEARCH("Б",X111)))</formula>
    </cfRule>
  </conditionalFormatting>
  <conditionalFormatting sqref="X111:Y111">
    <cfRule type="containsText" dxfId="704" priority="202" operator="containsText" text="П">
      <formula>NOT(ISERROR(SEARCH("П",X111)))</formula>
    </cfRule>
  </conditionalFormatting>
  <conditionalFormatting sqref="X113:Y113">
    <cfRule type="containsText" dxfId="703" priority="198" operator="containsText" text="Б">
      <formula>NOT(ISERROR(SEARCH("Б",X113)))</formula>
    </cfRule>
  </conditionalFormatting>
  <conditionalFormatting sqref="X113:Y113">
    <cfRule type="containsText" dxfId="702" priority="197" operator="containsText" text="П">
      <formula>NOT(ISERROR(SEARCH("П",X113)))</formula>
    </cfRule>
  </conditionalFormatting>
  <conditionalFormatting sqref="X114:Y114">
    <cfRule type="containsText" dxfId="701" priority="192" operator="containsText" text="Б">
      <formula>NOT(ISERROR(SEARCH("Б",X114)))</formula>
    </cfRule>
  </conditionalFormatting>
  <conditionalFormatting sqref="X114:Y114">
    <cfRule type="containsText" dxfId="700" priority="191" operator="containsText" text="П">
      <formula>NOT(ISERROR(SEARCH("П",X114)))</formula>
    </cfRule>
  </conditionalFormatting>
  <conditionalFormatting sqref="X115:Y121">
    <cfRule type="containsText" dxfId="699" priority="190" operator="containsText" text="Б">
      <formula>NOT(ISERROR(SEARCH("Б",X115)))</formula>
    </cfRule>
  </conditionalFormatting>
  <conditionalFormatting sqref="X115:Y121">
    <cfRule type="containsText" dxfId="698" priority="189" operator="containsText" text="П">
      <formula>NOT(ISERROR(SEARCH("П",X115)))</formula>
    </cfRule>
  </conditionalFormatting>
  <conditionalFormatting sqref="X115:Y121">
    <cfRule type="expression" dxfId="697" priority="188">
      <formula>AND($Z115="-",$AA115="-")</formula>
    </cfRule>
  </conditionalFormatting>
  <conditionalFormatting sqref="X122:Y125">
    <cfRule type="expression" dxfId="696" priority="187">
      <formula>AND($Z122="-",$AA122="-")</formula>
    </cfRule>
  </conditionalFormatting>
  <conditionalFormatting sqref="X122:Y125">
    <cfRule type="containsText" dxfId="695" priority="186" operator="containsText" text="Б">
      <formula>NOT(ISERROR(SEARCH("Б",X122)))</formula>
    </cfRule>
  </conditionalFormatting>
  <conditionalFormatting sqref="X122:Y125">
    <cfRule type="containsText" dxfId="694" priority="185" operator="containsText" text="П">
      <formula>NOT(ISERROR(SEARCH("П",X122)))</formula>
    </cfRule>
  </conditionalFormatting>
  <conditionalFormatting sqref="X128:Y128">
    <cfRule type="expression" dxfId="693" priority="172">
      <formula>AND($Z128="-",$AA128="-")</formula>
    </cfRule>
  </conditionalFormatting>
  <conditionalFormatting sqref="X128:Y128">
    <cfRule type="containsText" dxfId="692" priority="171" operator="containsText" text="Б">
      <formula>NOT(ISERROR(SEARCH("Б",X128)))</formula>
    </cfRule>
  </conditionalFormatting>
  <conditionalFormatting sqref="X128:Y128">
    <cfRule type="containsText" dxfId="691" priority="170" operator="containsText" text="П">
      <formula>NOT(ISERROR(SEARCH("П",X128)))</formula>
    </cfRule>
  </conditionalFormatting>
  <conditionalFormatting sqref="X132:Y132">
    <cfRule type="expression" dxfId="690" priority="160">
      <formula>AND($Z132="-",$AA132="-")</formula>
    </cfRule>
  </conditionalFormatting>
  <conditionalFormatting sqref="X132:Y132">
    <cfRule type="containsText" dxfId="689" priority="159" operator="containsText" text="Б">
      <formula>NOT(ISERROR(SEARCH("Б",X132)))</formula>
    </cfRule>
  </conditionalFormatting>
  <conditionalFormatting sqref="X132:Y132">
    <cfRule type="containsText" dxfId="688" priority="158" operator="containsText" text="П">
      <formula>NOT(ISERROR(SEARCH("П",X132)))</formula>
    </cfRule>
  </conditionalFormatting>
  <conditionalFormatting sqref="F110:G110">
    <cfRule type="expression" dxfId="687" priority="146">
      <formula>AND($Z110="-",$AA110="-")</formula>
    </cfRule>
  </conditionalFormatting>
  <conditionalFormatting sqref="F115:G115 F119:G119 F121:G121">
    <cfRule type="expression" dxfId="686" priority="139">
      <formula>AND($Z115="-",$AA115="-")</formula>
    </cfRule>
  </conditionalFormatting>
  <conditionalFormatting sqref="F117:G118">
    <cfRule type="expression" dxfId="685" priority="136">
      <formula>AND($Z117="-",$AA117="-")</formula>
    </cfRule>
  </conditionalFormatting>
  <conditionalFormatting sqref="F122:G122">
    <cfRule type="expression" dxfId="684" priority="135">
      <formula>AND($Z122="-",$AA122="-")</formula>
    </cfRule>
  </conditionalFormatting>
  <conditionalFormatting sqref="F126:G127">
    <cfRule type="expression" dxfId="683" priority="132">
      <formula>AND($Z126="-",$AA126="-")</formula>
    </cfRule>
  </conditionalFormatting>
  <conditionalFormatting sqref="F128:G128 F132:G132">
    <cfRule type="expression" dxfId="682" priority="129">
      <formula>AND($Z128="-",$AA128="-")</formula>
    </cfRule>
  </conditionalFormatting>
  <conditionalFormatting sqref="K111:L111 N111:O111 B111:I111">
    <cfRule type="expression" dxfId="681" priority="563">
      <formula>AND(#REF!="-",#REF!="-")</formula>
    </cfRule>
  </conditionalFormatting>
  <conditionalFormatting sqref="F116:G116">
    <cfRule type="expression" dxfId="680" priority="116">
      <formula>AND($Z116="-",$AA116="-")</formula>
    </cfRule>
  </conditionalFormatting>
  <conditionalFormatting sqref="C116 E116">
    <cfRule type="expression" dxfId="679" priority="123">
      <formula>AND($Z116="-",$AA116="-")</formula>
    </cfRule>
  </conditionalFormatting>
  <conditionalFormatting sqref="D116">
    <cfRule type="expression" dxfId="678" priority="120">
      <formula>AND($Z116="-",$AA116="-")</formula>
    </cfRule>
  </conditionalFormatting>
  <conditionalFormatting sqref="B116">
    <cfRule type="expression" dxfId="677" priority="126">
      <formula>AND($Z116="-",$AA116="-")</formula>
    </cfRule>
  </conditionalFormatting>
  <conditionalFormatting sqref="H116">
    <cfRule type="expression" dxfId="676" priority="119">
      <formula>AND($Z116="-",$AA116="-")</formula>
    </cfRule>
  </conditionalFormatting>
  <conditionalFormatting sqref="E120 C120">
    <cfRule type="expression" dxfId="675" priority="115">
      <formula>AND($Z120="-",$AA120="-")</formula>
    </cfRule>
  </conditionalFormatting>
  <conditionalFormatting sqref="D120">
    <cfRule type="expression" dxfId="674" priority="110">
      <formula>AND($Z120="-",$AA120="-")</formula>
    </cfRule>
  </conditionalFormatting>
  <conditionalFormatting sqref="F120:G120">
    <cfRule type="expression" dxfId="673" priority="109">
      <formula>AND($Z120="-",$AA120="-")</formula>
    </cfRule>
  </conditionalFormatting>
  <conditionalFormatting sqref="H119">
    <cfRule type="expression" dxfId="672" priority="106">
      <formula>AND($Z119="-",$AA119="-")</formula>
    </cfRule>
  </conditionalFormatting>
  <conditionalFormatting sqref="H120">
    <cfRule type="expression" dxfId="671" priority="105">
      <formula>AND($Z120="-",$AA120="-")</formula>
    </cfRule>
  </conditionalFormatting>
  <conditionalFormatting sqref="R113">
    <cfRule type="expression" dxfId="670" priority="104">
      <formula>AND($Z113="-",$AA113="-")</formula>
    </cfRule>
  </conditionalFormatting>
  <conditionalFormatting sqref="R114">
    <cfRule type="expression" dxfId="669" priority="103">
      <formula>AND($Z114="-",$AA114="-")</formula>
    </cfRule>
  </conditionalFormatting>
  <conditionalFormatting sqref="R115">
    <cfRule type="expression" dxfId="668" priority="102">
      <formula>AND($Z115="-",$AA115="-")</formula>
    </cfRule>
  </conditionalFormatting>
  <conditionalFormatting sqref="X129:Y129">
    <cfRule type="expression" dxfId="667" priority="98">
      <formula>AND($Z129="-",$AA129="-")</formula>
    </cfRule>
  </conditionalFormatting>
  <conditionalFormatting sqref="X129:Y129">
    <cfRule type="containsText" dxfId="666" priority="97" operator="containsText" text="Б">
      <formula>NOT(ISERROR(SEARCH("Б",X129)))</formula>
    </cfRule>
  </conditionalFormatting>
  <conditionalFormatting sqref="X129:Y129">
    <cfRule type="containsText" dxfId="665" priority="96" operator="containsText" text="П">
      <formula>NOT(ISERROR(SEARCH("П",X129)))</formula>
    </cfRule>
  </conditionalFormatting>
  <conditionalFormatting sqref="X130:Y130">
    <cfRule type="expression" dxfId="664" priority="95">
      <formula>AND($Z130="-",$AA130="-")</formula>
    </cfRule>
  </conditionalFormatting>
  <conditionalFormatting sqref="X130:Y130">
    <cfRule type="containsText" dxfId="663" priority="94" operator="containsText" text="Б">
      <formula>NOT(ISERROR(SEARCH("Б",X130)))</formula>
    </cfRule>
  </conditionalFormatting>
  <conditionalFormatting sqref="X130:Y130">
    <cfRule type="containsText" dxfId="662" priority="93" operator="containsText" text="П">
      <formula>NOT(ISERROR(SEARCH("П",X130)))</formula>
    </cfRule>
  </conditionalFormatting>
  <conditionalFormatting sqref="X131:Y131">
    <cfRule type="expression" dxfId="661" priority="92">
      <formula>AND($Z131="-",$AA131="-")</formula>
    </cfRule>
  </conditionalFormatting>
  <conditionalFormatting sqref="X131:Y131">
    <cfRule type="containsText" dxfId="660" priority="91" operator="containsText" text="Б">
      <formula>NOT(ISERROR(SEARCH("Б",X131)))</formula>
    </cfRule>
  </conditionalFormatting>
  <conditionalFormatting sqref="X131:Y131">
    <cfRule type="containsText" dxfId="659" priority="90" operator="containsText" text="П">
      <formula>NOT(ISERROR(SEARCH("П",X131)))</formula>
    </cfRule>
  </conditionalFormatting>
  <conditionalFormatting sqref="E123 C123">
    <cfRule type="expression" dxfId="658" priority="89">
      <formula>AND($Z123="-",$AA123="-")</formula>
    </cfRule>
  </conditionalFormatting>
  <conditionalFormatting sqref="D123">
    <cfRule type="expression" dxfId="657" priority="84">
      <formula>AND($Z123="-",$AA123="-")</formula>
    </cfRule>
  </conditionalFormatting>
  <conditionalFormatting sqref="F123:G123">
    <cfRule type="expression" dxfId="656" priority="83">
      <formula>AND($Z123="-",$AA123="-")</formula>
    </cfRule>
  </conditionalFormatting>
  <conditionalFormatting sqref="E124 C124">
    <cfRule type="expression" dxfId="655" priority="80">
      <formula>AND($Z124="-",$AA124="-")</formula>
    </cfRule>
  </conditionalFormatting>
  <conditionalFormatting sqref="D124">
    <cfRule type="expression" dxfId="654" priority="75">
      <formula>AND($Z124="-",$AA124="-")</formula>
    </cfRule>
  </conditionalFormatting>
  <conditionalFormatting sqref="F124:G124">
    <cfRule type="expression" dxfId="653" priority="74">
      <formula>AND($Z124="-",$AA124="-")</formula>
    </cfRule>
  </conditionalFormatting>
  <conditionalFormatting sqref="E125 C125">
    <cfRule type="expression" dxfId="652" priority="71">
      <formula>AND($Z125="-",$AA125="-")</formula>
    </cfRule>
  </conditionalFormatting>
  <conditionalFormatting sqref="D125">
    <cfRule type="expression" dxfId="651" priority="66">
      <formula>AND($Z125="-",$AA125="-")</formula>
    </cfRule>
  </conditionalFormatting>
  <conditionalFormatting sqref="F125:G125">
    <cfRule type="expression" dxfId="650" priority="65">
      <formula>AND($Z125="-",$AA125="-")</formula>
    </cfRule>
  </conditionalFormatting>
  <conditionalFormatting sqref="E129 C129">
    <cfRule type="expression" dxfId="649" priority="53">
      <formula>AND($Z129="-",$AA129="-")</formula>
    </cfRule>
  </conditionalFormatting>
  <conditionalFormatting sqref="D129">
    <cfRule type="expression" dxfId="648" priority="48">
      <formula>AND($Z129="-",$AA129="-")</formula>
    </cfRule>
  </conditionalFormatting>
  <conditionalFormatting sqref="F129:G129">
    <cfRule type="expression" dxfId="647" priority="47">
      <formula>AND($Z129="-",$AA129="-")</formula>
    </cfRule>
  </conditionalFormatting>
  <conditionalFormatting sqref="E130 C130">
    <cfRule type="expression" dxfId="646" priority="44">
      <formula>AND($Z130="-",$AA130="-")</formula>
    </cfRule>
  </conditionalFormatting>
  <conditionalFormatting sqref="D130">
    <cfRule type="expression" dxfId="645" priority="39">
      <formula>AND($Z130="-",$AA130="-")</formula>
    </cfRule>
  </conditionalFormatting>
  <conditionalFormatting sqref="F130:G130">
    <cfRule type="expression" dxfId="644" priority="38">
      <formula>AND($Z130="-",$AA130="-")</formula>
    </cfRule>
  </conditionalFormatting>
  <conditionalFormatting sqref="E131 C131">
    <cfRule type="expression" dxfId="643" priority="35">
      <formula>AND($Z131="-",$AA131="-")</formula>
    </cfRule>
  </conditionalFormatting>
  <conditionalFormatting sqref="D131">
    <cfRule type="expression" dxfId="642" priority="30">
      <formula>AND($Z131="-",$AA131="-")</formula>
    </cfRule>
  </conditionalFormatting>
  <conditionalFormatting sqref="F131:G131">
    <cfRule type="expression" dxfId="641" priority="29">
      <formula>AND($Z131="-",$AA131="-")</formula>
    </cfRule>
  </conditionalFormatting>
  <conditionalFormatting sqref="B123">
    <cfRule type="expression" dxfId="640" priority="26">
      <formula>AND($Z123="-",$AA123="-")</formula>
    </cfRule>
  </conditionalFormatting>
  <conditionalFormatting sqref="B124">
    <cfRule type="expression" dxfId="639" priority="25">
      <formula>AND($Z124="-",$AA124="-")</formula>
    </cfRule>
  </conditionalFormatting>
  <conditionalFormatting sqref="B125">
    <cfRule type="expression" dxfId="638" priority="24">
      <formula>AND($Z125="-",$AA125="-")</formula>
    </cfRule>
  </conditionalFormatting>
  <conditionalFormatting sqref="H129">
    <cfRule type="expression" dxfId="637" priority="22">
      <formula>AND($Z129="-",$AA129="-")</formula>
    </cfRule>
  </conditionalFormatting>
  <conditionalFormatting sqref="H130">
    <cfRule type="expression" dxfId="636" priority="21">
      <formula>AND($Z130="-",$AA130="-")</formula>
    </cfRule>
  </conditionalFormatting>
  <conditionalFormatting sqref="H131">
    <cfRule type="expression" dxfId="635" priority="20">
      <formula>AND($Z131="-",$AA131="-")</formula>
    </cfRule>
  </conditionalFormatting>
  <conditionalFormatting sqref="M124">
    <cfRule type="expression" dxfId="634" priority="19">
      <formula>AND($X124="-",$Y124="-")</formula>
    </cfRule>
  </conditionalFormatting>
  <conditionalFormatting sqref="N124">
    <cfRule type="expression" dxfId="633" priority="16">
      <formula>AND($Z124="-",$AA124="-")</formula>
    </cfRule>
  </conditionalFormatting>
  <conditionalFormatting sqref="K124">
    <cfRule type="expression" dxfId="632" priority="18">
      <formula>AND($Z124="-",$AA124="-")</formula>
    </cfRule>
  </conditionalFormatting>
  <conditionalFormatting sqref="K125">
    <cfRule type="expression" dxfId="631" priority="15">
      <formula>AND($Z125="-",$AA125="-")</formula>
    </cfRule>
  </conditionalFormatting>
  <conditionalFormatting sqref="M125">
    <cfRule type="expression" dxfId="630" priority="13">
      <formula>AND($X125="-",$Y125="-")</formula>
    </cfRule>
  </conditionalFormatting>
  <conditionalFormatting sqref="N125">
    <cfRule type="expression" dxfId="629" priority="12">
      <formula>AND($Z125="-",$AA125="-")</formula>
    </cfRule>
  </conditionalFormatting>
  <conditionalFormatting sqref="T125">
    <cfRule type="expression" dxfId="628" priority="11">
      <formula>AND($Z125="-",$AA125="-")</formula>
    </cfRule>
  </conditionalFormatting>
  <conditionalFormatting sqref="N129">
    <cfRule type="expression" dxfId="627" priority="10">
      <formula>AND($Z129="-",$AA129="-")</formula>
    </cfRule>
  </conditionalFormatting>
  <conditionalFormatting sqref="N130">
    <cfRule type="expression" dxfId="626" priority="9">
      <formula>AND($Z130="-",$AA130="-")</formula>
    </cfRule>
  </conditionalFormatting>
  <conditionalFormatting sqref="N131">
    <cfRule type="expression" dxfId="625" priority="8">
      <formula>AND($Z131="-",$AA131="-")</formula>
    </cfRule>
  </conditionalFormatting>
  <conditionalFormatting sqref="U126">
    <cfRule type="expression" dxfId="624" priority="6">
      <formula>AND($Z126="-",$AA126="-")</formula>
    </cfRule>
  </conditionalFormatting>
  <conditionalFormatting sqref="U127">
    <cfRule type="expression" dxfId="623" priority="5">
      <formula>AND($Z127="-",$AA127="-")</formula>
    </cfRule>
  </conditionalFormatting>
  <conditionalFormatting sqref="S128">
    <cfRule type="expression" dxfId="622" priority="4">
      <formula>AND($Z128="-",$AA128="-")</formula>
    </cfRule>
  </conditionalFormatting>
  <conditionalFormatting sqref="R132">
    <cfRule type="expression" dxfId="621" priority="3">
      <formula>AND($X132="-",$Y132="-")</formula>
    </cfRule>
  </conditionalFormatting>
  <conditionalFormatting sqref="S125">
    <cfRule type="expression" dxfId="620" priority="1">
      <formula>AND($Z125="-",$AA125="-")</formula>
    </cfRule>
  </conditionalFormatting>
  <dataValidations disablePrompts="1" count="2">
    <dataValidation type="list" showInputMessage="1" showErrorMessage="1" sqref="X48:Y49 X6:Y8 X10:Y12 X107:Y107 X170:Y176 X61:Y70 X72:Y74 X145:Y147 X189:Y192 X14:Y22 X149:Y152 X154:Y161 X141:Y143 X216:Y217 X137:Y139 X134:Y135 X40:Y46 X198:Y214 X194:Y196 X225:Y226 X219:Y221 X223:Y223 X51:Y59 X228:Y231 X233:Y239 X76:Y81 X163:Y168 X178:Y182 X184:Y187 X241:Y242 X83:Y90 X95:Y97 X102:Y102 X297:Y300 X244:Y257 X275:Y286 X272:Y273 X267:Y270 X259:Y265 X288:Y295 X24:Y38">
      <formula1>"Б,П,-"</formula1>
    </dataValidation>
    <dataValidation type="list" allowBlank="1" showInputMessage="1" showErrorMessage="1" sqref="R48:R49 R6:R8 R10:R12 R107 R170:R176 R68:R69 R72:R74 R145:R147 R189:R192 R241:R242 R14:R22 R149:R152 R154:R161 R141:R143 R216:R217 R137:R139 R134:R135 R40:R46 R198:R214 R55:R59 R61:R66 R51:R53 R194:R196 R219:R221 R223 R225:R231 R233:R239 R76:R81 R163:R168 R178:R182 R184:R187 R83:R90 R95:R97 R102 R24:R38 R253:R257 R275:R286 R272:R273 R267:R270 R259:R265 R244:R251 R288:R295 R297:R300">
      <formula1>"'=,'&lt;&gt;,'&lt;,'&gt;,'&gt;=,'&lt;="</formula1>
    </dataValidation>
  </dataValidations>
  <pageMargins left="0.39370078740157477" right="0.39370078740157477" top="0.39370078740157477" bottom="0.39370078740157477" header="0" footer="0"/>
  <pageSetup paperSize="9" scale="33" fitToHeight="0" orientation="landscape" blackAndWhite="1" r:id="rId1"/>
  <ignoredErrors>
    <ignoredError sqref="N110 T117 M111:N111 H121:H122 N121:N122 K121:K122 K110:K115 N112:N115 H110:H115 T128 H128 N128 K128 T132 H132 N132 K132 T122 T119 K117:K119 N117:N119 H117:H118 K126:K127 N126:N127 H126:H127" numberStoredAsText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361" operator="containsText" id="{4D612978-21E7-47EC-A197-4EE01C99F7D3}">
            <xm:f>NOT(ISERROR(SEARCH("+",C110)))</xm:f>
            <xm:f>"+"</xm:f>
            <x14:dxf>
              <fill>
                <patternFill patternType="solid">
                  <fgColor rgb="FFFF7C80"/>
                  <bgColor rgb="FFFF7C80"/>
                </patternFill>
              </fill>
            </x14:dxf>
          </x14:cfRule>
          <xm:sqref>C110 E110:E111 C112:G114</xm:sqref>
        </x14:conditionalFormatting>
        <x14:conditionalFormatting xmlns:xm="http://schemas.microsoft.com/office/excel/2006/main">
          <x14:cfRule type="containsText" priority="360" operator="containsText" id="{A4A4E144-B06D-45B5-8F4F-01C08C7962E0}">
            <xm:f>NOT(ISERROR(SEARCH("-",C110)))</xm:f>
            <xm:f>"-"</xm:f>
            <x14:dxf>
              <fill>
                <patternFill patternType="solid">
                  <fgColor theme="9" tint="0.59996337778862885"/>
                  <bgColor theme="9" tint="0.59996337778862885"/>
                </patternFill>
              </fill>
            </x14:dxf>
          </x14:cfRule>
          <xm:sqref>C110 E110:E111 C112:G114</xm:sqref>
        </x14:conditionalFormatting>
        <x14:conditionalFormatting xmlns:xm="http://schemas.microsoft.com/office/excel/2006/main">
          <x14:cfRule type="containsText" priority="358" operator="containsText" id="{F036B37D-7DE5-4348-8724-73D3515F6B08}">
            <xm:f>NOT(ISERROR(SEARCH("+",D110)))</xm:f>
            <xm:f>"+"</xm:f>
            <x14:dxf>
              <fill>
                <patternFill patternType="solid">
                  <fgColor rgb="FFFF7C80"/>
                  <bgColor rgb="FFFF7C80"/>
                </patternFill>
              </fill>
            </x14:dxf>
          </x14:cfRule>
          <xm:sqref>D110</xm:sqref>
        </x14:conditionalFormatting>
        <x14:conditionalFormatting xmlns:xm="http://schemas.microsoft.com/office/excel/2006/main">
          <x14:cfRule type="containsText" priority="357" operator="containsText" id="{0A9F8566-6F02-470C-9144-450EE347CA78}">
            <xm:f>NOT(ISERROR(SEARCH("-",D110)))</xm:f>
            <xm:f>"-"</xm:f>
            <x14:dxf>
              <fill>
                <patternFill patternType="solid">
                  <fgColor theme="9" tint="0.59996337778862885"/>
                  <bgColor theme="9" tint="0.59996337778862885"/>
                </patternFill>
              </fill>
            </x14:dxf>
          </x14:cfRule>
          <xm:sqref>D110</xm:sqref>
        </x14:conditionalFormatting>
        <x14:conditionalFormatting xmlns:xm="http://schemas.microsoft.com/office/excel/2006/main">
          <x14:cfRule type="containsText" priority="354" operator="containsText" id="{766779AC-339B-4FFD-83F7-0F3D694339AF}">
            <xm:f>NOT(ISERROR(SEARCH("+",C111)))</xm:f>
            <xm:f>"+"</xm:f>
            <x14:dxf>
              <fill>
                <patternFill patternType="solid">
                  <fgColor rgb="FFFF7C80"/>
                  <bgColor rgb="FFFF7C80"/>
                </patternFill>
              </fill>
            </x14:dxf>
          </x14:cfRule>
          <xm:sqref>C111</xm:sqref>
        </x14:conditionalFormatting>
        <x14:conditionalFormatting xmlns:xm="http://schemas.microsoft.com/office/excel/2006/main">
          <x14:cfRule type="containsText" priority="353" operator="containsText" id="{87AAB363-1E93-4876-BF44-5077C0FC0200}">
            <xm:f>NOT(ISERROR(SEARCH("-",C111)))</xm:f>
            <xm:f>"-"</xm:f>
            <x14:dxf>
              <fill>
                <patternFill patternType="solid">
                  <fgColor theme="9" tint="0.59996337778862885"/>
                  <bgColor theme="9" tint="0.59996337778862885"/>
                </patternFill>
              </fill>
            </x14:dxf>
          </x14:cfRule>
          <xm:sqref>C111</xm:sqref>
        </x14:conditionalFormatting>
        <x14:conditionalFormatting xmlns:xm="http://schemas.microsoft.com/office/excel/2006/main">
          <x14:cfRule type="containsText" priority="351" operator="containsText" id="{F94E8CDF-9F7A-4149-B78C-1745CD96125B}">
            <xm:f>NOT(ISERROR(SEARCH("+",D111)))</xm:f>
            <xm:f>"+"</xm:f>
            <x14:dxf>
              <fill>
                <patternFill patternType="solid">
                  <fgColor rgb="FFFF7C80"/>
                  <bgColor rgb="FFFF7C80"/>
                </patternFill>
              </fill>
            </x14:dxf>
          </x14:cfRule>
          <xm:sqref>D111</xm:sqref>
        </x14:conditionalFormatting>
        <x14:conditionalFormatting xmlns:xm="http://schemas.microsoft.com/office/excel/2006/main">
          <x14:cfRule type="containsText" priority="350" operator="containsText" id="{6A6F08A4-E8B4-41BA-9149-036354C0CBE9}">
            <xm:f>NOT(ISERROR(SEARCH("-",D111)))</xm:f>
            <xm:f>"-"</xm:f>
            <x14:dxf>
              <fill>
                <patternFill patternType="solid">
                  <fgColor theme="9" tint="0.59996337778862885"/>
                  <bgColor theme="9" tint="0.59996337778862885"/>
                </patternFill>
              </fill>
            </x14:dxf>
          </x14:cfRule>
          <xm:sqref>D111</xm:sqref>
        </x14:conditionalFormatting>
        <x14:conditionalFormatting xmlns:xm="http://schemas.microsoft.com/office/excel/2006/main">
          <x14:cfRule type="containsText" priority="334" operator="containsText" id="{17F42D0D-0174-4D8B-BBA2-4479642A2B37}">
            <xm:f>NOT(ISERROR(SEARCH("+",D115)))</xm:f>
            <xm:f>"+"</xm:f>
            <x14:dxf>
              <fill>
                <patternFill patternType="solid">
                  <fgColor rgb="FFFF7C80"/>
                  <bgColor rgb="FFFF7C80"/>
                </patternFill>
              </fill>
            </x14:dxf>
          </x14:cfRule>
          <xm:sqref>D115 D117:D119 D121</xm:sqref>
        </x14:conditionalFormatting>
        <x14:conditionalFormatting xmlns:xm="http://schemas.microsoft.com/office/excel/2006/main">
          <x14:cfRule type="containsText" priority="333" operator="containsText" id="{7D15A143-14BE-47A0-9187-EA8C889F5097}">
            <xm:f>NOT(ISERROR(SEARCH("-",D115)))</xm:f>
            <xm:f>"-"</xm:f>
            <x14:dxf>
              <fill>
                <patternFill patternType="solid">
                  <fgColor theme="9" tint="0.59996337778862885"/>
                  <bgColor theme="9" tint="0.59996337778862885"/>
                </patternFill>
              </fill>
            </x14:dxf>
          </x14:cfRule>
          <xm:sqref>D115 D117:D119 D121</xm:sqref>
        </x14:conditionalFormatting>
        <x14:conditionalFormatting xmlns:xm="http://schemas.microsoft.com/office/excel/2006/main">
          <x14:cfRule type="containsText" priority="340" operator="containsText" id="{9C7ACB81-3486-4964-A4C1-B2B7B7448D41}">
            <xm:f>NOT(ISERROR(SEARCH("+",C115)))</xm:f>
            <xm:f>"+"</xm:f>
            <x14:dxf>
              <fill>
                <patternFill patternType="solid">
                  <fgColor rgb="FFFF7C80"/>
                  <bgColor rgb="FFFF7C80"/>
                </patternFill>
              </fill>
            </x14:dxf>
          </x14:cfRule>
          <xm:sqref>C115 E115</xm:sqref>
        </x14:conditionalFormatting>
        <x14:conditionalFormatting xmlns:xm="http://schemas.microsoft.com/office/excel/2006/main">
          <x14:cfRule type="containsText" priority="339" operator="containsText" id="{1319D643-EDB5-47EC-BC1E-331E90853A25}">
            <xm:f>NOT(ISERROR(SEARCH("-",C115)))</xm:f>
            <xm:f>"-"</xm:f>
            <x14:dxf>
              <fill>
                <patternFill patternType="solid">
                  <fgColor theme="9" tint="0.59996337778862885"/>
                  <bgColor theme="9" tint="0.59996337778862885"/>
                </patternFill>
              </fill>
            </x14:dxf>
          </x14:cfRule>
          <xm:sqref>C115 E115</xm:sqref>
        </x14:conditionalFormatting>
        <x14:conditionalFormatting xmlns:xm="http://schemas.microsoft.com/office/excel/2006/main">
          <x14:cfRule type="containsText" priority="337" operator="containsText" id="{0FA219AC-E4CE-43E5-B4D4-EB711F0ED502}">
            <xm:f>NOT(ISERROR(SEARCH("+",C117)))</xm:f>
            <xm:f>"+"</xm:f>
            <x14:dxf>
              <fill>
                <patternFill patternType="solid">
                  <fgColor rgb="FFFF7C80"/>
                  <bgColor rgb="FFFF7C80"/>
                </patternFill>
              </fill>
            </x14:dxf>
          </x14:cfRule>
          <xm:sqref>C117:C119 E117:E119 E121 C121</xm:sqref>
        </x14:conditionalFormatting>
        <x14:conditionalFormatting xmlns:xm="http://schemas.microsoft.com/office/excel/2006/main">
          <x14:cfRule type="containsText" priority="336" operator="containsText" id="{F1C146D8-E962-460B-AA6D-B1FE336A4633}">
            <xm:f>NOT(ISERROR(SEARCH("-",C117)))</xm:f>
            <xm:f>"-"</xm:f>
            <x14:dxf>
              <fill>
                <patternFill patternType="solid">
                  <fgColor theme="9" tint="0.59996337778862885"/>
                  <bgColor theme="9" tint="0.59996337778862885"/>
                </patternFill>
              </fill>
            </x14:dxf>
          </x14:cfRule>
          <xm:sqref>C117:C119 E117:E119 E121 C121</xm:sqref>
        </x14:conditionalFormatting>
        <x14:conditionalFormatting xmlns:xm="http://schemas.microsoft.com/office/excel/2006/main">
          <x14:cfRule type="containsText" priority="327" operator="containsText" id="{15EB5218-BB0B-46FE-BEBC-C7FAD1AB80F3}">
            <xm:f>NOT(ISERROR(SEARCH("+",D122)))</xm:f>
            <xm:f>"+"</xm:f>
            <x14:dxf>
              <fill>
                <patternFill patternType="solid">
                  <fgColor rgb="FFFF7C80"/>
                  <bgColor rgb="FFFF7C80"/>
                </patternFill>
              </fill>
            </x14:dxf>
          </x14:cfRule>
          <xm:sqref>D122</xm:sqref>
        </x14:conditionalFormatting>
        <x14:conditionalFormatting xmlns:xm="http://schemas.microsoft.com/office/excel/2006/main">
          <x14:cfRule type="containsText" priority="326" operator="containsText" id="{E01D8C05-FEAB-4EAB-8092-A6FB9EB95C98}">
            <xm:f>NOT(ISERROR(SEARCH("-",D122)))</xm:f>
            <xm:f>"-"</xm:f>
            <x14:dxf>
              <fill>
                <patternFill patternType="solid">
                  <fgColor theme="9" tint="0.59996337778862885"/>
                  <bgColor theme="9" tint="0.59996337778862885"/>
                </patternFill>
              </fill>
            </x14:dxf>
          </x14:cfRule>
          <xm:sqref>D122</xm:sqref>
        </x14:conditionalFormatting>
        <x14:conditionalFormatting xmlns:xm="http://schemas.microsoft.com/office/excel/2006/main">
          <x14:cfRule type="containsText" priority="329" operator="containsText" id="{FB18C283-697E-4B69-B990-7C097403151E}">
            <xm:f>NOT(ISERROR(SEARCH("+",C122)))</xm:f>
            <xm:f>"+"</xm:f>
            <x14:dxf>
              <fill>
                <patternFill patternType="solid">
                  <fgColor rgb="FFFF7C80"/>
                  <bgColor rgb="FFFF7C80"/>
                </patternFill>
              </fill>
            </x14:dxf>
          </x14:cfRule>
          <xm:sqref>C122 E122</xm:sqref>
        </x14:conditionalFormatting>
        <x14:conditionalFormatting xmlns:xm="http://schemas.microsoft.com/office/excel/2006/main">
          <x14:cfRule type="containsText" priority="328" operator="containsText" id="{299DEAAC-7114-40C0-B32D-ACF3AC5202BE}">
            <xm:f>NOT(ISERROR(SEARCH("-",C122)))</xm:f>
            <xm:f>"-"</xm:f>
            <x14:dxf>
              <fill>
                <patternFill patternType="solid">
                  <fgColor theme="9" tint="0.59996337778862885"/>
                  <bgColor theme="9" tint="0.59996337778862885"/>
                </patternFill>
              </fill>
            </x14:dxf>
          </x14:cfRule>
          <xm:sqref>C122 E122</xm:sqref>
        </x14:conditionalFormatting>
        <x14:conditionalFormatting xmlns:xm="http://schemas.microsoft.com/office/excel/2006/main">
          <x14:cfRule type="containsText" priority="320" operator="containsText" id="{E1F90DB6-3794-48B7-8BEA-DB5885BF3FAA}">
            <xm:f>NOT(ISERROR(SEARCH("+",D126)))</xm:f>
            <xm:f>"+"</xm:f>
            <x14:dxf>
              <fill>
                <patternFill patternType="solid">
                  <fgColor rgb="FFFF7C80"/>
                  <bgColor rgb="FFFF7C80"/>
                </patternFill>
              </fill>
            </x14:dxf>
          </x14:cfRule>
          <xm:sqref>D126:D127</xm:sqref>
        </x14:conditionalFormatting>
        <x14:conditionalFormatting xmlns:xm="http://schemas.microsoft.com/office/excel/2006/main">
          <x14:cfRule type="containsText" priority="319" operator="containsText" id="{38898D2D-177C-4FC9-9161-CD8E4CE7A9F6}">
            <xm:f>NOT(ISERROR(SEARCH("-",D126)))</xm:f>
            <xm:f>"-"</xm:f>
            <x14:dxf>
              <fill>
                <patternFill patternType="solid">
                  <fgColor theme="9" tint="0.59996337778862885"/>
                  <bgColor theme="9" tint="0.59996337778862885"/>
                </patternFill>
              </fill>
            </x14:dxf>
          </x14:cfRule>
          <xm:sqref>D126:D127</xm:sqref>
        </x14:conditionalFormatting>
        <x14:conditionalFormatting xmlns:xm="http://schemas.microsoft.com/office/excel/2006/main">
          <x14:cfRule type="containsText" priority="322" operator="containsText" id="{E218CA5F-85D9-44C2-BBC0-DBA6ADAF55B0}">
            <xm:f>NOT(ISERROR(SEARCH("+",C126)))</xm:f>
            <xm:f>"+"</xm:f>
            <x14:dxf>
              <fill>
                <patternFill patternType="solid">
                  <fgColor rgb="FFFF7C80"/>
                  <bgColor rgb="FFFF7C80"/>
                </patternFill>
              </fill>
            </x14:dxf>
          </x14:cfRule>
          <xm:sqref>C126:C127 E126:E127</xm:sqref>
        </x14:conditionalFormatting>
        <x14:conditionalFormatting xmlns:xm="http://schemas.microsoft.com/office/excel/2006/main">
          <x14:cfRule type="containsText" priority="321" operator="containsText" id="{F624B617-C06A-46AE-8036-31FCAA087B17}">
            <xm:f>NOT(ISERROR(SEARCH("-",C126)))</xm:f>
            <xm:f>"-"</xm:f>
            <x14:dxf>
              <fill>
                <patternFill patternType="solid">
                  <fgColor theme="9" tint="0.59996337778862885"/>
                  <bgColor theme="9" tint="0.59996337778862885"/>
                </patternFill>
              </fill>
            </x14:dxf>
          </x14:cfRule>
          <xm:sqref>C126:C127 E126:E127</xm:sqref>
        </x14:conditionalFormatting>
        <x14:conditionalFormatting xmlns:xm="http://schemas.microsoft.com/office/excel/2006/main">
          <x14:cfRule type="containsText" priority="313" operator="containsText" id="{CDE6F48E-0F9F-4254-9BFD-DF9086E15D57}">
            <xm:f>NOT(ISERROR(SEARCH("+",D128)))</xm:f>
            <xm:f>"+"</xm:f>
            <x14:dxf>
              <fill>
                <patternFill patternType="solid">
                  <fgColor rgb="FFFF7C80"/>
                  <bgColor rgb="FFFF7C80"/>
                </patternFill>
              </fill>
            </x14:dxf>
          </x14:cfRule>
          <xm:sqref>D128 D132</xm:sqref>
        </x14:conditionalFormatting>
        <x14:conditionalFormatting xmlns:xm="http://schemas.microsoft.com/office/excel/2006/main">
          <x14:cfRule type="containsText" priority="312" operator="containsText" id="{3F6CA432-71EE-4B44-81B1-6310EE485AED}">
            <xm:f>NOT(ISERROR(SEARCH("-",D128)))</xm:f>
            <xm:f>"-"</xm:f>
            <x14:dxf>
              <fill>
                <patternFill patternType="solid">
                  <fgColor theme="9" tint="0.59996337778862885"/>
                  <bgColor theme="9" tint="0.59996337778862885"/>
                </patternFill>
              </fill>
            </x14:dxf>
          </x14:cfRule>
          <xm:sqref>D128 D132</xm:sqref>
        </x14:conditionalFormatting>
        <x14:conditionalFormatting xmlns:xm="http://schemas.microsoft.com/office/excel/2006/main">
          <x14:cfRule type="containsText" priority="315" operator="containsText" id="{4F824746-0DCD-4042-BF5F-2A2C0137CDDC}">
            <xm:f>NOT(ISERROR(SEARCH("+",C128)))</xm:f>
            <xm:f>"+"</xm:f>
            <x14:dxf>
              <fill>
                <patternFill patternType="solid">
                  <fgColor rgb="FFFF7C80"/>
                  <bgColor rgb="FFFF7C80"/>
                </patternFill>
              </fill>
            </x14:dxf>
          </x14:cfRule>
          <xm:sqref>C128 E128 E132 C132</xm:sqref>
        </x14:conditionalFormatting>
        <x14:conditionalFormatting xmlns:xm="http://schemas.microsoft.com/office/excel/2006/main">
          <x14:cfRule type="containsText" priority="314" operator="containsText" id="{3338D480-D734-45A4-880C-B98C7847FEC2}">
            <xm:f>NOT(ISERROR(SEARCH("-",C128)))</xm:f>
            <xm:f>"-"</xm:f>
            <x14:dxf>
              <fill>
                <patternFill patternType="solid">
                  <fgColor theme="9" tint="0.59996337778862885"/>
                  <bgColor theme="9" tint="0.59996337778862885"/>
                </patternFill>
              </fill>
            </x14:dxf>
          </x14:cfRule>
          <xm:sqref>C128 E128 E132 C132</xm:sqref>
        </x14:conditionalFormatting>
        <x14:conditionalFormatting xmlns:xm="http://schemas.microsoft.com/office/excel/2006/main">
          <x14:cfRule type="containsText" priority="127" operator="containsText" id="{3FD5CB44-D543-44C5-BBA4-37E6C73BD009}">
            <xm:f>NOT(ISERROR(SEARCH("-",F128)))</xm:f>
            <xm:f>"-"</xm:f>
            <x14:dxf>
              <fill>
                <patternFill patternType="solid">
                  <fgColor theme="9" tint="0.59996337778862885"/>
                  <bgColor theme="9" tint="0.59996337778862885"/>
                </patternFill>
              </fill>
            </x14:dxf>
          </x14:cfRule>
          <xm:sqref>F128:G128 F132:G132</xm:sqref>
        </x14:conditionalFormatting>
        <x14:conditionalFormatting xmlns:xm="http://schemas.microsoft.com/office/excel/2006/main">
          <x14:cfRule type="containsText" priority="148" operator="containsText" id="{31AD5693-9C00-4419-BA59-C375C8599EAE}">
            <xm:f>NOT(ISERROR(SEARCH("+",F110)))</xm:f>
            <xm:f>"+"</xm:f>
            <x14:dxf>
              <fill>
                <patternFill patternType="solid">
                  <fgColor rgb="FFFF7C80"/>
                  <bgColor rgb="FFFF7C80"/>
                </patternFill>
              </fill>
            </x14:dxf>
          </x14:cfRule>
          <xm:sqref>F110:G111</xm:sqref>
        </x14:conditionalFormatting>
        <x14:conditionalFormatting xmlns:xm="http://schemas.microsoft.com/office/excel/2006/main">
          <x14:cfRule type="containsText" priority="147" operator="containsText" id="{5DE501E8-F401-4C4A-9015-6BAF0E4E9303}">
            <xm:f>NOT(ISERROR(SEARCH("-",F110)))</xm:f>
            <xm:f>"-"</xm:f>
            <x14:dxf>
              <fill>
                <patternFill patternType="solid">
                  <fgColor theme="9" tint="0.59996337778862885"/>
                  <bgColor theme="9" tint="0.59996337778862885"/>
                </patternFill>
              </fill>
            </x14:dxf>
          </x14:cfRule>
          <xm:sqref>F110:G111</xm:sqref>
        </x14:conditionalFormatting>
        <x14:conditionalFormatting xmlns:xm="http://schemas.microsoft.com/office/excel/2006/main">
          <x14:cfRule type="containsText" priority="141" operator="containsText" id="{2B42B364-2BE2-42DD-BC7F-41B552A18DFB}">
            <xm:f>NOT(ISERROR(SEARCH("+",F115)))</xm:f>
            <xm:f>"+"</xm:f>
            <x14:dxf>
              <fill>
                <patternFill patternType="solid">
                  <fgColor rgb="FFFF7C80"/>
                  <bgColor rgb="FFFF7C80"/>
                </patternFill>
              </fill>
            </x14:dxf>
          </x14:cfRule>
          <xm:sqref>F115:G115</xm:sqref>
        </x14:conditionalFormatting>
        <x14:conditionalFormatting xmlns:xm="http://schemas.microsoft.com/office/excel/2006/main">
          <x14:cfRule type="containsText" priority="140" operator="containsText" id="{C101A5B0-99EE-4CE7-9E16-4FFC8832D5AF}">
            <xm:f>NOT(ISERROR(SEARCH("-",F115)))</xm:f>
            <xm:f>"-"</xm:f>
            <x14:dxf>
              <fill>
                <patternFill patternType="solid">
                  <fgColor theme="9" tint="0.59996337778862885"/>
                  <bgColor theme="9" tint="0.59996337778862885"/>
                </patternFill>
              </fill>
            </x14:dxf>
          </x14:cfRule>
          <xm:sqref>F115:G115</xm:sqref>
        </x14:conditionalFormatting>
        <x14:conditionalFormatting xmlns:xm="http://schemas.microsoft.com/office/excel/2006/main">
          <x14:cfRule type="containsText" priority="138" operator="containsText" id="{EB8980B3-2024-40B5-9E37-77FFB7CCB09A}">
            <xm:f>NOT(ISERROR(SEARCH("+",F117)))</xm:f>
            <xm:f>"+"</xm:f>
            <x14:dxf>
              <fill>
                <patternFill patternType="solid">
                  <fgColor rgb="FFFF7C80"/>
                  <bgColor rgb="FFFF7C80"/>
                </patternFill>
              </fill>
            </x14:dxf>
          </x14:cfRule>
          <xm:sqref>F117:G119 F121:G121</xm:sqref>
        </x14:conditionalFormatting>
        <x14:conditionalFormatting xmlns:xm="http://schemas.microsoft.com/office/excel/2006/main">
          <x14:cfRule type="containsText" priority="137" operator="containsText" id="{C9E6941D-4F6E-4CF5-AB37-FEF000181DEA}">
            <xm:f>NOT(ISERROR(SEARCH("-",F117)))</xm:f>
            <xm:f>"-"</xm:f>
            <x14:dxf>
              <fill>
                <patternFill patternType="solid">
                  <fgColor theme="9" tint="0.59996337778862885"/>
                  <bgColor theme="9" tint="0.59996337778862885"/>
                </patternFill>
              </fill>
            </x14:dxf>
          </x14:cfRule>
          <xm:sqref>F117:G119 F121:G121</xm:sqref>
        </x14:conditionalFormatting>
        <x14:conditionalFormatting xmlns:xm="http://schemas.microsoft.com/office/excel/2006/main">
          <x14:cfRule type="containsText" priority="134" operator="containsText" id="{078289E1-86B6-4213-B949-23C3191604F2}">
            <xm:f>NOT(ISERROR(SEARCH("+",F122)))</xm:f>
            <xm:f>"+"</xm:f>
            <x14:dxf>
              <fill>
                <patternFill patternType="solid">
                  <fgColor rgb="FFFF7C80"/>
                  <bgColor rgb="FFFF7C80"/>
                </patternFill>
              </fill>
            </x14:dxf>
          </x14:cfRule>
          <xm:sqref>F122:G122</xm:sqref>
        </x14:conditionalFormatting>
        <x14:conditionalFormatting xmlns:xm="http://schemas.microsoft.com/office/excel/2006/main">
          <x14:cfRule type="containsText" priority="133" operator="containsText" id="{ADA74B1D-B102-4153-81B8-30EBADA33E05}">
            <xm:f>NOT(ISERROR(SEARCH("-",F122)))</xm:f>
            <xm:f>"-"</xm:f>
            <x14:dxf>
              <fill>
                <patternFill patternType="solid">
                  <fgColor theme="9" tint="0.59996337778862885"/>
                  <bgColor theme="9" tint="0.59996337778862885"/>
                </patternFill>
              </fill>
            </x14:dxf>
          </x14:cfRule>
          <xm:sqref>F122:G122</xm:sqref>
        </x14:conditionalFormatting>
        <x14:conditionalFormatting xmlns:xm="http://schemas.microsoft.com/office/excel/2006/main">
          <x14:cfRule type="containsText" priority="131" operator="containsText" id="{4F6BD43C-44B5-4E0A-86A8-93D6D90C47F7}">
            <xm:f>NOT(ISERROR(SEARCH("+",F126)))</xm:f>
            <xm:f>"+"</xm:f>
            <x14:dxf>
              <fill>
                <patternFill patternType="solid">
                  <fgColor rgb="FFFF7C80"/>
                  <bgColor rgb="FFFF7C80"/>
                </patternFill>
              </fill>
            </x14:dxf>
          </x14:cfRule>
          <xm:sqref>F126:G127</xm:sqref>
        </x14:conditionalFormatting>
        <x14:conditionalFormatting xmlns:xm="http://schemas.microsoft.com/office/excel/2006/main">
          <x14:cfRule type="containsText" priority="130" operator="containsText" id="{9201799A-1D75-426E-84EC-6DA50748661A}">
            <xm:f>NOT(ISERROR(SEARCH("-",F126)))</xm:f>
            <xm:f>"-"</xm:f>
            <x14:dxf>
              <fill>
                <patternFill patternType="solid">
                  <fgColor theme="9" tint="0.59996337778862885"/>
                  <bgColor theme="9" tint="0.59996337778862885"/>
                </patternFill>
              </fill>
            </x14:dxf>
          </x14:cfRule>
          <xm:sqref>F126:G127</xm:sqref>
        </x14:conditionalFormatting>
        <x14:conditionalFormatting xmlns:xm="http://schemas.microsoft.com/office/excel/2006/main">
          <x14:cfRule type="containsText" priority="128" operator="containsText" id="{4DAA3249-DB7F-4A17-81A0-847B66F9B5DB}">
            <xm:f>NOT(ISERROR(SEARCH("+",F128)))</xm:f>
            <xm:f>"+"</xm:f>
            <x14:dxf>
              <fill>
                <patternFill patternType="solid">
                  <fgColor rgb="FFFF7C80"/>
                  <bgColor rgb="FFFF7C80"/>
                </patternFill>
              </fill>
            </x14:dxf>
          </x14:cfRule>
          <xm:sqref>F128:G128 F132:G132</xm:sqref>
        </x14:conditionalFormatting>
        <x14:conditionalFormatting xmlns:xm="http://schemas.microsoft.com/office/excel/2006/main">
          <x14:cfRule type="containsText" priority="122" operator="containsText" id="{35825AD8-5010-48A1-9D3D-F8ABB31C2C74}">
            <xm:f>NOT(ISERROR(SEARCH("+",D116)))</xm:f>
            <xm:f>"+"</xm:f>
            <x14:dxf>
              <fill>
                <patternFill patternType="solid">
                  <fgColor rgb="FFFF7C80"/>
                  <bgColor rgb="FFFF7C80"/>
                </patternFill>
              </fill>
            </x14:dxf>
          </x14:cfRule>
          <xm:sqref>D116</xm:sqref>
        </x14:conditionalFormatting>
        <x14:conditionalFormatting xmlns:xm="http://schemas.microsoft.com/office/excel/2006/main">
          <x14:cfRule type="containsText" priority="121" operator="containsText" id="{86A0931C-BECB-40ED-8BAB-6626ED106551}">
            <xm:f>NOT(ISERROR(SEARCH("-",D116)))</xm:f>
            <xm:f>"-"</xm:f>
            <x14:dxf>
              <fill>
                <patternFill patternType="solid">
                  <fgColor theme="9" tint="0.59996337778862885"/>
                  <bgColor theme="9" tint="0.59996337778862885"/>
                </patternFill>
              </fill>
            </x14:dxf>
          </x14:cfRule>
          <xm:sqref>D116</xm:sqref>
        </x14:conditionalFormatting>
        <x14:conditionalFormatting xmlns:xm="http://schemas.microsoft.com/office/excel/2006/main">
          <x14:cfRule type="containsText" priority="125" operator="containsText" id="{4865EA1D-204E-4961-9385-57AEBC55E870}">
            <xm:f>NOT(ISERROR(SEARCH("+",C116)))</xm:f>
            <xm:f>"+"</xm:f>
            <x14:dxf>
              <fill>
                <patternFill patternType="solid">
                  <fgColor rgb="FFFF7C80"/>
                  <bgColor rgb="FFFF7C80"/>
                </patternFill>
              </fill>
            </x14:dxf>
          </x14:cfRule>
          <xm:sqref>C116 E116</xm:sqref>
        </x14:conditionalFormatting>
        <x14:conditionalFormatting xmlns:xm="http://schemas.microsoft.com/office/excel/2006/main">
          <x14:cfRule type="containsText" priority="124" operator="containsText" id="{D1568E94-F8A6-4CD8-AC49-A44B47B7847F}">
            <xm:f>NOT(ISERROR(SEARCH("-",C116)))</xm:f>
            <xm:f>"-"</xm:f>
            <x14:dxf>
              <fill>
                <patternFill patternType="solid">
                  <fgColor theme="9" tint="0.59996337778862885"/>
                  <bgColor theme="9" tint="0.59996337778862885"/>
                </patternFill>
              </fill>
            </x14:dxf>
          </x14:cfRule>
          <xm:sqref>C116 E116</xm:sqref>
        </x14:conditionalFormatting>
        <x14:conditionalFormatting xmlns:xm="http://schemas.microsoft.com/office/excel/2006/main">
          <x14:cfRule type="containsText" priority="118" operator="containsText" id="{B196D6B6-C944-4E66-9B1F-1C82ADDE71D2}">
            <xm:f>NOT(ISERROR(SEARCH("+",F116)))</xm:f>
            <xm:f>"+"</xm:f>
            <x14:dxf>
              <fill>
                <patternFill patternType="solid">
                  <fgColor rgb="FFFF7C80"/>
                  <bgColor rgb="FFFF7C80"/>
                </patternFill>
              </fill>
            </x14:dxf>
          </x14:cfRule>
          <xm:sqref>F116:G116</xm:sqref>
        </x14:conditionalFormatting>
        <x14:conditionalFormatting xmlns:xm="http://schemas.microsoft.com/office/excel/2006/main">
          <x14:cfRule type="containsText" priority="117" operator="containsText" id="{FC7C0ACB-95A5-4DA0-8190-FE181C712AB5}">
            <xm:f>NOT(ISERROR(SEARCH("-",F116)))</xm:f>
            <xm:f>"-"</xm:f>
            <x14:dxf>
              <fill>
                <patternFill patternType="solid">
                  <fgColor theme="9" tint="0.59996337778862885"/>
                  <bgColor theme="9" tint="0.59996337778862885"/>
                </patternFill>
              </fill>
            </x14:dxf>
          </x14:cfRule>
          <xm:sqref>F116:G116</xm:sqref>
        </x14:conditionalFormatting>
        <x14:conditionalFormatting xmlns:xm="http://schemas.microsoft.com/office/excel/2006/main">
          <x14:cfRule type="containsText" priority="112" operator="containsText" id="{B6A00CDE-285A-4C32-86BC-E0B2862B0533}">
            <xm:f>NOT(ISERROR(SEARCH("+",D120)))</xm:f>
            <xm:f>"+"</xm:f>
            <x14:dxf>
              <fill>
                <patternFill patternType="solid">
                  <fgColor rgb="FFFF7C80"/>
                  <bgColor rgb="FFFF7C80"/>
                </patternFill>
              </fill>
            </x14:dxf>
          </x14:cfRule>
          <xm:sqref>D120</xm:sqref>
        </x14:conditionalFormatting>
        <x14:conditionalFormatting xmlns:xm="http://schemas.microsoft.com/office/excel/2006/main">
          <x14:cfRule type="containsText" priority="111" operator="containsText" id="{AF1E4317-2126-4052-A169-79A1E278292B}">
            <xm:f>NOT(ISERROR(SEARCH("-",D120)))</xm:f>
            <xm:f>"-"</xm:f>
            <x14:dxf>
              <fill>
                <patternFill patternType="solid">
                  <fgColor theme="9" tint="0.59996337778862885"/>
                  <bgColor theme="9" tint="0.59996337778862885"/>
                </patternFill>
              </fill>
            </x14:dxf>
          </x14:cfRule>
          <xm:sqref>D120</xm:sqref>
        </x14:conditionalFormatting>
        <x14:conditionalFormatting xmlns:xm="http://schemas.microsoft.com/office/excel/2006/main">
          <x14:cfRule type="containsText" priority="114" operator="containsText" id="{E5136D7B-997E-4976-A275-0BE0B415644C}">
            <xm:f>NOT(ISERROR(SEARCH("+",C120)))</xm:f>
            <xm:f>"+"</xm:f>
            <x14:dxf>
              <fill>
                <patternFill patternType="solid">
                  <fgColor rgb="FFFF7C80"/>
                  <bgColor rgb="FFFF7C80"/>
                </patternFill>
              </fill>
            </x14:dxf>
          </x14:cfRule>
          <xm:sqref>C120 E120</xm:sqref>
        </x14:conditionalFormatting>
        <x14:conditionalFormatting xmlns:xm="http://schemas.microsoft.com/office/excel/2006/main">
          <x14:cfRule type="containsText" priority="113" operator="containsText" id="{F60F3184-C364-43ED-8D1B-E55E87517CAB}">
            <xm:f>NOT(ISERROR(SEARCH("-",C120)))</xm:f>
            <xm:f>"-"</xm:f>
            <x14:dxf>
              <fill>
                <patternFill patternType="solid">
                  <fgColor theme="9" tint="0.59996337778862885"/>
                  <bgColor theme="9" tint="0.59996337778862885"/>
                </patternFill>
              </fill>
            </x14:dxf>
          </x14:cfRule>
          <xm:sqref>C120 E120</xm:sqref>
        </x14:conditionalFormatting>
        <x14:conditionalFormatting xmlns:xm="http://schemas.microsoft.com/office/excel/2006/main">
          <x14:cfRule type="containsText" priority="108" operator="containsText" id="{8597C3D7-BC9C-4938-8A3A-5708F37A37DF}">
            <xm:f>NOT(ISERROR(SEARCH("+",F120)))</xm:f>
            <xm:f>"+"</xm:f>
            <x14:dxf>
              <fill>
                <patternFill patternType="solid">
                  <fgColor rgb="FFFF7C80"/>
                  <bgColor rgb="FFFF7C80"/>
                </patternFill>
              </fill>
            </x14:dxf>
          </x14:cfRule>
          <xm:sqref>F120:G120</xm:sqref>
        </x14:conditionalFormatting>
        <x14:conditionalFormatting xmlns:xm="http://schemas.microsoft.com/office/excel/2006/main">
          <x14:cfRule type="containsText" priority="107" operator="containsText" id="{0D3F71C9-7B4C-461F-98BC-9085CD9C21DC}">
            <xm:f>NOT(ISERROR(SEARCH("-",F120)))</xm:f>
            <xm:f>"-"</xm:f>
            <x14:dxf>
              <fill>
                <patternFill patternType="solid">
                  <fgColor theme="9" tint="0.59996337778862885"/>
                  <bgColor theme="9" tint="0.59996337778862885"/>
                </patternFill>
              </fill>
            </x14:dxf>
          </x14:cfRule>
          <xm:sqref>F120:G120</xm:sqref>
        </x14:conditionalFormatting>
        <x14:conditionalFormatting xmlns:xm="http://schemas.microsoft.com/office/excel/2006/main">
          <x14:cfRule type="containsText" priority="86" operator="containsText" id="{5F34554E-127C-4896-8543-95B72969B65A}">
            <xm:f>NOT(ISERROR(SEARCH("+",D123)))</xm:f>
            <xm:f>"+"</xm:f>
            <x14:dxf>
              <fill>
                <patternFill patternType="solid">
                  <fgColor rgb="FFFF7C80"/>
                  <bgColor rgb="FFFF7C80"/>
                </patternFill>
              </fill>
            </x14:dxf>
          </x14:cfRule>
          <xm:sqref>D123</xm:sqref>
        </x14:conditionalFormatting>
        <x14:conditionalFormatting xmlns:xm="http://schemas.microsoft.com/office/excel/2006/main">
          <x14:cfRule type="containsText" priority="85" operator="containsText" id="{FBF2DAFF-DC2B-410C-92DD-988E356554DF}">
            <xm:f>NOT(ISERROR(SEARCH("-",D123)))</xm:f>
            <xm:f>"-"</xm:f>
            <x14:dxf>
              <fill>
                <patternFill patternType="solid">
                  <fgColor theme="9" tint="0.59996337778862885"/>
                  <bgColor theme="9" tint="0.59996337778862885"/>
                </patternFill>
              </fill>
            </x14:dxf>
          </x14:cfRule>
          <xm:sqref>D123</xm:sqref>
        </x14:conditionalFormatting>
        <x14:conditionalFormatting xmlns:xm="http://schemas.microsoft.com/office/excel/2006/main">
          <x14:cfRule type="containsText" priority="88" operator="containsText" id="{DBEE1C82-9D5E-4A15-9844-F10FE47966E7}">
            <xm:f>NOT(ISERROR(SEARCH("+",C123)))</xm:f>
            <xm:f>"+"</xm:f>
            <x14:dxf>
              <fill>
                <patternFill patternType="solid">
                  <fgColor rgb="FFFF7C80"/>
                  <bgColor rgb="FFFF7C80"/>
                </patternFill>
              </fill>
            </x14:dxf>
          </x14:cfRule>
          <xm:sqref>C123 E123</xm:sqref>
        </x14:conditionalFormatting>
        <x14:conditionalFormatting xmlns:xm="http://schemas.microsoft.com/office/excel/2006/main">
          <x14:cfRule type="containsText" priority="87" operator="containsText" id="{F88CB440-C00F-4DBE-9105-99731A5EADCC}">
            <xm:f>NOT(ISERROR(SEARCH("-",C123)))</xm:f>
            <xm:f>"-"</xm:f>
            <x14:dxf>
              <fill>
                <patternFill patternType="solid">
                  <fgColor theme="9" tint="0.59996337778862885"/>
                  <bgColor theme="9" tint="0.59996337778862885"/>
                </patternFill>
              </fill>
            </x14:dxf>
          </x14:cfRule>
          <xm:sqref>C123 E123</xm:sqref>
        </x14:conditionalFormatting>
        <x14:conditionalFormatting xmlns:xm="http://schemas.microsoft.com/office/excel/2006/main">
          <x14:cfRule type="containsText" priority="82" operator="containsText" id="{2E767BCA-0049-44F2-8759-738733657645}">
            <xm:f>NOT(ISERROR(SEARCH("+",F123)))</xm:f>
            <xm:f>"+"</xm:f>
            <x14:dxf>
              <fill>
                <patternFill patternType="solid">
                  <fgColor rgb="FFFF7C80"/>
                  <bgColor rgb="FFFF7C80"/>
                </patternFill>
              </fill>
            </x14:dxf>
          </x14:cfRule>
          <xm:sqref>F123:G123</xm:sqref>
        </x14:conditionalFormatting>
        <x14:conditionalFormatting xmlns:xm="http://schemas.microsoft.com/office/excel/2006/main">
          <x14:cfRule type="containsText" priority="81" operator="containsText" id="{14D40DE0-3F11-4B7D-9ED8-1965F3092082}">
            <xm:f>NOT(ISERROR(SEARCH("-",F123)))</xm:f>
            <xm:f>"-"</xm:f>
            <x14:dxf>
              <fill>
                <patternFill patternType="solid">
                  <fgColor theme="9" tint="0.59996337778862885"/>
                  <bgColor theme="9" tint="0.59996337778862885"/>
                </patternFill>
              </fill>
            </x14:dxf>
          </x14:cfRule>
          <xm:sqref>F123:G123</xm:sqref>
        </x14:conditionalFormatting>
        <x14:conditionalFormatting xmlns:xm="http://schemas.microsoft.com/office/excel/2006/main">
          <x14:cfRule type="containsText" priority="77" operator="containsText" id="{52909540-6D96-406A-90B1-6D893811ACF4}">
            <xm:f>NOT(ISERROR(SEARCH("+",D124)))</xm:f>
            <xm:f>"+"</xm:f>
            <x14:dxf>
              <fill>
                <patternFill patternType="solid">
                  <fgColor rgb="FFFF7C80"/>
                  <bgColor rgb="FFFF7C80"/>
                </patternFill>
              </fill>
            </x14:dxf>
          </x14:cfRule>
          <xm:sqref>D124</xm:sqref>
        </x14:conditionalFormatting>
        <x14:conditionalFormatting xmlns:xm="http://schemas.microsoft.com/office/excel/2006/main">
          <x14:cfRule type="containsText" priority="76" operator="containsText" id="{678D475A-8B25-408D-85C9-42302A3D725A}">
            <xm:f>NOT(ISERROR(SEARCH("-",D124)))</xm:f>
            <xm:f>"-"</xm:f>
            <x14:dxf>
              <fill>
                <patternFill patternType="solid">
                  <fgColor theme="9" tint="0.59996337778862885"/>
                  <bgColor theme="9" tint="0.59996337778862885"/>
                </patternFill>
              </fill>
            </x14:dxf>
          </x14:cfRule>
          <xm:sqref>D124</xm:sqref>
        </x14:conditionalFormatting>
        <x14:conditionalFormatting xmlns:xm="http://schemas.microsoft.com/office/excel/2006/main">
          <x14:cfRule type="containsText" priority="79" operator="containsText" id="{0F28E3D0-EDB4-4E3B-B424-4EF0927D8B9F}">
            <xm:f>NOT(ISERROR(SEARCH("+",C124)))</xm:f>
            <xm:f>"+"</xm:f>
            <x14:dxf>
              <fill>
                <patternFill patternType="solid">
                  <fgColor rgb="FFFF7C80"/>
                  <bgColor rgb="FFFF7C80"/>
                </patternFill>
              </fill>
            </x14:dxf>
          </x14:cfRule>
          <xm:sqref>C124 E124</xm:sqref>
        </x14:conditionalFormatting>
        <x14:conditionalFormatting xmlns:xm="http://schemas.microsoft.com/office/excel/2006/main">
          <x14:cfRule type="containsText" priority="78" operator="containsText" id="{E274E176-0E7B-4A74-AFA6-FC5729926FE4}">
            <xm:f>NOT(ISERROR(SEARCH("-",C124)))</xm:f>
            <xm:f>"-"</xm:f>
            <x14:dxf>
              <fill>
                <patternFill patternType="solid">
                  <fgColor theme="9" tint="0.59996337778862885"/>
                  <bgColor theme="9" tint="0.59996337778862885"/>
                </patternFill>
              </fill>
            </x14:dxf>
          </x14:cfRule>
          <xm:sqref>C124 E124</xm:sqref>
        </x14:conditionalFormatting>
        <x14:conditionalFormatting xmlns:xm="http://schemas.microsoft.com/office/excel/2006/main">
          <x14:cfRule type="containsText" priority="73" operator="containsText" id="{B42A63B1-C821-4569-B864-FB70D239F3B0}">
            <xm:f>NOT(ISERROR(SEARCH("+",F124)))</xm:f>
            <xm:f>"+"</xm:f>
            <x14:dxf>
              <fill>
                <patternFill patternType="solid">
                  <fgColor rgb="FFFF7C80"/>
                  <bgColor rgb="FFFF7C80"/>
                </patternFill>
              </fill>
            </x14:dxf>
          </x14:cfRule>
          <xm:sqref>F124:G124</xm:sqref>
        </x14:conditionalFormatting>
        <x14:conditionalFormatting xmlns:xm="http://schemas.microsoft.com/office/excel/2006/main">
          <x14:cfRule type="containsText" priority="72" operator="containsText" id="{8C802ABD-376E-44DF-98FA-32DDA3BE3F39}">
            <xm:f>NOT(ISERROR(SEARCH("-",F124)))</xm:f>
            <xm:f>"-"</xm:f>
            <x14:dxf>
              <fill>
                <patternFill patternType="solid">
                  <fgColor theme="9" tint="0.59996337778862885"/>
                  <bgColor theme="9" tint="0.59996337778862885"/>
                </patternFill>
              </fill>
            </x14:dxf>
          </x14:cfRule>
          <xm:sqref>F124:G124</xm:sqref>
        </x14:conditionalFormatting>
        <x14:conditionalFormatting xmlns:xm="http://schemas.microsoft.com/office/excel/2006/main">
          <x14:cfRule type="containsText" priority="68" operator="containsText" id="{52F65454-9162-49ED-A5D7-2AB55E0FB48F}">
            <xm:f>NOT(ISERROR(SEARCH("+",D125)))</xm:f>
            <xm:f>"+"</xm:f>
            <x14:dxf>
              <fill>
                <patternFill patternType="solid">
                  <fgColor rgb="FFFF7C80"/>
                  <bgColor rgb="FFFF7C80"/>
                </patternFill>
              </fill>
            </x14:dxf>
          </x14:cfRule>
          <xm:sqref>D125</xm:sqref>
        </x14:conditionalFormatting>
        <x14:conditionalFormatting xmlns:xm="http://schemas.microsoft.com/office/excel/2006/main">
          <x14:cfRule type="containsText" priority="67" operator="containsText" id="{6F9013FD-B59D-491E-A063-51AE28655ECB}">
            <xm:f>NOT(ISERROR(SEARCH("-",D125)))</xm:f>
            <xm:f>"-"</xm:f>
            <x14:dxf>
              <fill>
                <patternFill patternType="solid">
                  <fgColor theme="9" tint="0.59996337778862885"/>
                  <bgColor theme="9" tint="0.59996337778862885"/>
                </patternFill>
              </fill>
            </x14:dxf>
          </x14:cfRule>
          <xm:sqref>D125</xm:sqref>
        </x14:conditionalFormatting>
        <x14:conditionalFormatting xmlns:xm="http://schemas.microsoft.com/office/excel/2006/main">
          <x14:cfRule type="containsText" priority="70" operator="containsText" id="{786A5589-6E89-4595-818F-B509868EDD6E}">
            <xm:f>NOT(ISERROR(SEARCH("+",C125)))</xm:f>
            <xm:f>"+"</xm:f>
            <x14:dxf>
              <fill>
                <patternFill patternType="solid">
                  <fgColor rgb="FFFF7C80"/>
                  <bgColor rgb="FFFF7C80"/>
                </patternFill>
              </fill>
            </x14:dxf>
          </x14:cfRule>
          <xm:sqref>C125 E125</xm:sqref>
        </x14:conditionalFormatting>
        <x14:conditionalFormatting xmlns:xm="http://schemas.microsoft.com/office/excel/2006/main">
          <x14:cfRule type="containsText" priority="69" operator="containsText" id="{52DF4C45-26A9-4F5B-90D8-5D7B737D7CFE}">
            <xm:f>NOT(ISERROR(SEARCH("-",C125)))</xm:f>
            <xm:f>"-"</xm:f>
            <x14:dxf>
              <fill>
                <patternFill patternType="solid">
                  <fgColor theme="9" tint="0.59996337778862885"/>
                  <bgColor theme="9" tint="0.59996337778862885"/>
                </patternFill>
              </fill>
            </x14:dxf>
          </x14:cfRule>
          <xm:sqref>C125 E125</xm:sqref>
        </x14:conditionalFormatting>
        <x14:conditionalFormatting xmlns:xm="http://schemas.microsoft.com/office/excel/2006/main">
          <x14:cfRule type="containsText" priority="64" operator="containsText" id="{5C8AA6A3-5B98-4A41-A371-3A94F98F8575}">
            <xm:f>NOT(ISERROR(SEARCH("+",F125)))</xm:f>
            <xm:f>"+"</xm:f>
            <x14:dxf>
              <fill>
                <patternFill patternType="solid">
                  <fgColor rgb="FFFF7C80"/>
                  <bgColor rgb="FFFF7C80"/>
                </patternFill>
              </fill>
            </x14:dxf>
          </x14:cfRule>
          <xm:sqref>F125:G125</xm:sqref>
        </x14:conditionalFormatting>
        <x14:conditionalFormatting xmlns:xm="http://schemas.microsoft.com/office/excel/2006/main">
          <x14:cfRule type="containsText" priority="63" operator="containsText" id="{6EA3A3F9-B33E-42FB-B94D-6F1E8D47EAD1}">
            <xm:f>NOT(ISERROR(SEARCH("-",F125)))</xm:f>
            <xm:f>"-"</xm:f>
            <x14:dxf>
              <fill>
                <patternFill patternType="solid">
                  <fgColor theme="9" tint="0.59996337778862885"/>
                  <bgColor theme="9" tint="0.59996337778862885"/>
                </patternFill>
              </fill>
            </x14:dxf>
          </x14:cfRule>
          <xm:sqref>F125:G125</xm:sqref>
        </x14:conditionalFormatting>
        <x14:conditionalFormatting xmlns:xm="http://schemas.microsoft.com/office/excel/2006/main">
          <x14:cfRule type="containsText" priority="50" operator="containsText" id="{95F4D73C-AD1E-436B-B564-FC23B2753AD3}">
            <xm:f>NOT(ISERROR(SEARCH("+",D129)))</xm:f>
            <xm:f>"+"</xm:f>
            <x14:dxf>
              <fill>
                <patternFill patternType="solid">
                  <fgColor rgb="FFFF7C80"/>
                  <bgColor rgb="FFFF7C80"/>
                </patternFill>
              </fill>
            </x14:dxf>
          </x14:cfRule>
          <xm:sqref>D129</xm:sqref>
        </x14:conditionalFormatting>
        <x14:conditionalFormatting xmlns:xm="http://schemas.microsoft.com/office/excel/2006/main">
          <x14:cfRule type="containsText" priority="49" operator="containsText" id="{80336A8F-7381-4736-A2D6-5656759A94AA}">
            <xm:f>NOT(ISERROR(SEARCH("-",D129)))</xm:f>
            <xm:f>"-"</xm:f>
            <x14:dxf>
              <fill>
                <patternFill patternType="solid">
                  <fgColor theme="9" tint="0.59996337778862885"/>
                  <bgColor theme="9" tint="0.59996337778862885"/>
                </patternFill>
              </fill>
            </x14:dxf>
          </x14:cfRule>
          <xm:sqref>D129</xm:sqref>
        </x14:conditionalFormatting>
        <x14:conditionalFormatting xmlns:xm="http://schemas.microsoft.com/office/excel/2006/main">
          <x14:cfRule type="containsText" priority="52" operator="containsText" id="{9C45E29E-204E-4156-94F5-7B252848D820}">
            <xm:f>NOT(ISERROR(SEARCH("+",C129)))</xm:f>
            <xm:f>"+"</xm:f>
            <x14:dxf>
              <fill>
                <patternFill patternType="solid">
                  <fgColor rgb="FFFF7C80"/>
                  <bgColor rgb="FFFF7C80"/>
                </patternFill>
              </fill>
            </x14:dxf>
          </x14:cfRule>
          <xm:sqref>C129 E129</xm:sqref>
        </x14:conditionalFormatting>
        <x14:conditionalFormatting xmlns:xm="http://schemas.microsoft.com/office/excel/2006/main">
          <x14:cfRule type="containsText" priority="51" operator="containsText" id="{563834D4-1A83-4EFE-8251-EC1C0B215315}">
            <xm:f>NOT(ISERROR(SEARCH("-",C129)))</xm:f>
            <xm:f>"-"</xm:f>
            <x14:dxf>
              <fill>
                <patternFill patternType="solid">
                  <fgColor theme="9" tint="0.59996337778862885"/>
                  <bgColor theme="9" tint="0.59996337778862885"/>
                </patternFill>
              </fill>
            </x14:dxf>
          </x14:cfRule>
          <xm:sqref>C129 E129</xm:sqref>
        </x14:conditionalFormatting>
        <x14:conditionalFormatting xmlns:xm="http://schemas.microsoft.com/office/excel/2006/main">
          <x14:cfRule type="containsText" priority="46" operator="containsText" id="{E95632A7-52B3-4244-869C-9D49344E6045}">
            <xm:f>NOT(ISERROR(SEARCH("+",F129)))</xm:f>
            <xm:f>"+"</xm:f>
            <x14:dxf>
              <fill>
                <patternFill patternType="solid">
                  <fgColor rgb="FFFF7C80"/>
                  <bgColor rgb="FFFF7C80"/>
                </patternFill>
              </fill>
            </x14:dxf>
          </x14:cfRule>
          <xm:sqref>F129:G129</xm:sqref>
        </x14:conditionalFormatting>
        <x14:conditionalFormatting xmlns:xm="http://schemas.microsoft.com/office/excel/2006/main">
          <x14:cfRule type="containsText" priority="45" operator="containsText" id="{0F6887D6-1325-4F83-A3B5-AE97D1AE2EAB}">
            <xm:f>NOT(ISERROR(SEARCH("-",F129)))</xm:f>
            <xm:f>"-"</xm:f>
            <x14:dxf>
              <fill>
                <patternFill patternType="solid">
                  <fgColor theme="9" tint="0.59996337778862885"/>
                  <bgColor theme="9" tint="0.59996337778862885"/>
                </patternFill>
              </fill>
            </x14:dxf>
          </x14:cfRule>
          <xm:sqref>F129:G129</xm:sqref>
        </x14:conditionalFormatting>
        <x14:conditionalFormatting xmlns:xm="http://schemas.microsoft.com/office/excel/2006/main">
          <x14:cfRule type="containsText" priority="41" operator="containsText" id="{0F1ED994-B4BE-439B-ACDB-87595E452BA7}">
            <xm:f>NOT(ISERROR(SEARCH("+",D130)))</xm:f>
            <xm:f>"+"</xm:f>
            <x14:dxf>
              <fill>
                <patternFill patternType="solid">
                  <fgColor rgb="FFFF7C80"/>
                  <bgColor rgb="FFFF7C80"/>
                </patternFill>
              </fill>
            </x14:dxf>
          </x14:cfRule>
          <xm:sqref>D130</xm:sqref>
        </x14:conditionalFormatting>
        <x14:conditionalFormatting xmlns:xm="http://schemas.microsoft.com/office/excel/2006/main">
          <x14:cfRule type="containsText" priority="40" operator="containsText" id="{8A742C7C-19E2-4093-AB75-6B6362E83C69}">
            <xm:f>NOT(ISERROR(SEARCH("-",D130)))</xm:f>
            <xm:f>"-"</xm:f>
            <x14:dxf>
              <fill>
                <patternFill patternType="solid">
                  <fgColor theme="9" tint="0.59996337778862885"/>
                  <bgColor theme="9" tint="0.59996337778862885"/>
                </patternFill>
              </fill>
            </x14:dxf>
          </x14:cfRule>
          <xm:sqref>D130</xm:sqref>
        </x14:conditionalFormatting>
        <x14:conditionalFormatting xmlns:xm="http://schemas.microsoft.com/office/excel/2006/main">
          <x14:cfRule type="containsText" priority="43" operator="containsText" id="{BD45F7DE-FBC0-42CD-95C3-C1CC474F82F7}">
            <xm:f>NOT(ISERROR(SEARCH("+",C130)))</xm:f>
            <xm:f>"+"</xm:f>
            <x14:dxf>
              <fill>
                <patternFill patternType="solid">
                  <fgColor rgb="FFFF7C80"/>
                  <bgColor rgb="FFFF7C80"/>
                </patternFill>
              </fill>
            </x14:dxf>
          </x14:cfRule>
          <xm:sqref>C130 E130</xm:sqref>
        </x14:conditionalFormatting>
        <x14:conditionalFormatting xmlns:xm="http://schemas.microsoft.com/office/excel/2006/main">
          <x14:cfRule type="containsText" priority="42" operator="containsText" id="{70430398-0CB4-4EC2-A7DB-38EB850B4B41}">
            <xm:f>NOT(ISERROR(SEARCH("-",C130)))</xm:f>
            <xm:f>"-"</xm:f>
            <x14:dxf>
              <fill>
                <patternFill patternType="solid">
                  <fgColor theme="9" tint="0.59996337778862885"/>
                  <bgColor theme="9" tint="0.59996337778862885"/>
                </patternFill>
              </fill>
            </x14:dxf>
          </x14:cfRule>
          <xm:sqref>C130 E130</xm:sqref>
        </x14:conditionalFormatting>
        <x14:conditionalFormatting xmlns:xm="http://schemas.microsoft.com/office/excel/2006/main">
          <x14:cfRule type="containsText" priority="37" operator="containsText" id="{636F5042-D3E3-41B6-B89E-AD44728DEE20}">
            <xm:f>NOT(ISERROR(SEARCH("+",F130)))</xm:f>
            <xm:f>"+"</xm:f>
            <x14:dxf>
              <fill>
                <patternFill patternType="solid">
                  <fgColor rgb="FFFF7C80"/>
                  <bgColor rgb="FFFF7C80"/>
                </patternFill>
              </fill>
            </x14:dxf>
          </x14:cfRule>
          <xm:sqref>F130:G130</xm:sqref>
        </x14:conditionalFormatting>
        <x14:conditionalFormatting xmlns:xm="http://schemas.microsoft.com/office/excel/2006/main">
          <x14:cfRule type="containsText" priority="36" operator="containsText" id="{FB44E8D5-9E6D-4B81-B20F-575EC5847832}">
            <xm:f>NOT(ISERROR(SEARCH("-",F130)))</xm:f>
            <xm:f>"-"</xm:f>
            <x14:dxf>
              <fill>
                <patternFill patternType="solid">
                  <fgColor theme="9" tint="0.59996337778862885"/>
                  <bgColor theme="9" tint="0.59996337778862885"/>
                </patternFill>
              </fill>
            </x14:dxf>
          </x14:cfRule>
          <xm:sqref>F130:G130</xm:sqref>
        </x14:conditionalFormatting>
        <x14:conditionalFormatting xmlns:xm="http://schemas.microsoft.com/office/excel/2006/main">
          <x14:cfRule type="containsText" priority="32" operator="containsText" id="{85468875-891F-4990-97F0-4CC25FA0166B}">
            <xm:f>NOT(ISERROR(SEARCH("+",D131)))</xm:f>
            <xm:f>"+"</xm:f>
            <x14:dxf>
              <fill>
                <patternFill patternType="solid">
                  <fgColor rgb="FFFF7C80"/>
                  <bgColor rgb="FFFF7C80"/>
                </patternFill>
              </fill>
            </x14:dxf>
          </x14:cfRule>
          <xm:sqref>D131</xm:sqref>
        </x14:conditionalFormatting>
        <x14:conditionalFormatting xmlns:xm="http://schemas.microsoft.com/office/excel/2006/main">
          <x14:cfRule type="containsText" priority="31" operator="containsText" id="{420938B0-DBFC-4851-BE6E-08FA22631BD0}">
            <xm:f>NOT(ISERROR(SEARCH("-",D131)))</xm:f>
            <xm:f>"-"</xm:f>
            <x14:dxf>
              <fill>
                <patternFill patternType="solid">
                  <fgColor theme="9" tint="0.59996337778862885"/>
                  <bgColor theme="9" tint="0.59996337778862885"/>
                </patternFill>
              </fill>
            </x14:dxf>
          </x14:cfRule>
          <xm:sqref>D131</xm:sqref>
        </x14:conditionalFormatting>
        <x14:conditionalFormatting xmlns:xm="http://schemas.microsoft.com/office/excel/2006/main">
          <x14:cfRule type="containsText" priority="34" operator="containsText" id="{072C677E-9E59-41C9-B61A-C0D6B14E1FA9}">
            <xm:f>NOT(ISERROR(SEARCH("+",C131)))</xm:f>
            <xm:f>"+"</xm:f>
            <x14:dxf>
              <fill>
                <patternFill patternType="solid">
                  <fgColor rgb="FFFF7C80"/>
                  <bgColor rgb="FFFF7C80"/>
                </patternFill>
              </fill>
            </x14:dxf>
          </x14:cfRule>
          <xm:sqref>C131 E131</xm:sqref>
        </x14:conditionalFormatting>
        <x14:conditionalFormatting xmlns:xm="http://schemas.microsoft.com/office/excel/2006/main">
          <x14:cfRule type="containsText" priority="33" operator="containsText" id="{AA13FFFC-9B01-453F-BA8D-267E0AA700E5}">
            <xm:f>NOT(ISERROR(SEARCH("-",C131)))</xm:f>
            <xm:f>"-"</xm:f>
            <x14:dxf>
              <fill>
                <patternFill patternType="solid">
                  <fgColor theme="9" tint="0.59996337778862885"/>
                  <bgColor theme="9" tint="0.59996337778862885"/>
                </patternFill>
              </fill>
            </x14:dxf>
          </x14:cfRule>
          <xm:sqref>C131 E131</xm:sqref>
        </x14:conditionalFormatting>
        <x14:conditionalFormatting xmlns:xm="http://schemas.microsoft.com/office/excel/2006/main">
          <x14:cfRule type="containsText" priority="28" operator="containsText" id="{CDAB1CB1-0BA1-428F-ABBC-9C223485E9CF}">
            <xm:f>NOT(ISERROR(SEARCH("+",F131)))</xm:f>
            <xm:f>"+"</xm:f>
            <x14:dxf>
              <fill>
                <patternFill patternType="solid">
                  <fgColor rgb="FFFF7C80"/>
                  <bgColor rgb="FFFF7C80"/>
                </patternFill>
              </fill>
            </x14:dxf>
          </x14:cfRule>
          <xm:sqref>F131:G131</xm:sqref>
        </x14:conditionalFormatting>
        <x14:conditionalFormatting xmlns:xm="http://schemas.microsoft.com/office/excel/2006/main">
          <x14:cfRule type="containsText" priority="27" operator="containsText" id="{B12EF463-BD6D-4176-8EFD-5BB035A9480D}">
            <xm:f>NOT(ISERROR(SEARCH("-",F131)))</xm:f>
            <xm:f>"-"</xm:f>
            <x14:dxf>
              <fill>
                <patternFill patternType="solid">
                  <fgColor theme="9" tint="0.59996337778862885"/>
                  <bgColor theme="9" tint="0.59996337778862885"/>
                </patternFill>
              </fill>
            </x14:dxf>
          </x14:cfRule>
          <xm:sqref>F131:G131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2">
    <pageSetUpPr fitToPage="1"/>
  </sheetPr>
  <dimension ref="A2:AG799"/>
  <sheetViews>
    <sheetView zoomScale="80" zoomScaleNormal="80" workbookViewId="0">
      <pane ySplit="4" topLeftCell="A117" activePane="bottomLeft" state="frozen"/>
      <selection activeCell="L11" sqref="L11"/>
      <selection pane="bottomLeft" activeCell="B144" sqref="B144:Z144"/>
    </sheetView>
  </sheetViews>
  <sheetFormatPr defaultRowHeight="15" outlineLevelRow="1" x14ac:dyDescent="0.25"/>
  <cols>
    <col min="1" max="1" width="1.140625" style="6" customWidth="1"/>
    <col min="2" max="2" width="13.5703125" style="7" customWidth="1"/>
    <col min="3" max="7" width="5.7109375" style="8" customWidth="1"/>
    <col min="8" max="8" width="14.140625" style="8" customWidth="1"/>
    <col min="9" max="9" width="22.42578125" style="8" customWidth="1"/>
    <col min="10" max="10" width="22.140625" style="8" customWidth="1"/>
    <col min="11" max="11" width="12.140625" style="8" customWidth="1"/>
    <col min="12" max="12" width="14.28515625" style="8" customWidth="1"/>
    <col min="13" max="13" width="15" style="8" customWidth="1"/>
    <col min="14" max="14" width="10" style="8" customWidth="1"/>
    <col min="15" max="15" width="19.140625" style="8" customWidth="1"/>
    <col min="16" max="16" width="18.5703125" style="8" customWidth="1"/>
    <col min="17" max="17" width="14.28515625" style="8" customWidth="1"/>
    <col min="18" max="18" width="15.28515625" style="8" customWidth="1"/>
    <col min="19" max="19" width="18.7109375" style="8" customWidth="1"/>
    <col min="20" max="20" width="11.85546875" style="8" customWidth="1"/>
    <col min="21" max="21" width="20.85546875" style="7" customWidth="1"/>
    <col min="22" max="22" width="18.7109375" style="7" customWidth="1"/>
    <col min="23" max="23" width="36.42578125" style="9" hidden="1" customWidth="1"/>
    <col min="24" max="25" width="15.28515625" style="8" customWidth="1"/>
    <col min="26" max="26" width="23.5703125" style="9" customWidth="1"/>
    <col min="27" max="27" width="16.42578125" style="10" customWidth="1"/>
    <col min="28" max="28" width="13.140625" style="14" customWidth="1"/>
    <col min="29" max="29" width="10.140625" style="14" customWidth="1"/>
    <col min="30" max="32" width="8" style="6" hidden="1" customWidth="1"/>
    <col min="33" max="33" width="19.28515625" style="6" customWidth="1"/>
    <col min="34" max="16384" width="9.140625" style="6"/>
  </cols>
  <sheetData>
    <row r="2" spans="2:32" x14ac:dyDescent="0.25">
      <c r="B2" s="631" t="s">
        <v>88</v>
      </c>
      <c r="C2" s="631" t="s">
        <v>89</v>
      </c>
      <c r="D2" s="631"/>
      <c r="E2" s="631"/>
      <c r="F2" s="631"/>
      <c r="G2" s="631"/>
      <c r="H2" s="631" t="s">
        <v>90</v>
      </c>
      <c r="I2" s="632" t="s">
        <v>68</v>
      </c>
      <c r="J2" s="633"/>
      <c r="K2" s="631" t="s">
        <v>91</v>
      </c>
      <c r="L2" s="630" t="s">
        <v>92</v>
      </c>
      <c r="M2" s="630"/>
      <c r="N2" s="630" t="s">
        <v>93</v>
      </c>
      <c r="O2" s="630"/>
      <c r="P2" s="630"/>
      <c r="Q2" s="630"/>
      <c r="R2" s="630" t="s">
        <v>94</v>
      </c>
      <c r="S2" s="630" t="s">
        <v>96</v>
      </c>
      <c r="T2" s="628" t="s">
        <v>93</v>
      </c>
      <c r="U2" s="628" t="s">
        <v>97</v>
      </c>
      <c r="V2" s="628" t="s">
        <v>98</v>
      </c>
      <c r="W2" s="630" t="s">
        <v>99</v>
      </c>
      <c r="X2" s="630" t="s">
        <v>100</v>
      </c>
      <c r="Y2" s="630"/>
      <c r="Z2" s="631" t="s">
        <v>101</v>
      </c>
      <c r="AA2" s="625" t="s">
        <v>102</v>
      </c>
      <c r="AB2" s="626" t="s">
        <v>103</v>
      </c>
      <c r="AC2" s="627"/>
    </row>
    <row r="3" spans="2:32" s="14" customFormat="1" ht="28.5" x14ac:dyDescent="0.25">
      <c r="B3" s="631"/>
      <c r="C3" s="12" t="s">
        <v>104</v>
      </c>
      <c r="D3" s="12" t="s">
        <v>105</v>
      </c>
      <c r="E3" s="12" t="s">
        <v>106</v>
      </c>
      <c r="F3" s="12" t="s">
        <v>107</v>
      </c>
      <c r="G3" s="12" t="s">
        <v>108</v>
      </c>
      <c r="H3" s="631"/>
      <c r="I3" s="12" t="s">
        <v>109</v>
      </c>
      <c r="J3" s="12" t="s">
        <v>98</v>
      </c>
      <c r="K3" s="631"/>
      <c r="L3" s="13" t="s">
        <v>109</v>
      </c>
      <c r="M3" s="13" t="s">
        <v>98</v>
      </c>
      <c r="N3" s="13" t="s">
        <v>109</v>
      </c>
      <c r="O3" s="13" t="s">
        <v>110</v>
      </c>
      <c r="P3" s="13" t="s">
        <v>97</v>
      </c>
      <c r="Q3" s="13" t="s">
        <v>98</v>
      </c>
      <c r="R3" s="630"/>
      <c r="S3" s="630"/>
      <c r="T3" s="629"/>
      <c r="U3" s="629"/>
      <c r="V3" s="629"/>
      <c r="W3" s="630"/>
      <c r="X3" s="13" t="s">
        <v>111</v>
      </c>
      <c r="Y3" s="13" t="s">
        <v>112</v>
      </c>
      <c r="Z3" s="631"/>
      <c r="AA3" s="625"/>
      <c r="AB3" s="15" t="s">
        <v>113</v>
      </c>
      <c r="AC3" s="15" t="s">
        <v>114</v>
      </c>
    </row>
    <row r="4" spans="2:32" x14ac:dyDescent="0.25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6"/>
      <c r="AA4" s="18"/>
      <c r="AB4" s="51"/>
      <c r="AC4" s="51"/>
    </row>
    <row r="5" spans="2:32" ht="15" customHeight="1" x14ac:dyDescent="0.25">
      <c r="B5" s="623" t="s">
        <v>115</v>
      </c>
      <c r="C5" s="624"/>
      <c r="D5" s="624"/>
      <c r="E5" s="624"/>
      <c r="F5" s="624"/>
      <c r="G5" s="624"/>
      <c r="H5" s="624"/>
      <c r="I5" s="624"/>
      <c r="J5" s="624"/>
      <c r="K5" s="624"/>
      <c r="L5" s="624"/>
      <c r="M5" s="624"/>
      <c r="N5" s="624"/>
      <c r="O5" s="624"/>
      <c r="P5" s="624"/>
      <c r="Q5" s="624"/>
      <c r="R5" s="624"/>
      <c r="S5" s="624"/>
      <c r="T5" s="624"/>
      <c r="U5" s="624"/>
      <c r="V5" s="624"/>
      <c r="W5" s="624"/>
      <c r="X5" s="624"/>
      <c r="Y5" s="624"/>
      <c r="Z5" s="624"/>
      <c r="AA5" s="53"/>
      <c r="AB5" s="53"/>
      <c r="AC5" s="54"/>
      <c r="AD5" s="6">
        <f t="shared" ref="AD5:AD12" si="0">IF(AB5="Включена",1,0)</f>
        <v>0</v>
      </c>
      <c r="AE5" s="6">
        <f t="shared" ref="AE5:AE12" si="1">IF(AB5="Черновик",1,0)</f>
        <v>0</v>
      </c>
      <c r="AF5" s="6">
        <f t="shared" ref="AF5:AF12" si="2">IF(AB5="Отсутствует",1,0)</f>
        <v>0</v>
      </c>
    </row>
    <row r="6" spans="2:32" s="23" customFormat="1" ht="30" hidden="1" outlineLevel="1" x14ac:dyDescent="0.25">
      <c r="B6" s="24" t="str">
        <f t="shared" ref="B6:B9" ca="1" si="3">"ФД"&amp;COUNTA(A$6:$C6)&amp;"_"&amp;MID(H6,5,5)</f>
        <v>ФД1_110</v>
      </c>
      <c r="C6" s="25" t="s">
        <v>116</v>
      </c>
      <c r="D6" s="25" t="s">
        <v>116</v>
      </c>
      <c r="E6" s="25" t="s">
        <v>116</v>
      </c>
      <c r="F6" s="25" t="s">
        <v>116</v>
      </c>
      <c r="G6" s="25" t="s">
        <v>117</v>
      </c>
      <c r="H6" s="25" t="s">
        <v>115</v>
      </c>
      <c r="I6" s="25" t="s">
        <v>118</v>
      </c>
      <c r="J6" s="25"/>
      <c r="K6" s="25" t="s">
        <v>119</v>
      </c>
      <c r="L6" s="25" t="s">
        <v>120</v>
      </c>
      <c r="M6" s="25"/>
      <c r="N6" s="25" t="s">
        <v>121</v>
      </c>
      <c r="O6" s="25" t="s">
        <v>385</v>
      </c>
      <c r="P6" s="25"/>
      <c r="Q6" s="25"/>
      <c r="R6" s="26" t="s">
        <v>122</v>
      </c>
      <c r="S6" s="25" t="s">
        <v>386</v>
      </c>
      <c r="T6" s="25"/>
      <c r="U6" s="25" t="s">
        <v>387</v>
      </c>
      <c r="V6" s="25"/>
      <c r="W6" s="27"/>
      <c r="X6" s="28" t="s">
        <v>123</v>
      </c>
      <c r="Y6" s="28" t="s">
        <v>123</v>
      </c>
      <c r="Z6" s="24"/>
      <c r="AA6" s="76"/>
      <c r="AB6" s="31" t="s">
        <v>4</v>
      </c>
      <c r="AC6" s="32" t="s">
        <v>123</v>
      </c>
      <c r="AD6" s="6">
        <f t="shared" si="0"/>
        <v>1</v>
      </c>
      <c r="AE6" s="6">
        <f t="shared" si="1"/>
        <v>0</v>
      </c>
      <c r="AF6" s="6">
        <f t="shared" si="2"/>
        <v>0</v>
      </c>
    </row>
    <row r="7" spans="2:32" s="23" customFormat="1" hidden="1" outlineLevel="1" x14ac:dyDescent="0.25">
      <c r="B7" s="24" t="str">
        <f t="shared" ca="1" si="3"/>
        <v>ФД2_110</v>
      </c>
      <c r="C7" s="25" t="s">
        <v>116</v>
      </c>
      <c r="D7" s="25" t="s">
        <v>116</v>
      </c>
      <c r="E7" s="25" t="s">
        <v>116</v>
      </c>
      <c r="F7" s="25" t="s">
        <v>116</v>
      </c>
      <c r="G7" s="25" t="s">
        <v>117</v>
      </c>
      <c r="H7" s="25" t="s">
        <v>115</v>
      </c>
      <c r="I7" s="25" t="s">
        <v>118</v>
      </c>
      <c r="J7" s="25"/>
      <c r="K7" s="25" t="s">
        <v>119</v>
      </c>
      <c r="L7" s="25" t="s">
        <v>120</v>
      </c>
      <c r="M7" s="25"/>
      <c r="N7" s="25" t="s">
        <v>121</v>
      </c>
      <c r="O7" s="25" t="s">
        <v>26</v>
      </c>
      <c r="P7" s="25"/>
      <c r="Q7" s="25"/>
      <c r="R7" s="26" t="s">
        <v>122</v>
      </c>
      <c r="S7" s="25" t="s">
        <v>388</v>
      </c>
      <c r="T7" s="25"/>
      <c r="U7" s="25"/>
      <c r="V7" s="25"/>
      <c r="W7" s="27"/>
      <c r="X7" s="28" t="s">
        <v>123</v>
      </c>
      <c r="Y7" s="28" t="s">
        <v>123</v>
      </c>
      <c r="Z7" s="24"/>
      <c r="AA7" s="76"/>
      <c r="AB7" s="31" t="s">
        <v>4</v>
      </c>
      <c r="AC7" s="32" t="s">
        <v>123</v>
      </c>
      <c r="AD7" s="6">
        <f t="shared" si="0"/>
        <v>1</v>
      </c>
      <c r="AE7" s="6">
        <f t="shared" si="1"/>
        <v>0</v>
      </c>
      <c r="AF7" s="6">
        <f t="shared" si="2"/>
        <v>0</v>
      </c>
    </row>
    <row r="8" spans="2:32" s="23" customFormat="1" hidden="1" outlineLevel="1" x14ac:dyDescent="0.25">
      <c r="B8" s="24" t="str">
        <f t="shared" ca="1" si="3"/>
        <v>ФД3_110</v>
      </c>
      <c r="C8" s="25" t="s">
        <v>116</v>
      </c>
      <c r="D8" s="25" t="s">
        <v>116</v>
      </c>
      <c r="E8" s="25" t="s">
        <v>116</v>
      </c>
      <c r="F8" s="25" t="s">
        <v>116</v>
      </c>
      <c r="G8" s="25" t="s">
        <v>117</v>
      </c>
      <c r="H8" s="25" t="s">
        <v>115</v>
      </c>
      <c r="I8" s="25" t="s">
        <v>118</v>
      </c>
      <c r="J8" s="25"/>
      <c r="K8" s="25" t="s">
        <v>119</v>
      </c>
      <c r="L8" s="25" t="s">
        <v>120</v>
      </c>
      <c r="M8" s="25"/>
      <c r="N8" s="25" t="s">
        <v>121</v>
      </c>
      <c r="O8" s="25" t="s">
        <v>205</v>
      </c>
      <c r="P8" s="25"/>
      <c r="Q8" s="25"/>
      <c r="R8" s="26" t="s">
        <v>122</v>
      </c>
      <c r="S8" s="25" t="s">
        <v>389</v>
      </c>
      <c r="T8" s="25"/>
      <c r="U8" s="25"/>
      <c r="V8" s="25"/>
      <c r="W8" s="27"/>
      <c r="X8" s="28" t="s">
        <v>123</v>
      </c>
      <c r="Y8" s="28" t="s">
        <v>123</v>
      </c>
      <c r="Z8" s="24"/>
      <c r="AA8" s="76"/>
      <c r="AB8" s="31" t="s">
        <v>4</v>
      </c>
      <c r="AC8" s="32" t="s">
        <v>123</v>
      </c>
      <c r="AD8" s="6">
        <f t="shared" si="0"/>
        <v>1</v>
      </c>
      <c r="AE8" s="6">
        <f t="shared" si="1"/>
        <v>0</v>
      </c>
      <c r="AF8" s="6">
        <f t="shared" si="2"/>
        <v>0</v>
      </c>
    </row>
    <row r="9" spans="2:32" s="23" customFormat="1" hidden="1" outlineLevel="1" x14ac:dyDescent="0.25">
      <c r="B9" s="24" t="str">
        <f t="shared" ca="1" si="3"/>
        <v>ФД4_110</v>
      </c>
      <c r="C9" s="25" t="s">
        <v>116</v>
      </c>
      <c r="D9" s="25" t="s">
        <v>116</v>
      </c>
      <c r="E9" s="25" t="s">
        <v>116</v>
      </c>
      <c r="F9" s="25" t="s">
        <v>116</v>
      </c>
      <c r="G9" s="25" t="s">
        <v>117</v>
      </c>
      <c r="H9" s="25" t="s">
        <v>115</v>
      </c>
      <c r="I9" s="25" t="s">
        <v>118</v>
      </c>
      <c r="J9" s="25"/>
      <c r="K9" s="25" t="s">
        <v>119</v>
      </c>
      <c r="L9" s="25" t="s">
        <v>120</v>
      </c>
      <c r="M9" s="25"/>
      <c r="N9" s="25" t="s">
        <v>121</v>
      </c>
      <c r="O9" s="25" t="s">
        <v>40</v>
      </c>
      <c r="P9" s="25"/>
      <c r="Q9" s="25"/>
      <c r="R9" s="26" t="s">
        <v>122</v>
      </c>
      <c r="S9" s="25" t="s">
        <v>389</v>
      </c>
      <c r="T9" s="25"/>
      <c r="U9" s="25"/>
      <c r="V9" s="25"/>
      <c r="W9" s="27"/>
      <c r="X9" s="28" t="s">
        <v>123</v>
      </c>
      <c r="Y9" s="28" t="s">
        <v>123</v>
      </c>
      <c r="Z9" s="24"/>
      <c r="AA9" s="76"/>
      <c r="AB9" s="31" t="s">
        <v>4</v>
      </c>
      <c r="AC9" s="32" t="s">
        <v>123</v>
      </c>
      <c r="AD9" s="6">
        <f t="shared" si="0"/>
        <v>1</v>
      </c>
      <c r="AE9" s="6">
        <f t="shared" si="1"/>
        <v>0</v>
      </c>
      <c r="AF9" s="6">
        <f t="shared" si="2"/>
        <v>0</v>
      </c>
    </row>
    <row r="10" spans="2:32" s="23" customFormat="1" hidden="1" outlineLevel="1" x14ac:dyDescent="0.25">
      <c r="B10" s="24" t="str">
        <f t="shared" ref="B10:B18" ca="1" si="4">"ФД"&amp;COUNTA(A$6:$C10)&amp;"_"&amp;MID(H10,5,5)</f>
        <v>ФД5_110</v>
      </c>
      <c r="C10" s="25" t="s">
        <v>116</v>
      </c>
      <c r="D10" s="25" t="s">
        <v>116</v>
      </c>
      <c r="E10" s="25" t="s">
        <v>116</v>
      </c>
      <c r="F10" s="25" t="s">
        <v>116</v>
      </c>
      <c r="G10" s="25" t="s">
        <v>117</v>
      </c>
      <c r="H10" s="25" t="s">
        <v>115</v>
      </c>
      <c r="I10" s="25" t="s">
        <v>118</v>
      </c>
      <c r="J10" s="25"/>
      <c r="K10" s="25" t="s">
        <v>119</v>
      </c>
      <c r="L10" s="25" t="s">
        <v>120</v>
      </c>
      <c r="M10" s="25"/>
      <c r="N10" s="25" t="s">
        <v>121</v>
      </c>
      <c r="O10" s="25" t="s">
        <v>42</v>
      </c>
      <c r="P10" s="25"/>
      <c r="Q10" s="25"/>
      <c r="R10" s="26" t="s">
        <v>122</v>
      </c>
      <c r="S10" s="25" t="s">
        <v>389</v>
      </c>
      <c r="T10" s="25"/>
      <c r="U10" s="25"/>
      <c r="V10" s="25"/>
      <c r="W10" s="27"/>
      <c r="X10" s="28" t="s">
        <v>123</v>
      </c>
      <c r="Y10" s="28" t="s">
        <v>123</v>
      </c>
      <c r="Z10" s="24"/>
      <c r="AA10" s="76"/>
      <c r="AB10" s="31" t="s">
        <v>4</v>
      </c>
      <c r="AC10" s="32" t="s">
        <v>123</v>
      </c>
      <c r="AD10" s="6">
        <f t="shared" si="0"/>
        <v>1</v>
      </c>
      <c r="AE10" s="6">
        <f t="shared" si="1"/>
        <v>0</v>
      </c>
      <c r="AF10" s="6">
        <f t="shared" si="2"/>
        <v>0</v>
      </c>
    </row>
    <row r="11" spans="2:32" s="23" customFormat="1" ht="30" hidden="1" outlineLevel="1" x14ac:dyDescent="0.25">
      <c r="B11" s="24" t="str">
        <f t="shared" ca="1" si="4"/>
        <v>ФД6_110</v>
      </c>
      <c r="C11" s="25" t="s">
        <v>116</v>
      </c>
      <c r="D11" s="25" t="s">
        <v>116</v>
      </c>
      <c r="E11" s="25" t="s">
        <v>116</v>
      </c>
      <c r="F11" s="25" t="s">
        <v>116</v>
      </c>
      <c r="G11" s="25" t="s">
        <v>117</v>
      </c>
      <c r="H11" s="25" t="s">
        <v>115</v>
      </c>
      <c r="I11" s="25" t="s">
        <v>118</v>
      </c>
      <c r="J11" s="25"/>
      <c r="K11" s="25" t="s">
        <v>119</v>
      </c>
      <c r="L11" s="25" t="s">
        <v>120</v>
      </c>
      <c r="M11" s="25"/>
      <c r="N11" s="25" t="s">
        <v>390</v>
      </c>
      <c r="O11" s="25"/>
      <c r="P11" s="25" t="s">
        <v>391</v>
      </c>
      <c r="Q11" s="25"/>
      <c r="R11" s="26" t="s">
        <v>392</v>
      </c>
      <c r="S11" s="25" t="s">
        <v>230</v>
      </c>
      <c r="T11" s="25"/>
      <c r="U11" s="25" t="s">
        <v>393</v>
      </c>
      <c r="V11" s="25"/>
      <c r="W11" s="27"/>
      <c r="X11" s="28" t="s">
        <v>123</v>
      </c>
      <c r="Y11" s="28" t="s">
        <v>123</v>
      </c>
      <c r="Z11" s="24"/>
      <c r="AA11" s="76"/>
      <c r="AB11" s="31" t="s">
        <v>4</v>
      </c>
      <c r="AC11" s="32" t="s">
        <v>123</v>
      </c>
      <c r="AD11" s="6">
        <f t="shared" si="0"/>
        <v>1</v>
      </c>
      <c r="AE11" s="6">
        <f t="shared" si="1"/>
        <v>0</v>
      </c>
      <c r="AF11" s="6">
        <f t="shared" si="2"/>
        <v>0</v>
      </c>
    </row>
    <row r="12" spans="2:32" s="23" customFormat="1" hidden="1" outlineLevel="1" x14ac:dyDescent="0.25">
      <c r="B12" s="24" t="str">
        <f t="shared" ca="1" si="4"/>
        <v>ФД7_110</v>
      </c>
      <c r="C12" s="25" t="s">
        <v>116</v>
      </c>
      <c r="D12" s="25" t="s">
        <v>116</v>
      </c>
      <c r="E12" s="25" t="s">
        <v>116</v>
      </c>
      <c r="F12" s="25" t="s">
        <v>116</v>
      </c>
      <c r="G12" s="25" t="s">
        <v>117</v>
      </c>
      <c r="H12" s="25" t="s">
        <v>115</v>
      </c>
      <c r="I12" s="25" t="s">
        <v>118</v>
      </c>
      <c r="J12" s="25"/>
      <c r="K12" s="25" t="s">
        <v>125</v>
      </c>
      <c r="L12" s="25" t="s">
        <v>120</v>
      </c>
      <c r="M12" s="25"/>
      <c r="N12" s="25" t="s">
        <v>121</v>
      </c>
      <c r="O12" s="25" t="s">
        <v>26</v>
      </c>
      <c r="P12" s="25"/>
      <c r="Q12" s="25"/>
      <c r="R12" s="26" t="s">
        <v>122</v>
      </c>
      <c r="S12" s="25" t="s">
        <v>388</v>
      </c>
      <c r="T12" s="25"/>
      <c r="U12" s="24"/>
      <c r="V12" s="25"/>
      <c r="W12" s="27"/>
      <c r="X12" s="28" t="s">
        <v>123</v>
      </c>
      <c r="Y12" s="28" t="s">
        <v>123</v>
      </c>
      <c r="Z12" s="24"/>
      <c r="AA12" s="76"/>
      <c r="AB12" s="31" t="s">
        <v>4</v>
      </c>
      <c r="AC12" s="32" t="s">
        <v>123</v>
      </c>
      <c r="AD12" s="6">
        <f t="shared" si="0"/>
        <v>1</v>
      </c>
      <c r="AE12" s="6">
        <f t="shared" si="1"/>
        <v>0</v>
      </c>
      <c r="AF12" s="6">
        <f t="shared" si="2"/>
        <v>0</v>
      </c>
    </row>
    <row r="13" spans="2:32" s="23" customFormat="1" hidden="1" outlineLevel="1" x14ac:dyDescent="0.25">
      <c r="B13" s="24" t="str">
        <f t="shared" ca="1" si="4"/>
        <v>ФД8_110</v>
      </c>
      <c r="C13" s="25" t="s">
        <v>116</v>
      </c>
      <c r="D13" s="25" t="s">
        <v>116</v>
      </c>
      <c r="E13" s="25" t="s">
        <v>116</v>
      </c>
      <c r="F13" s="25" t="s">
        <v>116</v>
      </c>
      <c r="G13" s="25" t="s">
        <v>117</v>
      </c>
      <c r="H13" s="25" t="s">
        <v>115</v>
      </c>
      <c r="I13" s="25" t="s">
        <v>118</v>
      </c>
      <c r="J13" s="25"/>
      <c r="K13" s="25" t="s">
        <v>125</v>
      </c>
      <c r="L13" s="25" t="s">
        <v>120</v>
      </c>
      <c r="M13" s="25"/>
      <c r="N13" s="25" t="s">
        <v>121</v>
      </c>
      <c r="O13" s="25" t="s">
        <v>205</v>
      </c>
      <c r="P13" s="25"/>
      <c r="Q13" s="25"/>
      <c r="R13" s="26" t="s">
        <v>122</v>
      </c>
      <c r="S13" s="25" t="s">
        <v>388</v>
      </c>
      <c r="T13" s="25"/>
      <c r="U13" s="24"/>
      <c r="V13" s="25"/>
      <c r="W13" s="27"/>
      <c r="X13" s="28" t="s">
        <v>123</v>
      </c>
      <c r="Y13" s="28" t="s">
        <v>123</v>
      </c>
      <c r="Z13" s="24"/>
      <c r="AA13" s="76"/>
      <c r="AB13" s="31" t="s">
        <v>4</v>
      </c>
      <c r="AC13" s="32" t="s">
        <v>123</v>
      </c>
      <c r="AD13" s="6">
        <f t="shared" ref="AD13:AD83" si="5">IF(AB13="Включена",1,0)</f>
        <v>1</v>
      </c>
      <c r="AE13" s="6">
        <f t="shared" ref="AE13:AE83" si="6">IF(AB13="Черновик",1,0)</f>
        <v>0</v>
      </c>
      <c r="AF13" s="6">
        <f t="shared" ref="AF13:AF83" si="7">IF(AB13="Отсутствует",1,0)</f>
        <v>0</v>
      </c>
    </row>
    <row r="14" spans="2:32" s="23" customFormat="1" hidden="1" outlineLevel="1" x14ac:dyDescent="0.25">
      <c r="B14" s="24" t="str">
        <f t="shared" ca="1" si="4"/>
        <v>ФД9_110</v>
      </c>
      <c r="C14" s="25" t="s">
        <v>116</v>
      </c>
      <c r="D14" s="25" t="s">
        <v>116</v>
      </c>
      <c r="E14" s="25" t="s">
        <v>116</v>
      </c>
      <c r="F14" s="25" t="s">
        <v>116</v>
      </c>
      <c r="G14" s="25" t="s">
        <v>117</v>
      </c>
      <c r="H14" s="25" t="s">
        <v>115</v>
      </c>
      <c r="I14" s="25" t="s">
        <v>118</v>
      </c>
      <c r="J14" s="25"/>
      <c r="K14" s="25" t="s">
        <v>125</v>
      </c>
      <c r="L14" s="25" t="s">
        <v>120</v>
      </c>
      <c r="M14" s="25"/>
      <c r="N14" s="25" t="s">
        <v>121</v>
      </c>
      <c r="O14" s="25" t="s">
        <v>40</v>
      </c>
      <c r="P14" s="25"/>
      <c r="Q14" s="25"/>
      <c r="R14" s="26" t="s">
        <v>122</v>
      </c>
      <c r="S14" s="25" t="s">
        <v>388</v>
      </c>
      <c r="T14" s="25"/>
      <c r="U14" s="24"/>
      <c r="V14" s="25"/>
      <c r="W14" s="27"/>
      <c r="X14" s="28" t="s">
        <v>123</v>
      </c>
      <c r="Y14" s="28" t="s">
        <v>123</v>
      </c>
      <c r="Z14" s="24"/>
      <c r="AA14" s="76"/>
      <c r="AB14" s="31" t="s">
        <v>4</v>
      </c>
      <c r="AC14" s="32" t="s">
        <v>123</v>
      </c>
      <c r="AD14" s="6">
        <f t="shared" si="5"/>
        <v>1</v>
      </c>
      <c r="AE14" s="6">
        <f t="shared" si="6"/>
        <v>0</v>
      </c>
      <c r="AF14" s="6">
        <f t="shared" si="7"/>
        <v>0</v>
      </c>
    </row>
    <row r="15" spans="2:32" s="23" customFormat="1" hidden="1" outlineLevel="1" x14ac:dyDescent="0.25">
      <c r="B15" s="24" t="str">
        <f t="shared" ca="1" si="4"/>
        <v>ФД10_110</v>
      </c>
      <c r="C15" s="25" t="s">
        <v>116</v>
      </c>
      <c r="D15" s="25" t="s">
        <v>116</v>
      </c>
      <c r="E15" s="25" t="s">
        <v>116</v>
      </c>
      <c r="F15" s="25" t="s">
        <v>116</v>
      </c>
      <c r="G15" s="25" t="s">
        <v>117</v>
      </c>
      <c r="H15" s="25" t="s">
        <v>115</v>
      </c>
      <c r="I15" s="25" t="s">
        <v>118</v>
      </c>
      <c r="J15" s="25"/>
      <c r="K15" s="25" t="s">
        <v>125</v>
      </c>
      <c r="L15" s="25" t="s">
        <v>120</v>
      </c>
      <c r="M15" s="25"/>
      <c r="N15" s="25" t="s">
        <v>121</v>
      </c>
      <c r="O15" s="25" t="s">
        <v>42</v>
      </c>
      <c r="P15" s="25"/>
      <c r="Q15" s="25"/>
      <c r="R15" s="26" t="s">
        <v>122</v>
      </c>
      <c r="S15" s="25" t="s">
        <v>388</v>
      </c>
      <c r="T15" s="25"/>
      <c r="U15" s="24"/>
      <c r="V15" s="25"/>
      <c r="W15" s="27"/>
      <c r="X15" s="28" t="s">
        <v>123</v>
      </c>
      <c r="Y15" s="28" t="s">
        <v>123</v>
      </c>
      <c r="Z15" s="24"/>
      <c r="AA15" s="76"/>
      <c r="AB15" s="31" t="s">
        <v>4</v>
      </c>
      <c r="AC15" s="32" t="s">
        <v>123</v>
      </c>
      <c r="AD15" s="6">
        <f t="shared" si="5"/>
        <v>1</v>
      </c>
      <c r="AE15" s="6">
        <f t="shared" si="6"/>
        <v>0</v>
      </c>
      <c r="AF15" s="6">
        <f t="shared" si="7"/>
        <v>0</v>
      </c>
    </row>
    <row r="16" spans="2:32" s="23" customFormat="1" hidden="1" outlineLevel="1" x14ac:dyDescent="0.25">
      <c r="B16" s="24" t="str">
        <f t="shared" ca="1" si="4"/>
        <v>ФД11_110</v>
      </c>
      <c r="C16" s="25" t="s">
        <v>116</v>
      </c>
      <c r="D16" s="25" t="s">
        <v>116</v>
      </c>
      <c r="E16" s="25" t="s">
        <v>116</v>
      </c>
      <c r="F16" s="25" t="s">
        <v>116</v>
      </c>
      <c r="G16" s="25" t="s">
        <v>117</v>
      </c>
      <c r="H16" s="25" t="s">
        <v>115</v>
      </c>
      <c r="I16" s="25" t="s">
        <v>118</v>
      </c>
      <c r="J16" s="25"/>
      <c r="K16" s="25" t="s">
        <v>125</v>
      </c>
      <c r="L16" s="25" t="s">
        <v>120</v>
      </c>
      <c r="M16" s="25"/>
      <c r="N16" s="25" t="s">
        <v>131</v>
      </c>
      <c r="O16" s="25" t="s">
        <v>394</v>
      </c>
      <c r="P16" s="25"/>
      <c r="Q16" s="25"/>
      <c r="R16" s="26" t="s">
        <v>122</v>
      </c>
      <c r="S16" s="25" t="s">
        <v>388</v>
      </c>
      <c r="T16" s="25"/>
      <c r="U16" s="24"/>
      <c r="V16" s="25"/>
      <c r="W16" s="27"/>
      <c r="X16" s="28" t="s">
        <v>123</v>
      </c>
      <c r="Y16" s="28" t="s">
        <v>123</v>
      </c>
      <c r="Z16" s="24"/>
      <c r="AA16" s="76"/>
      <c r="AB16" s="31" t="s">
        <v>4</v>
      </c>
      <c r="AC16" s="32" t="s">
        <v>123</v>
      </c>
      <c r="AD16" s="6">
        <f t="shared" si="5"/>
        <v>1</v>
      </c>
      <c r="AE16" s="6">
        <f t="shared" si="6"/>
        <v>0</v>
      </c>
      <c r="AF16" s="6">
        <f t="shared" si="7"/>
        <v>0</v>
      </c>
    </row>
    <row r="17" spans="2:32" s="23" customFormat="1" hidden="1" outlineLevel="1" x14ac:dyDescent="0.25">
      <c r="B17" s="24" t="str">
        <f t="shared" ca="1" si="4"/>
        <v>ФД12_110</v>
      </c>
      <c r="C17" s="25" t="s">
        <v>116</v>
      </c>
      <c r="D17" s="25" t="s">
        <v>116</v>
      </c>
      <c r="E17" s="25" t="s">
        <v>116</v>
      </c>
      <c r="F17" s="25" t="s">
        <v>116</v>
      </c>
      <c r="G17" s="25" t="s">
        <v>117</v>
      </c>
      <c r="H17" s="25" t="s">
        <v>115</v>
      </c>
      <c r="I17" s="25" t="s">
        <v>118</v>
      </c>
      <c r="J17" s="25"/>
      <c r="K17" s="25" t="s">
        <v>125</v>
      </c>
      <c r="L17" s="25" t="s">
        <v>120</v>
      </c>
      <c r="M17" s="25"/>
      <c r="N17" s="25" t="s">
        <v>125</v>
      </c>
      <c r="O17" s="25" t="s">
        <v>42</v>
      </c>
      <c r="P17" s="25"/>
      <c r="Q17" s="25"/>
      <c r="R17" s="26" t="s">
        <v>122</v>
      </c>
      <c r="S17" s="25" t="s">
        <v>388</v>
      </c>
      <c r="T17" s="25"/>
      <c r="U17" s="24"/>
      <c r="V17" s="25"/>
      <c r="W17" s="27"/>
      <c r="X17" s="28" t="s">
        <v>123</v>
      </c>
      <c r="Y17" s="28" t="s">
        <v>123</v>
      </c>
      <c r="Z17" s="24"/>
      <c r="AA17" s="76"/>
      <c r="AB17" s="31" t="s">
        <v>4</v>
      </c>
      <c r="AC17" s="32" t="s">
        <v>123</v>
      </c>
      <c r="AD17" s="6">
        <f t="shared" si="5"/>
        <v>1</v>
      </c>
      <c r="AE17" s="6">
        <f t="shared" si="6"/>
        <v>0</v>
      </c>
      <c r="AF17" s="6">
        <f t="shared" si="7"/>
        <v>0</v>
      </c>
    </row>
    <row r="18" spans="2:32" s="23" customFormat="1" hidden="1" outlineLevel="1" x14ac:dyDescent="0.25">
      <c r="B18" s="24" t="str">
        <f t="shared" ca="1" si="4"/>
        <v>ФД13_110</v>
      </c>
      <c r="C18" s="25" t="s">
        <v>116</v>
      </c>
      <c r="D18" s="25" t="s">
        <v>116</v>
      </c>
      <c r="E18" s="25" t="s">
        <v>116</v>
      </c>
      <c r="F18" s="25" t="s">
        <v>116</v>
      </c>
      <c r="G18" s="25" t="s">
        <v>117</v>
      </c>
      <c r="H18" s="25" t="s">
        <v>115</v>
      </c>
      <c r="I18" s="25" t="s">
        <v>118</v>
      </c>
      <c r="J18" s="25"/>
      <c r="K18" s="25" t="s">
        <v>125</v>
      </c>
      <c r="L18" s="25" t="s">
        <v>120</v>
      </c>
      <c r="M18" s="25"/>
      <c r="N18" s="25" t="s">
        <v>395</v>
      </c>
      <c r="O18" s="25"/>
      <c r="P18" s="25"/>
      <c r="Q18" s="25"/>
      <c r="R18" s="26" t="s">
        <v>122</v>
      </c>
      <c r="S18" s="25" t="s">
        <v>230</v>
      </c>
      <c r="T18" s="25"/>
      <c r="U18" s="24"/>
      <c r="V18" s="25"/>
      <c r="W18" s="27"/>
      <c r="X18" s="28" t="s">
        <v>123</v>
      </c>
      <c r="Y18" s="28" t="s">
        <v>123</v>
      </c>
      <c r="Z18" s="24"/>
      <c r="AA18" s="76"/>
      <c r="AB18" s="31" t="s">
        <v>4</v>
      </c>
      <c r="AC18" s="32" t="s">
        <v>123</v>
      </c>
      <c r="AD18" s="6">
        <f t="shared" si="5"/>
        <v>1</v>
      </c>
      <c r="AE18" s="6">
        <f t="shared" si="6"/>
        <v>0</v>
      </c>
      <c r="AF18" s="6">
        <f t="shared" si="7"/>
        <v>0</v>
      </c>
    </row>
    <row r="19" spans="2:32" ht="15" customHeight="1" collapsed="1" x14ac:dyDescent="0.25">
      <c r="B19" s="623" t="s">
        <v>126</v>
      </c>
      <c r="C19" s="624"/>
      <c r="D19" s="624"/>
      <c r="E19" s="624"/>
      <c r="F19" s="624"/>
      <c r="G19" s="624"/>
      <c r="H19" s="624"/>
      <c r="I19" s="624"/>
      <c r="J19" s="624"/>
      <c r="K19" s="624"/>
      <c r="L19" s="624"/>
      <c r="M19" s="624"/>
      <c r="N19" s="624"/>
      <c r="O19" s="624"/>
      <c r="P19" s="624"/>
      <c r="Q19" s="624"/>
      <c r="R19" s="624"/>
      <c r="S19" s="624"/>
      <c r="T19" s="624"/>
      <c r="U19" s="624"/>
      <c r="V19" s="624"/>
      <c r="W19" s="624"/>
      <c r="X19" s="624"/>
      <c r="Y19" s="624"/>
      <c r="Z19" s="624"/>
      <c r="AA19" s="53"/>
      <c r="AB19" s="53"/>
      <c r="AC19" s="54"/>
      <c r="AD19" s="6">
        <f t="shared" si="5"/>
        <v>0</v>
      </c>
      <c r="AE19" s="6">
        <f t="shared" si="6"/>
        <v>0</v>
      </c>
      <c r="AF19" s="6">
        <f t="shared" si="7"/>
        <v>0</v>
      </c>
    </row>
    <row r="20" spans="2:32" s="23" customFormat="1" ht="30" hidden="1" outlineLevel="1" x14ac:dyDescent="0.25">
      <c r="B20" s="24" t="str">
        <f t="shared" ref="B20:B25" ca="1" si="8">"ФД"&amp;COUNTA(A$20:$C20)&amp;"_"&amp;MID(H20,5,5)</f>
        <v>ФД1_111</v>
      </c>
      <c r="C20" s="25" t="s">
        <v>116</v>
      </c>
      <c r="D20" s="25" t="s">
        <v>116</v>
      </c>
      <c r="E20" s="25" t="s">
        <v>116</v>
      </c>
      <c r="F20" s="25" t="s">
        <v>116</v>
      </c>
      <c r="G20" s="25" t="s">
        <v>117</v>
      </c>
      <c r="H20" s="25" t="s">
        <v>126</v>
      </c>
      <c r="I20" s="25" t="s">
        <v>127</v>
      </c>
      <c r="J20" s="25"/>
      <c r="K20" s="25" t="s">
        <v>119</v>
      </c>
      <c r="L20" s="25" t="s">
        <v>120</v>
      </c>
      <c r="M20" s="25"/>
      <c r="N20" s="25" t="s">
        <v>121</v>
      </c>
      <c r="O20" s="25" t="s">
        <v>385</v>
      </c>
      <c r="P20" s="25"/>
      <c r="Q20" s="25"/>
      <c r="R20" s="26" t="s">
        <v>122</v>
      </c>
      <c r="S20" s="25" t="s">
        <v>386</v>
      </c>
      <c r="T20" s="25"/>
      <c r="U20" s="25" t="s">
        <v>387</v>
      </c>
      <c r="V20" s="25"/>
      <c r="W20" s="27"/>
      <c r="X20" s="28" t="s">
        <v>123</v>
      </c>
      <c r="Y20" s="28" t="s">
        <v>123</v>
      </c>
      <c r="Z20" s="24"/>
      <c r="AA20" s="76"/>
      <c r="AB20" s="31" t="s">
        <v>4</v>
      </c>
      <c r="AC20" s="32" t="s">
        <v>123</v>
      </c>
      <c r="AD20" s="6">
        <f t="shared" si="5"/>
        <v>1</v>
      </c>
      <c r="AE20" s="6">
        <f t="shared" si="6"/>
        <v>0</v>
      </c>
      <c r="AF20" s="6">
        <f t="shared" si="7"/>
        <v>0</v>
      </c>
    </row>
    <row r="21" spans="2:32" s="23" customFormat="1" hidden="1" outlineLevel="1" x14ac:dyDescent="0.25">
      <c r="B21" s="24" t="str">
        <f t="shared" ca="1" si="8"/>
        <v>ФД2_111</v>
      </c>
      <c r="C21" s="25" t="s">
        <v>116</v>
      </c>
      <c r="D21" s="25" t="s">
        <v>116</v>
      </c>
      <c r="E21" s="25" t="s">
        <v>116</v>
      </c>
      <c r="F21" s="25" t="s">
        <v>116</v>
      </c>
      <c r="G21" s="25" t="s">
        <v>117</v>
      </c>
      <c r="H21" s="25" t="s">
        <v>126</v>
      </c>
      <c r="I21" s="25" t="s">
        <v>127</v>
      </c>
      <c r="J21" s="25"/>
      <c r="K21" s="25" t="s">
        <v>119</v>
      </c>
      <c r="L21" s="25" t="s">
        <v>120</v>
      </c>
      <c r="M21" s="25"/>
      <c r="N21" s="25" t="s">
        <v>121</v>
      </c>
      <c r="O21" s="25" t="s">
        <v>205</v>
      </c>
      <c r="P21" s="25"/>
      <c r="Q21" s="25"/>
      <c r="R21" s="26" t="s">
        <v>122</v>
      </c>
      <c r="S21" s="25" t="s">
        <v>389</v>
      </c>
      <c r="T21" s="25"/>
      <c r="U21" s="24"/>
      <c r="V21" s="25"/>
      <c r="W21" s="27"/>
      <c r="X21" s="28" t="s">
        <v>123</v>
      </c>
      <c r="Y21" s="28" t="s">
        <v>123</v>
      </c>
      <c r="Z21" s="24"/>
      <c r="AA21" s="76"/>
      <c r="AB21" s="31" t="s">
        <v>4</v>
      </c>
      <c r="AC21" s="32" t="s">
        <v>123</v>
      </c>
      <c r="AD21" s="6">
        <f t="shared" si="5"/>
        <v>1</v>
      </c>
      <c r="AE21" s="6">
        <f t="shared" si="6"/>
        <v>0</v>
      </c>
      <c r="AF21" s="6">
        <f t="shared" si="7"/>
        <v>0</v>
      </c>
    </row>
    <row r="22" spans="2:32" s="23" customFormat="1" hidden="1" outlineLevel="1" x14ac:dyDescent="0.25">
      <c r="B22" s="24" t="str">
        <f t="shared" ca="1" si="8"/>
        <v>ФД3_111</v>
      </c>
      <c r="C22" s="25" t="s">
        <v>116</v>
      </c>
      <c r="D22" s="25" t="s">
        <v>116</v>
      </c>
      <c r="E22" s="25" t="s">
        <v>116</v>
      </c>
      <c r="F22" s="25" t="s">
        <v>116</v>
      </c>
      <c r="G22" s="25" t="s">
        <v>117</v>
      </c>
      <c r="H22" s="25" t="s">
        <v>126</v>
      </c>
      <c r="I22" s="25" t="s">
        <v>127</v>
      </c>
      <c r="J22" s="25"/>
      <c r="K22" s="25" t="s">
        <v>119</v>
      </c>
      <c r="L22" s="25" t="s">
        <v>120</v>
      </c>
      <c r="M22" s="25"/>
      <c r="N22" s="25" t="s">
        <v>121</v>
      </c>
      <c r="O22" s="25" t="s">
        <v>40</v>
      </c>
      <c r="P22" s="25"/>
      <c r="Q22" s="25"/>
      <c r="R22" s="26" t="s">
        <v>122</v>
      </c>
      <c r="S22" s="25" t="s">
        <v>389</v>
      </c>
      <c r="T22" s="25"/>
      <c r="U22" s="24"/>
      <c r="V22" s="25"/>
      <c r="W22" s="27"/>
      <c r="X22" s="28" t="s">
        <v>123</v>
      </c>
      <c r="Y22" s="28" t="s">
        <v>123</v>
      </c>
      <c r="Z22" s="24"/>
      <c r="AA22" s="76"/>
      <c r="AB22" s="31" t="s">
        <v>4</v>
      </c>
      <c r="AC22" s="32" t="s">
        <v>123</v>
      </c>
      <c r="AD22" s="6">
        <f t="shared" si="5"/>
        <v>1</v>
      </c>
      <c r="AE22" s="6">
        <f t="shared" si="6"/>
        <v>0</v>
      </c>
      <c r="AF22" s="6">
        <f t="shared" si="7"/>
        <v>0</v>
      </c>
    </row>
    <row r="23" spans="2:32" s="23" customFormat="1" hidden="1" outlineLevel="1" x14ac:dyDescent="0.25">
      <c r="B23" s="24" t="str">
        <f t="shared" ca="1" si="8"/>
        <v>ФД4_111</v>
      </c>
      <c r="C23" s="25" t="s">
        <v>116</v>
      </c>
      <c r="D23" s="25" t="s">
        <v>116</v>
      </c>
      <c r="E23" s="25" t="s">
        <v>116</v>
      </c>
      <c r="F23" s="25" t="s">
        <v>116</v>
      </c>
      <c r="G23" s="25" t="s">
        <v>117</v>
      </c>
      <c r="H23" s="25" t="s">
        <v>126</v>
      </c>
      <c r="I23" s="25" t="s">
        <v>127</v>
      </c>
      <c r="J23" s="25"/>
      <c r="K23" s="25" t="s">
        <v>119</v>
      </c>
      <c r="L23" s="25" t="s">
        <v>120</v>
      </c>
      <c r="M23" s="25"/>
      <c r="N23" s="25" t="s">
        <v>121</v>
      </c>
      <c r="O23" s="25" t="s">
        <v>42</v>
      </c>
      <c r="P23" s="25"/>
      <c r="Q23" s="25"/>
      <c r="R23" s="26" t="s">
        <v>122</v>
      </c>
      <c r="S23" s="25" t="s">
        <v>389</v>
      </c>
      <c r="T23" s="25"/>
      <c r="U23" s="24"/>
      <c r="V23" s="25"/>
      <c r="W23" s="27"/>
      <c r="X23" s="28" t="s">
        <v>123</v>
      </c>
      <c r="Y23" s="28" t="s">
        <v>123</v>
      </c>
      <c r="Z23" s="24"/>
      <c r="AA23" s="76"/>
      <c r="AB23" s="31" t="s">
        <v>4</v>
      </c>
      <c r="AC23" s="32" t="s">
        <v>123</v>
      </c>
      <c r="AD23" s="6">
        <f t="shared" si="5"/>
        <v>1</v>
      </c>
      <c r="AE23" s="6">
        <f t="shared" si="6"/>
        <v>0</v>
      </c>
      <c r="AF23" s="6">
        <f t="shared" si="7"/>
        <v>0</v>
      </c>
    </row>
    <row r="24" spans="2:32" s="23" customFormat="1" ht="30" hidden="1" outlineLevel="1" x14ac:dyDescent="0.25">
      <c r="B24" s="24" t="str">
        <f t="shared" ca="1" si="8"/>
        <v>ФД5_111</v>
      </c>
      <c r="C24" s="25" t="s">
        <v>116</v>
      </c>
      <c r="D24" s="25" t="s">
        <v>116</v>
      </c>
      <c r="E24" s="25" t="s">
        <v>116</v>
      </c>
      <c r="F24" s="25" t="s">
        <v>116</v>
      </c>
      <c r="G24" s="25" t="s">
        <v>117</v>
      </c>
      <c r="H24" s="25" t="s">
        <v>126</v>
      </c>
      <c r="I24" s="25" t="s">
        <v>127</v>
      </c>
      <c r="J24" s="25"/>
      <c r="K24" s="25" t="s">
        <v>121</v>
      </c>
      <c r="L24" s="25" t="s">
        <v>120</v>
      </c>
      <c r="M24" s="25"/>
      <c r="N24" s="25" t="s">
        <v>396</v>
      </c>
      <c r="O24" s="25"/>
      <c r="P24" s="25" t="s">
        <v>397</v>
      </c>
      <c r="Q24" s="25"/>
      <c r="R24" s="26" t="s">
        <v>392</v>
      </c>
      <c r="S24" s="25" t="s">
        <v>230</v>
      </c>
      <c r="T24" s="25"/>
      <c r="U24" s="25" t="s">
        <v>393</v>
      </c>
      <c r="V24" s="25"/>
      <c r="W24" s="27"/>
      <c r="X24" s="28" t="s">
        <v>123</v>
      </c>
      <c r="Y24" s="28" t="s">
        <v>123</v>
      </c>
      <c r="Z24" s="24"/>
      <c r="AA24" s="76"/>
      <c r="AB24" s="31" t="s">
        <v>4</v>
      </c>
      <c r="AC24" s="32" t="s">
        <v>123</v>
      </c>
      <c r="AD24" s="6">
        <f t="shared" si="5"/>
        <v>1</v>
      </c>
      <c r="AE24" s="6">
        <f t="shared" si="6"/>
        <v>0</v>
      </c>
      <c r="AF24" s="6">
        <f t="shared" si="7"/>
        <v>0</v>
      </c>
    </row>
    <row r="25" spans="2:32" s="23" customFormat="1" ht="30" hidden="1" outlineLevel="1" x14ac:dyDescent="0.25">
      <c r="B25" s="24" t="str">
        <f t="shared" ca="1" si="8"/>
        <v>ФД6_111</v>
      </c>
      <c r="C25" s="25" t="s">
        <v>116</v>
      </c>
      <c r="D25" s="25" t="s">
        <v>116</v>
      </c>
      <c r="E25" s="25" t="s">
        <v>116</v>
      </c>
      <c r="F25" s="25" t="s">
        <v>116</v>
      </c>
      <c r="G25" s="25" t="s">
        <v>117</v>
      </c>
      <c r="H25" s="25" t="s">
        <v>126</v>
      </c>
      <c r="I25" s="25" t="s">
        <v>127</v>
      </c>
      <c r="J25" s="25"/>
      <c r="K25" s="25" t="s">
        <v>131</v>
      </c>
      <c r="L25" s="25" t="s">
        <v>120</v>
      </c>
      <c r="M25" s="25"/>
      <c r="N25" s="25" t="s">
        <v>398</v>
      </c>
      <c r="O25" s="25"/>
      <c r="P25" s="25" t="s">
        <v>399</v>
      </c>
      <c r="Q25" s="25"/>
      <c r="R25" s="26" t="s">
        <v>392</v>
      </c>
      <c r="S25" s="25" t="s">
        <v>230</v>
      </c>
      <c r="T25" s="25"/>
      <c r="U25" s="25" t="s">
        <v>393</v>
      </c>
      <c r="V25" s="25"/>
      <c r="W25" s="27"/>
      <c r="X25" s="28" t="s">
        <v>123</v>
      </c>
      <c r="Y25" s="28" t="s">
        <v>123</v>
      </c>
      <c r="Z25" s="24"/>
      <c r="AA25" s="76"/>
      <c r="AB25" s="31" t="s">
        <v>4</v>
      </c>
      <c r="AC25" s="32" t="s">
        <v>123</v>
      </c>
      <c r="AD25" s="6">
        <f t="shared" si="5"/>
        <v>1</v>
      </c>
      <c r="AE25" s="6">
        <f t="shared" si="6"/>
        <v>0</v>
      </c>
      <c r="AF25" s="6">
        <f t="shared" si="7"/>
        <v>0</v>
      </c>
    </row>
    <row r="26" spans="2:32" ht="15" customHeight="1" collapsed="1" x14ac:dyDescent="0.25">
      <c r="B26" s="623" t="s">
        <v>128</v>
      </c>
      <c r="C26" s="624"/>
      <c r="D26" s="624"/>
      <c r="E26" s="624"/>
      <c r="F26" s="624"/>
      <c r="G26" s="624"/>
      <c r="H26" s="624"/>
      <c r="I26" s="624"/>
      <c r="J26" s="624"/>
      <c r="K26" s="624"/>
      <c r="L26" s="624"/>
      <c r="M26" s="624"/>
      <c r="N26" s="624"/>
      <c r="O26" s="624"/>
      <c r="P26" s="624"/>
      <c r="Q26" s="624"/>
      <c r="R26" s="624"/>
      <c r="S26" s="624"/>
      <c r="T26" s="624"/>
      <c r="U26" s="624"/>
      <c r="V26" s="624"/>
      <c r="W26" s="624"/>
      <c r="X26" s="624"/>
      <c r="Y26" s="624"/>
      <c r="Z26" s="624"/>
      <c r="AA26" s="77"/>
      <c r="AB26" s="53"/>
      <c r="AC26" s="54"/>
      <c r="AD26" s="6">
        <f t="shared" si="5"/>
        <v>0</v>
      </c>
      <c r="AE26" s="6">
        <f t="shared" si="6"/>
        <v>0</v>
      </c>
      <c r="AF26" s="6">
        <f t="shared" si="7"/>
        <v>0</v>
      </c>
    </row>
    <row r="27" spans="2:32" s="23" customFormat="1" ht="30" hidden="1" outlineLevel="1" x14ac:dyDescent="0.25">
      <c r="B27" s="24" t="str">
        <f t="shared" ref="B27:B41" ca="1" si="9">"ФД"&amp;COUNTA(A$27:$C27)&amp;"_"&amp;MID(H27,5,5)</f>
        <v>ФД1_124</v>
      </c>
      <c r="C27" s="25" t="s">
        <v>116</v>
      </c>
      <c r="D27" s="25" t="s">
        <v>116</v>
      </c>
      <c r="E27" s="25" t="s">
        <v>117</v>
      </c>
      <c r="F27" s="25" t="s">
        <v>116</v>
      </c>
      <c r="G27" s="25" t="s">
        <v>116</v>
      </c>
      <c r="H27" s="25" t="s">
        <v>128</v>
      </c>
      <c r="I27" s="25" t="s">
        <v>129</v>
      </c>
      <c r="J27" s="25"/>
      <c r="K27" s="25" t="s">
        <v>130</v>
      </c>
      <c r="L27" s="25" t="s">
        <v>120</v>
      </c>
      <c r="M27" s="25"/>
      <c r="N27" s="25" t="s">
        <v>125</v>
      </c>
      <c r="O27" s="25" t="s">
        <v>400</v>
      </c>
      <c r="P27" s="25"/>
      <c r="Q27" s="25"/>
      <c r="R27" s="26" t="s">
        <v>122</v>
      </c>
      <c r="S27" s="25" t="s">
        <v>386</v>
      </c>
      <c r="T27" s="25"/>
      <c r="U27" s="25" t="s">
        <v>387</v>
      </c>
      <c r="V27" s="25"/>
      <c r="W27" s="27"/>
      <c r="X27" s="28" t="s">
        <v>123</v>
      </c>
      <c r="Y27" s="28" t="s">
        <v>123</v>
      </c>
      <c r="Z27" s="24"/>
      <c r="AA27" s="76"/>
      <c r="AB27" s="31" t="s">
        <v>4</v>
      </c>
      <c r="AC27" s="32" t="s">
        <v>123</v>
      </c>
      <c r="AD27" s="6">
        <f t="shared" si="5"/>
        <v>1</v>
      </c>
      <c r="AE27" s="6">
        <f t="shared" si="6"/>
        <v>0</v>
      </c>
      <c r="AF27" s="6">
        <f t="shared" si="7"/>
        <v>0</v>
      </c>
    </row>
    <row r="28" spans="2:32" s="23" customFormat="1" hidden="1" outlineLevel="1" x14ac:dyDescent="0.25">
      <c r="B28" s="636" t="str">
        <f t="shared" ca="1" si="9"/>
        <v>ФД2_124</v>
      </c>
      <c r="C28" s="638" t="s">
        <v>116</v>
      </c>
      <c r="D28" s="638" t="s">
        <v>116</v>
      </c>
      <c r="E28" s="638" t="s">
        <v>117</v>
      </c>
      <c r="F28" s="638" t="s">
        <v>116</v>
      </c>
      <c r="G28" s="638" t="s">
        <v>116</v>
      </c>
      <c r="H28" s="638" t="s">
        <v>128</v>
      </c>
      <c r="I28" s="638" t="s">
        <v>129</v>
      </c>
      <c r="J28" s="638"/>
      <c r="K28" s="25" t="s">
        <v>156</v>
      </c>
      <c r="L28" s="638" t="s">
        <v>120</v>
      </c>
      <c r="M28" s="638"/>
      <c r="N28" s="638" t="s">
        <v>121</v>
      </c>
      <c r="O28" s="638" t="s">
        <v>317</v>
      </c>
      <c r="P28" s="638"/>
      <c r="Q28" s="638"/>
      <c r="R28" s="640" t="s">
        <v>122</v>
      </c>
      <c r="S28" s="638" t="s">
        <v>389</v>
      </c>
      <c r="T28" s="638"/>
      <c r="U28" s="638"/>
      <c r="V28" s="638"/>
      <c r="W28" s="27"/>
      <c r="X28" s="28" t="s">
        <v>123</v>
      </c>
      <c r="Y28" s="28" t="s">
        <v>123</v>
      </c>
      <c r="Z28" s="24"/>
      <c r="AA28" s="76"/>
      <c r="AB28" s="31" t="s">
        <v>4</v>
      </c>
      <c r="AC28" s="32" t="s">
        <v>123</v>
      </c>
      <c r="AD28" s="6">
        <f t="shared" si="5"/>
        <v>1</v>
      </c>
      <c r="AE28" s="6">
        <f t="shared" si="6"/>
        <v>0</v>
      </c>
      <c r="AF28" s="6">
        <f t="shared" si="7"/>
        <v>0</v>
      </c>
    </row>
    <row r="29" spans="2:32" s="23" customFormat="1" hidden="1" outlineLevel="1" x14ac:dyDescent="0.25">
      <c r="B29" s="637"/>
      <c r="C29" s="639"/>
      <c r="D29" s="639"/>
      <c r="E29" s="639"/>
      <c r="F29" s="639"/>
      <c r="G29" s="639"/>
      <c r="H29" s="639"/>
      <c r="I29" s="639"/>
      <c r="J29" s="639"/>
      <c r="K29" s="25" t="s">
        <v>131</v>
      </c>
      <c r="L29" s="639"/>
      <c r="M29" s="639"/>
      <c r="N29" s="639"/>
      <c r="O29" s="639"/>
      <c r="P29" s="639"/>
      <c r="Q29" s="639"/>
      <c r="R29" s="641"/>
      <c r="S29" s="639"/>
      <c r="T29" s="639"/>
      <c r="U29" s="639"/>
      <c r="V29" s="639"/>
      <c r="W29" s="27"/>
      <c r="X29" s="28" t="s">
        <v>271</v>
      </c>
      <c r="Y29" s="28" t="s">
        <v>271</v>
      </c>
      <c r="Z29" s="24"/>
      <c r="AA29" s="76"/>
      <c r="AB29" s="31"/>
      <c r="AC29" s="32"/>
      <c r="AD29" s="6"/>
      <c r="AE29" s="6"/>
      <c r="AF29" s="6"/>
    </row>
    <row r="30" spans="2:32" s="23" customFormat="1" hidden="1" outlineLevel="1" x14ac:dyDescent="0.25">
      <c r="B30" s="24" t="str">
        <f t="shared" ca="1" si="9"/>
        <v>ФД3_124</v>
      </c>
      <c r="C30" s="25" t="s">
        <v>116</v>
      </c>
      <c r="D30" s="25" t="s">
        <v>116</v>
      </c>
      <c r="E30" s="25" t="s">
        <v>117</v>
      </c>
      <c r="F30" s="25" t="s">
        <v>116</v>
      </c>
      <c r="G30" s="25" t="s">
        <v>116</v>
      </c>
      <c r="H30" s="25" t="s">
        <v>128</v>
      </c>
      <c r="I30" s="25" t="s">
        <v>129</v>
      </c>
      <c r="J30" s="25"/>
      <c r="K30" s="25" t="s">
        <v>130</v>
      </c>
      <c r="L30" s="25" t="s">
        <v>120</v>
      </c>
      <c r="M30" s="25"/>
      <c r="N30" s="25" t="s">
        <v>131</v>
      </c>
      <c r="O30" s="25" t="s">
        <v>132</v>
      </c>
      <c r="P30" s="25"/>
      <c r="Q30" s="25"/>
      <c r="R30" s="26" t="s">
        <v>122</v>
      </c>
      <c r="S30" s="25" t="s">
        <v>389</v>
      </c>
      <c r="T30" s="25"/>
      <c r="U30" s="25"/>
      <c r="V30" s="25"/>
      <c r="W30" s="27"/>
      <c r="X30" s="28" t="s">
        <v>123</v>
      </c>
      <c r="Y30" s="28" t="s">
        <v>123</v>
      </c>
      <c r="Z30" s="24"/>
      <c r="AA30" s="76"/>
      <c r="AB30" s="31" t="s">
        <v>4</v>
      </c>
      <c r="AC30" s="32" t="s">
        <v>123</v>
      </c>
      <c r="AD30" s="6">
        <f t="shared" si="5"/>
        <v>1</v>
      </c>
      <c r="AE30" s="6">
        <f t="shared" si="6"/>
        <v>0</v>
      </c>
      <c r="AF30" s="6">
        <f t="shared" si="7"/>
        <v>0</v>
      </c>
    </row>
    <row r="31" spans="2:32" s="23" customFormat="1" hidden="1" outlineLevel="1" x14ac:dyDescent="0.25">
      <c r="B31" s="24" t="str">
        <f t="shared" ca="1" si="9"/>
        <v>ФД4_124</v>
      </c>
      <c r="C31" s="25" t="s">
        <v>116</v>
      </c>
      <c r="D31" s="25" t="s">
        <v>116</v>
      </c>
      <c r="E31" s="25" t="s">
        <v>117</v>
      </c>
      <c r="F31" s="25" t="s">
        <v>116</v>
      </c>
      <c r="G31" s="25" t="s">
        <v>116</v>
      </c>
      <c r="H31" s="25" t="s">
        <v>128</v>
      </c>
      <c r="I31" s="25" t="s">
        <v>129</v>
      </c>
      <c r="J31" s="25"/>
      <c r="K31" s="25" t="s">
        <v>121</v>
      </c>
      <c r="L31" s="25" t="s">
        <v>120</v>
      </c>
      <c r="M31" s="25"/>
      <c r="N31" s="25" t="s">
        <v>125</v>
      </c>
      <c r="O31" s="25" t="s">
        <v>12</v>
      </c>
      <c r="P31" s="25"/>
      <c r="Q31" s="25"/>
      <c r="R31" s="26" t="s">
        <v>122</v>
      </c>
      <c r="S31" s="25" t="s">
        <v>389</v>
      </c>
      <c r="T31" s="25"/>
      <c r="U31" s="24"/>
      <c r="V31" s="25"/>
      <c r="W31" s="27"/>
      <c r="X31" s="28" t="s">
        <v>123</v>
      </c>
      <c r="Y31" s="28" t="s">
        <v>123</v>
      </c>
      <c r="Z31" s="24"/>
      <c r="AA31" s="76"/>
      <c r="AB31" s="31" t="s">
        <v>4</v>
      </c>
      <c r="AC31" s="32" t="s">
        <v>123</v>
      </c>
      <c r="AD31" s="6">
        <f t="shared" si="5"/>
        <v>1</v>
      </c>
      <c r="AE31" s="6">
        <f t="shared" si="6"/>
        <v>0</v>
      </c>
      <c r="AF31" s="6">
        <f t="shared" si="7"/>
        <v>0</v>
      </c>
    </row>
    <row r="32" spans="2:32" s="23" customFormat="1" hidden="1" outlineLevel="1" x14ac:dyDescent="0.25">
      <c r="B32" s="24" t="str">
        <f t="shared" ca="1" si="9"/>
        <v>ФД5_124</v>
      </c>
      <c r="C32" s="25" t="s">
        <v>116</v>
      </c>
      <c r="D32" s="25" t="s">
        <v>116</v>
      </c>
      <c r="E32" s="25" t="s">
        <v>117</v>
      </c>
      <c r="F32" s="25" t="s">
        <v>116</v>
      </c>
      <c r="G32" s="25" t="s">
        <v>116</v>
      </c>
      <c r="H32" s="25" t="s">
        <v>128</v>
      </c>
      <c r="I32" s="25" t="s">
        <v>129</v>
      </c>
      <c r="J32" s="25"/>
      <c r="K32" s="25" t="s">
        <v>121</v>
      </c>
      <c r="L32" s="25" t="s">
        <v>120</v>
      </c>
      <c r="M32" s="25"/>
      <c r="N32" s="25" t="s">
        <v>125</v>
      </c>
      <c r="O32" s="25" t="s">
        <v>36</v>
      </c>
      <c r="P32" s="25"/>
      <c r="Q32" s="25"/>
      <c r="R32" s="26" t="s">
        <v>122</v>
      </c>
      <c r="S32" s="25" t="s">
        <v>389</v>
      </c>
      <c r="T32" s="25"/>
      <c r="U32" s="24"/>
      <c r="V32" s="25"/>
      <c r="W32" s="27"/>
      <c r="X32" s="28" t="s">
        <v>123</v>
      </c>
      <c r="Y32" s="28" t="s">
        <v>123</v>
      </c>
      <c r="Z32" s="24"/>
      <c r="AA32" s="76"/>
      <c r="AB32" s="31" t="s">
        <v>4</v>
      </c>
      <c r="AC32" s="32" t="s">
        <v>123</v>
      </c>
      <c r="AD32" s="6">
        <f t="shared" si="5"/>
        <v>1</v>
      </c>
      <c r="AE32" s="6">
        <f t="shared" si="6"/>
        <v>0</v>
      </c>
      <c r="AF32" s="6">
        <f t="shared" si="7"/>
        <v>0</v>
      </c>
    </row>
    <row r="33" spans="2:32" s="23" customFormat="1" hidden="1" outlineLevel="1" x14ac:dyDescent="0.25">
      <c r="B33" s="24" t="str">
        <f t="shared" ca="1" si="9"/>
        <v>ФД6_124</v>
      </c>
      <c r="C33" s="25" t="s">
        <v>116</v>
      </c>
      <c r="D33" s="25" t="s">
        <v>116</v>
      </c>
      <c r="E33" s="25" t="s">
        <v>117</v>
      </c>
      <c r="F33" s="25" t="s">
        <v>116</v>
      </c>
      <c r="G33" s="25" t="s">
        <v>116</v>
      </c>
      <c r="H33" s="25" t="s">
        <v>128</v>
      </c>
      <c r="I33" s="25" t="s">
        <v>129</v>
      </c>
      <c r="J33" s="25"/>
      <c r="K33" s="25" t="s">
        <v>131</v>
      </c>
      <c r="L33" s="25" t="s">
        <v>120</v>
      </c>
      <c r="M33" s="25"/>
      <c r="N33" s="25" t="s">
        <v>125</v>
      </c>
      <c r="O33" s="25" t="s">
        <v>66</v>
      </c>
      <c r="P33" s="25"/>
      <c r="Q33" s="25"/>
      <c r="R33" s="26" t="s">
        <v>122</v>
      </c>
      <c r="S33" s="25" t="s">
        <v>389</v>
      </c>
      <c r="T33" s="25"/>
      <c r="U33" s="24"/>
      <c r="V33" s="25"/>
      <c r="W33" s="27"/>
      <c r="X33" s="28" t="s">
        <v>123</v>
      </c>
      <c r="Y33" s="28" t="s">
        <v>123</v>
      </c>
      <c r="Z33" s="24"/>
      <c r="AA33" s="76"/>
      <c r="AB33" s="31" t="s">
        <v>4</v>
      </c>
      <c r="AC33" s="32" t="s">
        <v>123</v>
      </c>
      <c r="AD33" s="6">
        <f t="shared" si="5"/>
        <v>1</v>
      </c>
      <c r="AE33" s="6">
        <f t="shared" si="6"/>
        <v>0</v>
      </c>
      <c r="AF33" s="6">
        <f t="shared" si="7"/>
        <v>0</v>
      </c>
    </row>
    <row r="34" spans="2:32" s="23" customFormat="1" hidden="1" outlineLevel="1" x14ac:dyDescent="0.25">
      <c r="B34" s="24" t="str">
        <f t="shared" ca="1" si="9"/>
        <v>ФД7_124</v>
      </c>
      <c r="C34" s="25" t="s">
        <v>116</v>
      </c>
      <c r="D34" s="25" t="s">
        <v>116</v>
      </c>
      <c r="E34" s="25" t="s">
        <v>117</v>
      </c>
      <c r="F34" s="25" t="s">
        <v>116</v>
      </c>
      <c r="G34" s="25" t="s">
        <v>116</v>
      </c>
      <c r="H34" s="25" t="s">
        <v>128</v>
      </c>
      <c r="I34" s="25" t="s">
        <v>129</v>
      </c>
      <c r="J34" s="25"/>
      <c r="K34" s="25" t="s">
        <v>131</v>
      </c>
      <c r="L34" s="25" t="s">
        <v>120</v>
      </c>
      <c r="M34" s="25"/>
      <c r="N34" s="25" t="s">
        <v>125</v>
      </c>
      <c r="O34" s="25" t="s">
        <v>74</v>
      </c>
      <c r="P34" s="25"/>
      <c r="Q34" s="25"/>
      <c r="R34" s="26" t="s">
        <v>122</v>
      </c>
      <c r="S34" s="25" t="s">
        <v>389</v>
      </c>
      <c r="T34" s="25"/>
      <c r="U34" s="24"/>
      <c r="V34" s="25"/>
      <c r="W34" s="27"/>
      <c r="X34" s="28" t="s">
        <v>123</v>
      </c>
      <c r="Y34" s="28" t="s">
        <v>123</v>
      </c>
      <c r="Z34" s="24"/>
      <c r="AA34" s="76"/>
      <c r="AB34" s="31" t="s">
        <v>4</v>
      </c>
      <c r="AC34" s="32" t="s">
        <v>123</v>
      </c>
      <c r="AD34" s="6">
        <f t="shared" si="5"/>
        <v>1</v>
      </c>
      <c r="AE34" s="6">
        <f t="shared" si="6"/>
        <v>0</v>
      </c>
      <c r="AF34" s="6">
        <f t="shared" si="7"/>
        <v>0</v>
      </c>
    </row>
    <row r="35" spans="2:32" s="23" customFormat="1" hidden="1" outlineLevel="1" x14ac:dyDescent="0.25">
      <c r="B35" s="24" t="str">
        <f t="shared" ca="1" si="9"/>
        <v>ФД8_124</v>
      </c>
      <c r="C35" s="25" t="s">
        <v>116</v>
      </c>
      <c r="D35" s="25" t="s">
        <v>116</v>
      </c>
      <c r="E35" s="25" t="s">
        <v>117</v>
      </c>
      <c r="F35" s="25" t="s">
        <v>116</v>
      </c>
      <c r="G35" s="25" t="s">
        <v>116</v>
      </c>
      <c r="H35" s="25" t="s">
        <v>128</v>
      </c>
      <c r="I35" s="25" t="s">
        <v>129</v>
      </c>
      <c r="J35" s="25"/>
      <c r="K35" s="25" t="s">
        <v>131</v>
      </c>
      <c r="L35" s="25" t="s">
        <v>120</v>
      </c>
      <c r="M35" s="25"/>
      <c r="N35" s="25" t="s">
        <v>125</v>
      </c>
      <c r="O35" s="25" t="s">
        <v>48</v>
      </c>
      <c r="P35" s="25"/>
      <c r="Q35" s="25"/>
      <c r="R35" s="26" t="s">
        <v>122</v>
      </c>
      <c r="S35" s="25" t="s">
        <v>389</v>
      </c>
      <c r="T35" s="25"/>
      <c r="U35" s="24"/>
      <c r="V35" s="25"/>
      <c r="W35" s="27"/>
      <c r="X35" s="28" t="s">
        <v>123</v>
      </c>
      <c r="Y35" s="28" t="s">
        <v>123</v>
      </c>
      <c r="Z35" s="24"/>
      <c r="AA35" s="76"/>
      <c r="AB35" s="31" t="s">
        <v>4</v>
      </c>
      <c r="AC35" s="32" t="s">
        <v>123</v>
      </c>
      <c r="AD35" s="6">
        <f t="shared" si="5"/>
        <v>1</v>
      </c>
      <c r="AE35" s="6">
        <f t="shared" si="6"/>
        <v>0</v>
      </c>
      <c r="AF35" s="6">
        <f t="shared" si="7"/>
        <v>0</v>
      </c>
    </row>
    <row r="36" spans="2:32" s="23" customFormat="1" hidden="1" outlineLevel="1" x14ac:dyDescent="0.25">
      <c r="B36" s="24" t="str">
        <f t="shared" ca="1" si="9"/>
        <v>ФД9_124</v>
      </c>
      <c r="C36" s="25" t="s">
        <v>116</v>
      </c>
      <c r="D36" s="25" t="s">
        <v>116</v>
      </c>
      <c r="E36" s="25" t="s">
        <v>117</v>
      </c>
      <c r="F36" s="25" t="s">
        <v>116</v>
      </c>
      <c r="G36" s="25" t="s">
        <v>116</v>
      </c>
      <c r="H36" s="25" t="s">
        <v>128</v>
      </c>
      <c r="I36" s="25" t="s">
        <v>129</v>
      </c>
      <c r="J36" s="25"/>
      <c r="K36" s="25" t="s">
        <v>131</v>
      </c>
      <c r="L36" s="25" t="s">
        <v>120</v>
      </c>
      <c r="M36" s="25"/>
      <c r="N36" s="25" t="s">
        <v>125</v>
      </c>
      <c r="O36" s="25" t="s">
        <v>32</v>
      </c>
      <c r="P36" s="25"/>
      <c r="Q36" s="25"/>
      <c r="R36" s="26" t="s">
        <v>122</v>
      </c>
      <c r="S36" s="25" t="s">
        <v>389</v>
      </c>
      <c r="T36" s="25"/>
      <c r="U36" s="24"/>
      <c r="V36" s="25"/>
      <c r="W36" s="27"/>
      <c r="X36" s="28" t="s">
        <v>123</v>
      </c>
      <c r="Y36" s="28" t="s">
        <v>123</v>
      </c>
      <c r="Z36" s="24"/>
      <c r="AA36" s="76"/>
      <c r="AB36" s="31" t="s">
        <v>4</v>
      </c>
      <c r="AC36" s="32" t="s">
        <v>123</v>
      </c>
      <c r="AD36" s="6">
        <f t="shared" si="5"/>
        <v>1</v>
      </c>
      <c r="AE36" s="6">
        <f t="shared" si="6"/>
        <v>0</v>
      </c>
      <c r="AF36" s="6">
        <f t="shared" si="7"/>
        <v>0</v>
      </c>
    </row>
    <row r="37" spans="2:32" s="23" customFormat="1" hidden="1" outlineLevel="1" x14ac:dyDescent="0.25">
      <c r="B37" s="24" t="str">
        <f t="shared" ca="1" si="9"/>
        <v>ФД10_124</v>
      </c>
      <c r="C37" s="25" t="s">
        <v>116</v>
      </c>
      <c r="D37" s="25" t="s">
        <v>116</v>
      </c>
      <c r="E37" s="25" t="s">
        <v>117</v>
      </c>
      <c r="F37" s="25" t="s">
        <v>116</v>
      </c>
      <c r="G37" s="25" t="s">
        <v>116</v>
      </c>
      <c r="H37" s="25" t="s">
        <v>128</v>
      </c>
      <c r="I37" s="25" t="s">
        <v>129</v>
      </c>
      <c r="J37" s="25"/>
      <c r="K37" s="25" t="s">
        <v>125</v>
      </c>
      <c r="L37" s="25" t="s">
        <v>120</v>
      </c>
      <c r="M37" s="25"/>
      <c r="N37" s="25" t="s">
        <v>125</v>
      </c>
      <c r="O37" s="25" t="s">
        <v>12</v>
      </c>
      <c r="P37" s="25"/>
      <c r="Q37" s="25"/>
      <c r="R37" s="26" t="s">
        <v>122</v>
      </c>
      <c r="S37" s="25" t="s">
        <v>389</v>
      </c>
      <c r="T37" s="25"/>
      <c r="U37" s="24"/>
      <c r="V37" s="25"/>
      <c r="W37" s="27"/>
      <c r="X37" s="28" t="s">
        <v>123</v>
      </c>
      <c r="Y37" s="28" t="s">
        <v>123</v>
      </c>
      <c r="Z37" s="24"/>
      <c r="AA37" s="76"/>
      <c r="AB37" s="31" t="s">
        <v>4</v>
      </c>
      <c r="AC37" s="32" t="s">
        <v>123</v>
      </c>
      <c r="AD37" s="6">
        <f t="shared" si="5"/>
        <v>1</v>
      </c>
      <c r="AE37" s="6">
        <f t="shared" si="6"/>
        <v>0</v>
      </c>
      <c r="AF37" s="6">
        <f t="shared" si="7"/>
        <v>0</v>
      </c>
    </row>
    <row r="38" spans="2:32" s="23" customFormat="1" hidden="1" outlineLevel="1" x14ac:dyDescent="0.25">
      <c r="B38" s="24" t="str">
        <f t="shared" ca="1" si="9"/>
        <v>ФД11_124</v>
      </c>
      <c r="C38" s="25" t="s">
        <v>116</v>
      </c>
      <c r="D38" s="25" t="s">
        <v>116</v>
      </c>
      <c r="E38" s="25" t="s">
        <v>117</v>
      </c>
      <c r="F38" s="25" t="s">
        <v>116</v>
      </c>
      <c r="G38" s="25" t="s">
        <v>116</v>
      </c>
      <c r="H38" s="25" t="s">
        <v>128</v>
      </c>
      <c r="I38" s="25" t="s">
        <v>129</v>
      </c>
      <c r="J38" s="25"/>
      <c r="K38" s="25" t="s">
        <v>125</v>
      </c>
      <c r="L38" s="25" t="s">
        <v>120</v>
      </c>
      <c r="M38" s="25"/>
      <c r="N38" s="25" t="s">
        <v>125</v>
      </c>
      <c r="O38" s="25" t="s">
        <v>38</v>
      </c>
      <c r="P38" s="25"/>
      <c r="Q38" s="25"/>
      <c r="R38" s="26" t="s">
        <v>122</v>
      </c>
      <c r="S38" s="25" t="s">
        <v>389</v>
      </c>
      <c r="T38" s="25"/>
      <c r="U38" s="24"/>
      <c r="V38" s="25"/>
      <c r="W38" s="27"/>
      <c r="X38" s="28" t="s">
        <v>123</v>
      </c>
      <c r="Y38" s="28" t="s">
        <v>123</v>
      </c>
      <c r="Z38" s="24"/>
      <c r="AA38" s="76"/>
      <c r="AB38" s="31" t="s">
        <v>4</v>
      </c>
      <c r="AC38" s="32" t="s">
        <v>123</v>
      </c>
      <c r="AD38" s="6">
        <f t="shared" si="5"/>
        <v>1</v>
      </c>
      <c r="AE38" s="6">
        <f t="shared" si="6"/>
        <v>0</v>
      </c>
      <c r="AF38" s="6">
        <f t="shared" si="7"/>
        <v>0</v>
      </c>
    </row>
    <row r="39" spans="2:32" s="23" customFormat="1" ht="30" hidden="1" outlineLevel="1" x14ac:dyDescent="0.25">
      <c r="B39" s="24" t="str">
        <f t="shared" ca="1" si="9"/>
        <v>ФД12_124</v>
      </c>
      <c r="C39" s="25" t="s">
        <v>116</v>
      </c>
      <c r="D39" s="25" t="s">
        <v>116</v>
      </c>
      <c r="E39" s="25" t="s">
        <v>117</v>
      </c>
      <c r="F39" s="25" t="s">
        <v>116</v>
      </c>
      <c r="G39" s="25" t="s">
        <v>116</v>
      </c>
      <c r="H39" s="25" t="s">
        <v>128</v>
      </c>
      <c r="I39" s="25" t="s">
        <v>129</v>
      </c>
      <c r="J39" s="25"/>
      <c r="K39" s="25" t="s">
        <v>121</v>
      </c>
      <c r="L39" s="25" t="s">
        <v>120</v>
      </c>
      <c r="M39" s="25"/>
      <c r="N39" s="25" t="s">
        <v>395</v>
      </c>
      <c r="O39" s="25"/>
      <c r="P39" s="25" t="s">
        <v>401</v>
      </c>
      <c r="Q39" s="25"/>
      <c r="R39" s="26" t="s">
        <v>392</v>
      </c>
      <c r="S39" s="25" t="s">
        <v>230</v>
      </c>
      <c r="T39" s="25"/>
      <c r="U39" s="25" t="s">
        <v>402</v>
      </c>
      <c r="V39" s="25"/>
      <c r="W39" s="27"/>
      <c r="X39" s="28" t="s">
        <v>123</v>
      </c>
      <c r="Y39" s="28" t="s">
        <v>123</v>
      </c>
      <c r="Z39" s="24"/>
      <c r="AA39" s="76"/>
      <c r="AB39" s="31" t="s">
        <v>4</v>
      </c>
      <c r="AC39" s="32" t="s">
        <v>123</v>
      </c>
      <c r="AD39" s="6">
        <f t="shared" si="5"/>
        <v>1</v>
      </c>
      <c r="AE39" s="6">
        <f t="shared" si="6"/>
        <v>0</v>
      </c>
      <c r="AF39" s="6">
        <f t="shared" si="7"/>
        <v>0</v>
      </c>
    </row>
    <row r="40" spans="2:32" s="23" customFormat="1" ht="30" hidden="1" outlineLevel="1" x14ac:dyDescent="0.25">
      <c r="B40" s="24" t="str">
        <f t="shared" ca="1" si="9"/>
        <v>ФД13_124</v>
      </c>
      <c r="C40" s="25" t="s">
        <v>116</v>
      </c>
      <c r="D40" s="25" t="s">
        <v>116</v>
      </c>
      <c r="E40" s="25" t="s">
        <v>117</v>
      </c>
      <c r="F40" s="25" t="s">
        <v>116</v>
      </c>
      <c r="G40" s="25" t="s">
        <v>116</v>
      </c>
      <c r="H40" s="25" t="s">
        <v>128</v>
      </c>
      <c r="I40" s="25" t="s">
        <v>129</v>
      </c>
      <c r="J40" s="25"/>
      <c r="K40" s="25" t="s">
        <v>131</v>
      </c>
      <c r="L40" s="25" t="s">
        <v>120</v>
      </c>
      <c r="M40" s="25"/>
      <c r="N40" s="25" t="s">
        <v>403</v>
      </c>
      <c r="O40" s="25"/>
      <c r="P40" s="25" t="s">
        <v>404</v>
      </c>
      <c r="Q40" s="25"/>
      <c r="R40" s="26" t="s">
        <v>392</v>
      </c>
      <c r="S40" s="25" t="s">
        <v>230</v>
      </c>
      <c r="T40" s="25"/>
      <c r="U40" s="25" t="s">
        <v>402</v>
      </c>
      <c r="V40" s="25"/>
      <c r="W40" s="27"/>
      <c r="X40" s="28" t="s">
        <v>123</v>
      </c>
      <c r="Y40" s="28" t="s">
        <v>123</v>
      </c>
      <c r="Z40" s="24"/>
      <c r="AA40" s="76"/>
      <c r="AB40" s="31" t="s">
        <v>4</v>
      </c>
      <c r="AC40" s="32" t="s">
        <v>123</v>
      </c>
      <c r="AD40" s="6">
        <f t="shared" si="5"/>
        <v>1</v>
      </c>
      <c r="AE40" s="6">
        <f t="shared" si="6"/>
        <v>0</v>
      </c>
      <c r="AF40" s="6">
        <f t="shared" si="7"/>
        <v>0</v>
      </c>
    </row>
    <row r="41" spans="2:32" s="23" customFormat="1" ht="30" hidden="1" outlineLevel="1" x14ac:dyDescent="0.25">
      <c r="B41" s="24" t="str">
        <f t="shared" ca="1" si="9"/>
        <v>ФД14_124</v>
      </c>
      <c r="C41" s="25" t="s">
        <v>116</v>
      </c>
      <c r="D41" s="25" t="s">
        <v>116</v>
      </c>
      <c r="E41" s="25" t="s">
        <v>117</v>
      </c>
      <c r="F41" s="25" t="s">
        <v>116</v>
      </c>
      <c r="G41" s="25" t="s">
        <v>116</v>
      </c>
      <c r="H41" s="25" t="s">
        <v>128</v>
      </c>
      <c r="I41" s="25" t="s">
        <v>129</v>
      </c>
      <c r="J41" s="25"/>
      <c r="K41" s="25" t="s">
        <v>125</v>
      </c>
      <c r="L41" s="25" t="s">
        <v>120</v>
      </c>
      <c r="M41" s="25"/>
      <c r="N41" s="25" t="s">
        <v>405</v>
      </c>
      <c r="O41" s="25"/>
      <c r="P41" s="25" t="s">
        <v>406</v>
      </c>
      <c r="Q41" s="25"/>
      <c r="R41" s="26" t="s">
        <v>392</v>
      </c>
      <c r="S41" s="25" t="s">
        <v>230</v>
      </c>
      <c r="T41" s="25"/>
      <c r="U41" s="25" t="s">
        <v>402</v>
      </c>
      <c r="V41" s="25"/>
      <c r="W41" s="27"/>
      <c r="X41" s="28" t="s">
        <v>123</v>
      </c>
      <c r="Y41" s="28" t="s">
        <v>123</v>
      </c>
      <c r="Z41" s="24"/>
      <c r="AA41" s="76"/>
      <c r="AB41" s="31" t="s">
        <v>4</v>
      </c>
      <c r="AC41" s="32" t="s">
        <v>123</v>
      </c>
      <c r="AD41" s="6">
        <f t="shared" si="5"/>
        <v>1</v>
      </c>
      <c r="AE41" s="6">
        <f t="shared" si="6"/>
        <v>0</v>
      </c>
      <c r="AF41" s="6">
        <f t="shared" si="7"/>
        <v>0</v>
      </c>
    </row>
    <row r="42" spans="2:32" ht="15" customHeight="1" collapsed="1" x14ac:dyDescent="0.25">
      <c r="B42" s="623" t="s">
        <v>136</v>
      </c>
      <c r="C42" s="624"/>
      <c r="D42" s="624"/>
      <c r="E42" s="624"/>
      <c r="F42" s="624"/>
      <c r="G42" s="624"/>
      <c r="H42" s="624"/>
      <c r="I42" s="624"/>
      <c r="J42" s="624"/>
      <c r="K42" s="624"/>
      <c r="L42" s="624"/>
      <c r="M42" s="624"/>
      <c r="N42" s="624"/>
      <c r="O42" s="624"/>
      <c r="P42" s="624"/>
      <c r="Q42" s="624"/>
      <c r="R42" s="624"/>
      <c r="S42" s="624"/>
      <c r="T42" s="624"/>
      <c r="U42" s="624"/>
      <c r="V42" s="624"/>
      <c r="W42" s="624"/>
      <c r="X42" s="624"/>
      <c r="Y42" s="624"/>
      <c r="Z42" s="624"/>
      <c r="AA42" s="53"/>
      <c r="AB42" s="53"/>
      <c r="AC42" s="54"/>
      <c r="AD42" s="6">
        <f t="shared" si="5"/>
        <v>0</v>
      </c>
      <c r="AE42" s="6">
        <f t="shared" si="6"/>
        <v>0</v>
      </c>
      <c r="AF42" s="6">
        <f t="shared" si="7"/>
        <v>0</v>
      </c>
    </row>
    <row r="43" spans="2:32" s="23" customFormat="1" ht="90" hidden="1" outlineLevel="1" x14ac:dyDescent="0.25">
      <c r="B43" s="24" t="str">
        <f t="shared" ref="B43:B69" ca="1" si="10">"ФД"&amp;COUNTA(A$43:$C43)&amp;"_6"&amp;MID(H43,6,5)</f>
        <v>ФД1_625</v>
      </c>
      <c r="C43" s="25" t="s">
        <v>116</v>
      </c>
      <c r="D43" s="25" t="s">
        <v>116</v>
      </c>
      <c r="E43" s="25" t="s">
        <v>117</v>
      </c>
      <c r="F43" s="25" t="s">
        <v>117</v>
      </c>
      <c r="G43" s="25" t="s">
        <v>117</v>
      </c>
      <c r="H43" s="25" t="s">
        <v>136</v>
      </c>
      <c r="I43" s="25" t="s">
        <v>137</v>
      </c>
      <c r="J43" s="25"/>
      <c r="K43" s="25" t="s">
        <v>121</v>
      </c>
      <c r="L43" s="25" t="s">
        <v>120</v>
      </c>
      <c r="M43" s="25"/>
      <c r="N43" s="25" t="s">
        <v>407</v>
      </c>
      <c r="O43" s="25" t="s">
        <v>408</v>
      </c>
      <c r="P43" s="25"/>
      <c r="Q43" s="25"/>
      <c r="R43" s="26" t="s">
        <v>122</v>
      </c>
      <c r="S43" s="25" t="s">
        <v>386</v>
      </c>
      <c r="T43" s="25"/>
      <c r="U43" s="25" t="s">
        <v>387</v>
      </c>
      <c r="V43" s="25"/>
      <c r="W43" s="27"/>
      <c r="X43" s="28" t="s">
        <v>123</v>
      </c>
      <c r="Y43" s="28" t="s">
        <v>123</v>
      </c>
      <c r="Z43" s="24"/>
      <c r="AA43" s="76"/>
      <c r="AB43" s="31" t="s">
        <v>4</v>
      </c>
      <c r="AC43" s="32" t="s">
        <v>123</v>
      </c>
      <c r="AD43" s="6">
        <f t="shared" si="5"/>
        <v>1</v>
      </c>
      <c r="AE43" s="6">
        <f t="shared" si="6"/>
        <v>0</v>
      </c>
      <c r="AF43" s="6">
        <f t="shared" si="7"/>
        <v>0</v>
      </c>
    </row>
    <row r="44" spans="2:32" s="23" customFormat="1" ht="60" hidden="1" outlineLevel="1" x14ac:dyDescent="0.25">
      <c r="B44" s="24" t="str">
        <f t="shared" ca="1" si="10"/>
        <v>ФД2_625</v>
      </c>
      <c r="C44" s="25" t="s">
        <v>116</v>
      </c>
      <c r="D44" s="25" t="s">
        <v>116</v>
      </c>
      <c r="E44" s="25" t="s">
        <v>117</v>
      </c>
      <c r="F44" s="25" t="s">
        <v>117</v>
      </c>
      <c r="G44" s="25" t="s">
        <v>117</v>
      </c>
      <c r="H44" s="25" t="s">
        <v>136</v>
      </c>
      <c r="I44" s="25" t="s">
        <v>137</v>
      </c>
      <c r="J44" s="25"/>
      <c r="K44" s="25" t="s">
        <v>131</v>
      </c>
      <c r="L44" s="25" t="s">
        <v>409</v>
      </c>
      <c r="M44" s="25"/>
      <c r="N44" s="25" t="s">
        <v>410</v>
      </c>
      <c r="O44" s="25" t="s">
        <v>411</v>
      </c>
      <c r="P44" s="25"/>
      <c r="Q44" s="25"/>
      <c r="R44" s="26" t="s">
        <v>122</v>
      </c>
      <c r="S44" s="25" t="s">
        <v>386</v>
      </c>
      <c r="T44" s="25"/>
      <c r="U44" s="25" t="s">
        <v>387</v>
      </c>
      <c r="V44" s="25"/>
      <c r="W44" s="27"/>
      <c r="X44" s="28" t="s">
        <v>123</v>
      </c>
      <c r="Y44" s="28" t="s">
        <v>123</v>
      </c>
      <c r="Z44" s="24"/>
      <c r="AA44" s="76"/>
      <c r="AB44" s="31" t="s">
        <v>4</v>
      </c>
      <c r="AC44" s="32" t="s">
        <v>123</v>
      </c>
      <c r="AD44" s="6">
        <f t="shared" si="5"/>
        <v>1</v>
      </c>
      <c r="AE44" s="6">
        <f t="shared" si="6"/>
        <v>0</v>
      </c>
      <c r="AF44" s="6">
        <f t="shared" si="7"/>
        <v>0</v>
      </c>
    </row>
    <row r="45" spans="2:32" s="23" customFormat="1" ht="75" hidden="1" outlineLevel="1" x14ac:dyDescent="0.25">
      <c r="B45" s="24" t="str">
        <f t="shared" ca="1" si="10"/>
        <v>ФД3_625</v>
      </c>
      <c r="C45" s="25" t="s">
        <v>116</v>
      </c>
      <c r="D45" s="25" t="s">
        <v>116</v>
      </c>
      <c r="E45" s="25" t="s">
        <v>117</v>
      </c>
      <c r="F45" s="25" t="s">
        <v>117</v>
      </c>
      <c r="G45" s="25" t="s">
        <v>117</v>
      </c>
      <c r="H45" s="25" t="s">
        <v>136</v>
      </c>
      <c r="I45" s="25" t="s">
        <v>137</v>
      </c>
      <c r="J45" s="25"/>
      <c r="K45" s="25" t="s">
        <v>131</v>
      </c>
      <c r="L45" s="25" t="s">
        <v>412</v>
      </c>
      <c r="M45" s="25"/>
      <c r="N45" s="25" t="s">
        <v>413</v>
      </c>
      <c r="O45" s="25" t="s">
        <v>414</v>
      </c>
      <c r="P45" s="25"/>
      <c r="Q45" s="25"/>
      <c r="R45" s="26" t="s">
        <v>122</v>
      </c>
      <c r="S45" s="25" t="s">
        <v>386</v>
      </c>
      <c r="T45" s="25"/>
      <c r="U45" s="25" t="s">
        <v>387</v>
      </c>
      <c r="V45" s="25"/>
      <c r="W45" s="27"/>
      <c r="X45" s="28" t="s">
        <v>123</v>
      </c>
      <c r="Y45" s="28" t="s">
        <v>123</v>
      </c>
      <c r="Z45" s="24"/>
      <c r="AA45" s="76"/>
      <c r="AB45" s="31" t="s">
        <v>4</v>
      </c>
      <c r="AC45" s="32" t="s">
        <v>123</v>
      </c>
      <c r="AD45" s="6">
        <f t="shared" si="5"/>
        <v>1</v>
      </c>
      <c r="AE45" s="6">
        <f t="shared" si="6"/>
        <v>0</v>
      </c>
      <c r="AF45" s="6">
        <f t="shared" si="7"/>
        <v>0</v>
      </c>
    </row>
    <row r="46" spans="2:32" s="23" customFormat="1" ht="75" hidden="1" outlineLevel="1" x14ac:dyDescent="0.25">
      <c r="B46" s="24" t="str">
        <f t="shared" ca="1" si="10"/>
        <v>ФД4_625</v>
      </c>
      <c r="C46" s="25" t="s">
        <v>116</v>
      </c>
      <c r="D46" s="25" t="s">
        <v>116</v>
      </c>
      <c r="E46" s="25" t="s">
        <v>117</v>
      </c>
      <c r="F46" s="25" t="s">
        <v>117</v>
      </c>
      <c r="G46" s="25" t="s">
        <v>117</v>
      </c>
      <c r="H46" s="25" t="s">
        <v>136</v>
      </c>
      <c r="I46" s="25" t="s">
        <v>137</v>
      </c>
      <c r="J46" s="25"/>
      <c r="K46" s="25" t="s">
        <v>131</v>
      </c>
      <c r="L46" s="25" t="s">
        <v>415</v>
      </c>
      <c r="M46" s="25"/>
      <c r="N46" s="25" t="s">
        <v>413</v>
      </c>
      <c r="O46" s="25" t="s">
        <v>414</v>
      </c>
      <c r="P46" s="25"/>
      <c r="Q46" s="25"/>
      <c r="R46" s="26" t="s">
        <v>122</v>
      </c>
      <c r="S46" s="25" t="s">
        <v>386</v>
      </c>
      <c r="T46" s="25"/>
      <c r="U46" s="25" t="s">
        <v>387</v>
      </c>
      <c r="V46" s="25"/>
      <c r="W46" s="27"/>
      <c r="X46" s="28" t="s">
        <v>123</v>
      </c>
      <c r="Y46" s="28" t="s">
        <v>123</v>
      </c>
      <c r="Z46" s="24"/>
      <c r="AA46" s="76"/>
      <c r="AB46" s="31" t="s">
        <v>4</v>
      </c>
      <c r="AC46" s="32" t="s">
        <v>123</v>
      </c>
      <c r="AD46" s="6">
        <f t="shared" si="5"/>
        <v>1</v>
      </c>
      <c r="AE46" s="6">
        <f t="shared" si="6"/>
        <v>0</v>
      </c>
      <c r="AF46" s="6">
        <f t="shared" si="7"/>
        <v>0</v>
      </c>
    </row>
    <row r="47" spans="2:32" s="23" customFormat="1" ht="165" hidden="1" outlineLevel="1" x14ac:dyDescent="0.25">
      <c r="B47" s="421" t="s">
        <v>1647</v>
      </c>
      <c r="C47" s="420" t="s">
        <v>116</v>
      </c>
      <c r="D47" s="420" t="s">
        <v>116</v>
      </c>
      <c r="E47" s="420" t="s">
        <v>117</v>
      </c>
      <c r="F47" s="420" t="s">
        <v>117</v>
      </c>
      <c r="G47" s="420" t="s">
        <v>117</v>
      </c>
      <c r="H47" s="420" t="s">
        <v>136</v>
      </c>
      <c r="I47" s="420" t="s">
        <v>1602</v>
      </c>
      <c r="J47" s="420"/>
      <c r="K47" s="420" t="s">
        <v>121</v>
      </c>
      <c r="L47" s="420" t="s">
        <v>120</v>
      </c>
      <c r="M47" s="420"/>
      <c r="N47" s="420" t="s">
        <v>1614</v>
      </c>
      <c r="O47" s="420" t="s">
        <v>1616</v>
      </c>
      <c r="P47" s="420"/>
      <c r="Q47" s="420"/>
      <c r="R47" s="422" t="s">
        <v>122</v>
      </c>
      <c r="S47" s="420" t="s">
        <v>1613</v>
      </c>
      <c r="T47" s="420"/>
      <c r="U47" s="420" t="s">
        <v>387</v>
      </c>
      <c r="V47" s="420"/>
      <c r="W47" s="423"/>
      <c r="X47" s="424" t="s">
        <v>123</v>
      </c>
      <c r="Y47" s="424" t="s">
        <v>123</v>
      </c>
      <c r="Z47" s="421"/>
      <c r="AA47" s="439">
        <v>45783.6715625</v>
      </c>
      <c r="AB47" s="427"/>
      <c r="AC47" s="428"/>
      <c r="AD47" s="6"/>
      <c r="AE47" s="6"/>
      <c r="AF47" s="6"/>
    </row>
    <row r="48" spans="2:32" s="23" customFormat="1" ht="165" hidden="1" outlineLevel="1" x14ac:dyDescent="0.25">
      <c r="B48" s="421" t="s">
        <v>1648</v>
      </c>
      <c r="C48" s="420" t="s">
        <v>116</v>
      </c>
      <c r="D48" s="420" t="s">
        <v>116</v>
      </c>
      <c r="E48" s="420" t="s">
        <v>117</v>
      </c>
      <c r="F48" s="420" t="s">
        <v>117</v>
      </c>
      <c r="G48" s="420" t="s">
        <v>117</v>
      </c>
      <c r="H48" s="420" t="s">
        <v>136</v>
      </c>
      <c r="I48" s="420" t="s">
        <v>1602</v>
      </c>
      <c r="J48" s="420"/>
      <c r="K48" s="420" t="s">
        <v>131</v>
      </c>
      <c r="L48" s="420" t="s">
        <v>409</v>
      </c>
      <c r="M48" s="420"/>
      <c r="N48" s="420" t="s">
        <v>1615</v>
      </c>
      <c r="O48" s="420" t="s">
        <v>1617</v>
      </c>
      <c r="P48" s="420"/>
      <c r="Q48" s="420"/>
      <c r="R48" s="422" t="s">
        <v>122</v>
      </c>
      <c r="S48" s="420" t="s">
        <v>1613</v>
      </c>
      <c r="T48" s="420"/>
      <c r="U48" s="420" t="s">
        <v>387</v>
      </c>
      <c r="V48" s="420"/>
      <c r="W48" s="423"/>
      <c r="X48" s="424" t="s">
        <v>123</v>
      </c>
      <c r="Y48" s="424" t="s">
        <v>123</v>
      </c>
      <c r="Z48" s="421"/>
      <c r="AA48" s="439">
        <v>45537.520428240743</v>
      </c>
      <c r="AB48" s="427"/>
      <c r="AC48" s="428"/>
      <c r="AD48" s="6"/>
      <c r="AE48" s="6"/>
      <c r="AF48" s="6"/>
    </row>
    <row r="49" spans="2:33" s="23" customFormat="1" ht="165" hidden="1" outlineLevel="1" x14ac:dyDescent="0.25">
      <c r="B49" s="421" t="s">
        <v>1649</v>
      </c>
      <c r="C49" s="420" t="s">
        <v>116</v>
      </c>
      <c r="D49" s="420" t="s">
        <v>116</v>
      </c>
      <c r="E49" s="420" t="s">
        <v>117</v>
      </c>
      <c r="F49" s="420" t="s">
        <v>117</v>
      </c>
      <c r="G49" s="420" t="s">
        <v>117</v>
      </c>
      <c r="H49" s="420" t="s">
        <v>136</v>
      </c>
      <c r="I49" s="420" t="s">
        <v>1602</v>
      </c>
      <c r="J49" s="420"/>
      <c r="K49" s="420" t="s">
        <v>131</v>
      </c>
      <c r="L49" s="420" t="s">
        <v>412</v>
      </c>
      <c r="M49" s="420"/>
      <c r="N49" s="420" t="s">
        <v>1614</v>
      </c>
      <c r="O49" s="420" t="s">
        <v>1616</v>
      </c>
      <c r="P49" s="420"/>
      <c r="Q49" s="420"/>
      <c r="R49" s="422" t="s">
        <v>122</v>
      </c>
      <c r="S49" s="420" t="s">
        <v>1613</v>
      </c>
      <c r="T49" s="420"/>
      <c r="U49" s="420" t="s">
        <v>387</v>
      </c>
      <c r="V49" s="420"/>
      <c r="W49" s="423"/>
      <c r="X49" s="424" t="s">
        <v>123</v>
      </c>
      <c r="Y49" s="424" t="s">
        <v>123</v>
      </c>
      <c r="Z49" s="421"/>
      <c r="AA49" s="439">
        <v>45537.520486111112</v>
      </c>
      <c r="AB49" s="427"/>
      <c r="AC49" s="428"/>
      <c r="AD49" s="6"/>
      <c r="AE49" s="6"/>
      <c r="AF49" s="6"/>
    </row>
    <row r="50" spans="2:33" s="23" customFormat="1" ht="165" hidden="1" outlineLevel="1" x14ac:dyDescent="0.25">
      <c r="B50" s="421" t="s">
        <v>1650</v>
      </c>
      <c r="C50" s="420" t="s">
        <v>116</v>
      </c>
      <c r="D50" s="420" t="s">
        <v>116</v>
      </c>
      <c r="E50" s="420" t="s">
        <v>117</v>
      </c>
      <c r="F50" s="420" t="s">
        <v>117</v>
      </c>
      <c r="G50" s="420" t="s">
        <v>117</v>
      </c>
      <c r="H50" s="420" t="s">
        <v>136</v>
      </c>
      <c r="I50" s="420" t="s">
        <v>1602</v>
      </c>
      <c r="J50" s="420"/>
      <c r="K50" s="420" t="s">
        <v>131</v>
      </c>
      <c r="L50" s="420" t="s">
        <v>415</v>
      </c>
      <c r="M50" s="420"/>
      <c r="N50" s="420" t="s">
        <v>1614</v>
      </c>
      <c r="O50" s="420" t="s">
        <v>1616</v>
      </c>
      <c r="P50" s="420"/>
      <c r="Q50" s="420"/>
      <c r="R50" s="422" t="s">
        <v>122</v>
      </c>
      <c r="S50" s="420" t="s">
        <v>1613</v>
      </c>
      <c r="T50" s="420"/>
      <c r="U50" s="420" t="s">
        <v>387</v>
      </c>
      <c r="V50" s="420"/>
      <c r="W50" s="423"/>
      <c r="X50" s="424" t="s">
        <v>123</v>
      </c>
      <c r="Y50" s="424" t="s">
        <v>123</v>
      </c>
      <c r="Z50" s="421"/>
      <c r="AA50" s="439">
        <v>45537.520567129628</v>
      </c>
      <c r="AB50" s="427"/>
      <c r="AC50" s="428"/>
      <c r="AD50" s="6"/>
      <c r="AE50" s="6"/>
      <c r="AF50" s="6"/>
    </row>
    <row r="51" spans="2:33" s="23" customFormat="1" ht="30" hidden="1" outlineLevel="1" x14ac:dyDescent="0.25">
      <c r="B51" s="24" t="str">
        <f t="shared" ca="1" si="10"/>
        <v>ФД5_625</v>
      </c>
      <c r="C51" s="25" t="s">
        <v>116</v>
      </c>
      <c r="D51" s="25" t="s">
        <v>116</v>
      </c>
      <c r="E51" s="25" t="s">
        <v>117</v>
      </c>
      <c r="F51" s="25" t="s">
        <v>117</v>
      </c>
      <c r="G51" s="25" t="s">
        <v>117</v>
      </c>
      <c r="H51" s="25" t="s">
        <v>136</v>
      </c>
      <c r="I51" s="420" t="s">
        <v>1601</v>
      </c>
      <c r="J51" s="25"/>
      <c r="K51" s="25" t="s">
        <v>121</v>
      </c>
      <c r="L51" s="25" t="s">
        <v>120</v>
      </c>
      <c r="M51" s="25"/>
      <c r="N51" s="25" t="s">
        <v>121</v>
      </c>
      <c r="O51" s="25" t="s">
        <v>251</v>
      </c>
      <c r="P51" s="25"/>
      <c r="Q51" s="25"/>
      <c r="R51" s="26" t="s">
        <v>122</v>
      </c>
      <c r="S51" s="25" t="s">
        <v>389</v>
      </c>
      <c r="T51" s="25"/>
      <c r="U51" s="24"/>
      <c r="V51" s="25"/>
      <c r="W51" s="27"/>
      <c r="X51" s="28" t="s">
        <v>123</v>
      </c>
      <c r="Y51" s="28" t="s">
        <v>123</v>
      </c>
      <c r="Z51" s="24"/>
      <c r="AA51" s="76">
        <v>45531.407129629632</v>
      </c>
      <c r="AB51" s="31" t="s">
        <v>4</v>
      </c>
      <c r="AC51" s="32" t="s">
        <v>123</v>
      </c>
      <c r="AD51" s="6">
        <f t="shared" si="5"/>
        <v>1</v>
      </c>
      <c r="AE51" s="6">
        <f t="shared" si="6"/>
        <v>0</v>
      </c>
      <c r="AF51" s="6">
        <f t="shared" si="7"/>
        <v>0</v>
      </c>
    </row>
    <row r="52" spans="2:33" s="23" customFormat="1" ht="30" hidden="1" outlineLevel="1" x14ac:dyDescent="0.25">
      <c r="B52" s="24" t="str">
        <f t="shared" ca="1" si="10"/>
        <v>ФД6_625</v>
      </c>
      <c r="C52" s="25" t="s">
        <v>116</v>
      </c>
      <c r="D52" s="25" t="s">
        <v>116</v>
      </c>
      <c r="E52" s="25" t="s">
        <v>117</v>
      </c>
      <c r="F52" s="25" t="s">
        <v>117</v>
      </c>
      <c r="G52" s="25" t="s">
        <v>117</v>
      </c>
      <c r="H52" s="25" t="s">
        <v>136</v>
      </c>
      <c r="I52" s="420" t="s">
        <v>1601</v>
      </c>
      <c r="J52" s="25"/>
      <c r="K52" s="25" t="s">
        <v>119</v>
      </c>
      <c r="L52" s="25" t="s">
        <v>120</v>
      </c>
      <c r="M52" s="25"/>
      <c r="N52" s="25" t="s">
        <v>131</v>
      </c>
      <c r="O52" s="25" t="s">
        <v>78</v>
      </c>
      <c r="P52" s="25"/>
      <c r="Q52" s="25"/>
      <c r="R52" s="26" t="s">
        <v>122</v>
      </c>
      <c r="S52" s="25" t="s">
        <v>388</v>
      </c>
      <c r="T52" s="25"/>
      <c r="U52" s="24"/>
      <c r="V52" s="25"/>
      <c r="W52" s="27"/>
      <c r="X52" s="28" t="s">
        <v>123</v>
      </c>
      <c r="Y52" s="28" t="s">
        <v>123</v>
      </c>
      <c r="Z52" s="24"/>
      <c r="AA52" s="76">
        <v>45531.408819444441</v>
      </c>
      <c r="AB52" s="31" t="s">
        <v>4</v>
      </c>
      <c r="AC52" s="32" t="s">
        <v>123</v>
      </c>
      <c r="AD52" s="6">
        <f t="shared" si="5"/>
        <v>1</v>
      </c>
      <c r="AE52" s="6">
        <f t="shared" si="6"/>
        <v>0</v>
      </c>
      <c r="AF52" s="6">
        <f t="shared" si="7"/>
        <v>0</v>
      </c>
      <c r="AG52" s="23" t="s">
        <v>416</v>
      </c>
    </row>
    <row r="53" spans="2:33" s="23" customFormat="1" ht="30" hidden="1" outlineLevel="1" x14ac:dyDescent="0.25">
      <c r="B53" s="24" t="str">
        <f t="shared" ca="1" si="10"/>
        <v>ФД7_625</v>
      </c>
      <c r="C53" s="25" t="s">
        <v>116</v>
      </c>
      <c r="D53" s="25" t="s">
        <v>116</v>
      </c>
      <c r="E53" s="25" t="s">
        <v>117</v>
      </c>
      <c r="F53" s="25" t="s">
        <v>117</v>
      </c>
      <c r="G53" s="25" t="s">
        <v>117</v>
      </c>
      <c r="H53" s="25" t="s">
        <v>136</v>
      </c>
      <c r="I53" s="420" t="s">
        <v>1601</v>
      </c>
      <c r="J53" s="25"/>
      <c r="K53" s="25" t="s">
        <v>119</v>
      </c>
      <c r="L53" s="25" t="s">
        <v>120</v>
      </c>
      <c r="M53" s="25"/>
      <c r="N53" s="25" t="s">
        <v>125</v>
      </c>
      <c r="O53" s="25" t="s">
        <v>66</v>
      </c>
      <c r="P53" s="25"/>
      <c r="Q53" s="25"/>
      <c r="R53" s="26" t="s">
        <v>122</v>
      </c>
      <c r="S53" s="25" t="s">
        <v>388</v>
      </c>
      <c r="T53" s="25"/>
      <c r="U53" s="24"/>
      <c r="V53" s="25"/>
      <c r="W53" s="27"/>
      <c r="X53" s="28" t="s">
        <v>123</v>
      </c>
      <c r="Y53" s="28" t="s">
        <v>123</v>
      </c>
      <c r="Z53" s="24"/>
      <c r="AA53" s="76">
        <v>45531.408877314818</v>
      </c>
      <c r="AB53" s="31" t="s">
        <v>4</v>
      </c>
      <c r="AC53" s="32" t="s">
        <v>123</v>
      </c>
      <c r="AD53" s="6">
        <f t="shared" si="5"/>
        <v>1</v>
      </c>
      <c r="AE53" s="6">
        <f t="shared" si="6"/>
        <v>0</v>
      </c>
      <c r="AF53" s="6">
        <f t="shared" si="7"/>
        <v>0</v>
      </c>
      <c r="AG53" s="23" t="s">
        <v>417</v>
      </c>
    </row>
    <row r="54" spans="2:33" s="23" customFormat="1" ht="30" hidden="1" outlineLevel="1" x14ac:dyDescent="0.25">
      <c r="B54" s="24" t="str">
        <f t="shared" ca="1" si="10"/>
        <v>ФД8_625</v>
      </c>
      <c r="C54" s="25" t="s">
        <v>116</v>
      </c>
      <c r="D54" s="25" t="s">
        <v>116</v>
      </c>
      <c r="E54" s="25" t="s">
        <v>117</v>
      </c>
      <c r="F54" s="25" t="s">
        <v>117</v>
      </c>
      <c r="G54" s="25" t="s">
        <v>117</v>
      </c>
      <c r="H54" s="25" t="s">
        <v>136</v>
      </c>
      <c r="I54" s="420" t="s">
        <v>1601</v>
      </c>
      <c r="J54" s="25"/>
      <c r="K54" s="25" t="s">
        <v>119</v>
      </c>
      <c r="L54" s="25" t="s">
        <v>120</v>
      </c>
      <c r="M54" s="25"/>
      <c r="N54" s="25" t="s">
        <v>134</v>
      </c>
      <c r="O54" s="25" t="s">
        <v>56</v>
      </c>
      <c r="P54" s="25"/>
      <c r="Q54" s="25"/>
      <c r="R54" s="26" t="s">
        <v>122</v>
      </c>
      <c r="S54" s="25" t="s">
        <v>389</v>
      </c>
      <c r="T54" s="25"/>
      <c r="U54" s="24"/>
      <c r="V54" s="25"/>
      <c r="W54" s="27"/>
      <c r="X54" s="28" t="s">
        <v>123</v>
      </c>
      <c r="Y54" s="28" t="s">
        <v>123</v>
      </c>
      <c r="Z54" s="24"/>
      <c r="AA54" s="76">
        <v>45531.407650462963</v>
      </c>
      <c r="AB54" s="31" t="s">
        <v>4</v>
      </c>
      <c r="AC54" s="32" t="s">
        <v>123</v>
      </c>
      <c r="AD54" s="6">
        <f t="shared" si="5"/>
        <v>1</v>
      </c>
      <c r="AE54" s="6">
        <f t="shared" si="6"/>
        <v>0</v>
      </c>
      <c r="AF54" s="6">
        <f t="shared" si="7"/>
        <v>0</v>
      </c>
    </row>
    <row r="55" spans="2:33" s="23" customFormat="1" ht="30" hidden="1" outlineLevel="1" x14ac:dyDescent="0.25">
      <c r="B55" s="24" t="str">
        <f t="shared" ca="1" si="10"/>
        <v>ФД9_625</v>
      </c>
      <c r="C55" s="25" t="s">
        <v>116</v>
      </c>
      <c r="D55" s="25" t="s">
        <v>116</v>
      </c>
      <c r="E55" s="25" t="s">
        <v>117</v>
      </c>
      <c r="F55" s="25" t="s">
        <v>117</v>
      </c>
      <c r="G55" s="25" t="s">
        <v>117</v>
      </c>
      <c r="H55" s="25" t="s">
        <v>136</v>
      </c>
      <c r="I55" s="420" t="s">
        <v>1601</v>
      </c>
      <c r="J55" s="25"/>
      <c r="K55" s="25" t="s">
        <v>119</v>
      </c>
      <c r="L55" s="25" t="s">
        <v>120</v>
      </c>
      <c r="M55" s="25"/>
      <c r="N55" s="25" t="s">
        <v>124</v>
      </c>
      <c r="O55" s="25" t="s">
        <v>86</v>
      </c>
      <c r="P55" s="25"/>
      <c r="Q55" s="25"/>
      <c r="R55" s="26" t="s">
        <v>122</v>
      </c>
      <c r="S55" s="25" t="s">
        <v>388</v>
      </c>
      <c r="T55" s="25"/>
      <c r="U55" s="24"/>
      <c r="V55" s="25"/>
      <c r="W55" s="27"/>
      <c r="X55" s="28" t="s">
        <v>123</v>
      </c>
      <c r="Y55" s="28" t="s">
        <v>123</v>
      </c>
      <c r="Z55" s="24"/>
      <c r="AA55" s="76">
        <v>45531.409131944441</v>
      </c>
      <c r="AB55" s="31" t="s">
        <v>4</v>
      </c>
      <c r="AC55" s="32" t="s">
        <v>123</v>
      </c>
      <c r="AD55" s="6">
        <f t="shared" si="5"/>
        <v>1</v>
      </c>
      <c r="AE55" s="6">
        <f t="shared" si="6"/>
        <v>0</v>
      </c>
      <c r="AF55" s="6">
        <f t="shared" si="7"/>
        <v>0</v>
      </c>
      <c r="AG55" s="23" t="s">
        <v>418</v>
      </c>
    </row>
    <row r="56" spans="2:33" s="23" customFormat="1" ht="30" hidden="1" outlineLevel="1" x14ac:dyDescent="0.25">
      <c r="B56" s="24" t="str">
        <f t="shared" ca="1" si="10"/>
        <v>ФД10_625</v>
      </c>
      <c r="C56" s="25" t="s">
        <v>116</v>
      </c>
      <c r="D56" s="25" t="s">
        <v>116</v>
      </c>
      <c r="E56" s="25" t="s">
        <v>117</v>
      </c>
      <c r="F56" s="25" t="s">
        <v>117</v>
      </c>
      <c r="G56" s="25" t="s">
        <v>117</v>
      </c>
      <c r="H56" s="25" t="s">
        <v>136</v>
      </c>
      <c r="I56" s="25" t="s">
        <v>137</v>
      </c>
      <c r="J56" s="25"/>
      <c r="K56" s="25" t="s">
        <v>119</v>
      </c>
      <c r="L56" s="25" t="s">
        <v>120</v>
      </c>
      <c r="M56" s="25"/>
      <c r="N56" s="25" t="s">
        <v>138</v>
      </c>
      <c r="O56" s="25" t="s">
        <v>66</v>
      </c>
      <c r="P56" s="25"/>
      <c r="Q56" s="25"/>
      <c r="R56" s="26" t="s">
        <v>122</v>
      </c>
      <c r="S56" s="25" t="s">
        <v>388</v>
      </c>
      <c r="T56" s="25"/>
      <c r="U56" s="24"/>
      <c r="V56" s="25"/>
      <c r="W56" s="27"/>
      <c r="X56" s="28" t="s">
        <v>123</v>
      </c>
      <c r="Y56" s="28" t="s">
        <v>123</v>
      </c>
      <c r="Z56" s="24"/>
      <c r="AA56" s="76"/>
      <c r="AB56" s="31" t="s">
        <v>4</v>
      </c>
      <c r="AC56" s="32" t="s">
        <v>123</v>
      </c>
      <c r="AD56" s="6">
        <f t="shared" si="5"/>
        <v>1</v>
      </c>
      <c r="AE56" s="6">
        <f t="shared" si="6"/>
        <v>0</v>
      </c>
      <c r="AF56" s="6">
        <f t="shared" si="7"/>
        <v>0</v>
      </c>
    </row>
    <row r="57" spans="2:33" s="23" customFormat="1" hidden="1" outlineLevel="1" x14ac:dyDescent="0.25">
      <c r="B57" s="421" t="s">
        <v>1651</v>
      </c>
      <c r="C57" s="420" t="s">
        <v>116</v>
      </c>
      <c r="D57" s="420" t="s">
        <v>116</v>
      </c>
      <c r="E57" s="420" t="s">
        <v>117</v>
      </c>
      <c r="F57" s="420" t="s">
        <v>117</v>
      </c>
      <c r="G57" s="420" t="s">
        <v>117</v>
      </c>
      <c r="H57" s="420" t="s">
        <v>136</v>
      </c>
      <c r="I57" s="420" t="s">
        <v>1602</v>
      </c>
      <c r="J57" s="420"/>
      <c r="K57" s="420" t="s">
        <v>119</v>
      </c>
      <c r="L57" s="420" t="s">
        <v>120</v>
      </c>
      <c r="M57" s="420"/>
      <c r="N57" s="420" t="s">
        <v>138</v>
      </c>
      <c r="O57" s="420" t="s">
        <v>1618</v>
      </c>
      <c r="P57" s="420"/>
      <c r="Q57" s="420"/>
      <c r="R57" s="422" t="s">
        <v>122</v>
      </c>
      <c r="S57" s="420" t="s">
        <v>389</v>
      </c>
      <c r="T57" s="420"/>
      <c r="U57" s="421"/>
      <c r="V57" s="420"/>
      <c r="W57" s="423"/>
      <c r="X57" s="424" t="s">
        <v>123</v>
      </c>
      <c r="Y57" s="424" t="s">
        <v>123</v>
      </c>
      <c r="Z57" s="421"/>
      <c r="AA57" s="439">
        <v>45537.520671296297</v>
      </c>
      <c r="AB57" s="427"/>
      <c r="AC57" s="428"/>
      <c r="AD57" s="6"/>
      <c r="AE57" s="6"/>
      <c r="AF57" s="6"/>
    </row>
    <row r="58" spans="2:33" s="23" customFormat="1" hidden="1" outlineLevel="1" x14ac:dyDescent="0.25">
      <c r="B58" s="421" t="s">
        <v>1652</v>
      </c>
      <c r="C58" s="420" t="s">
        <v>116</v>
      </c>
      <c r="D58" s="420" t="s">
        <v>116</v>
      </c>
      <c r="E58" s="420" t="s">
        <v>117</v>
      </c>
      <c r="F58" s="420" t="s">
        <v>117</v>
      </c>
      <c r="G58" s="420" t="s">
        <v>117</v>
      </c>
      <c r="H58" s="420" t="s">
        <v>136</v>
      </c>
      <c r="I58" s="420" t="s">
        <v>1602</v>
      </c>
      <c r="J58" s="420"/>
      <c r="K58" s="420" t="s">
        <v>119</v>
      </c>
      <c r="L58" s="420" t="s">
        <v>120</v>
      </c>
      <c r="M58" s="420"/>
      <c r="N58" s="420" t="s">
        <v>138</v>
      </c>
      <c r="O58" s="420" t="s">
        <v>1619</v>
      </c>
      <c r="P58" s="420"/>
      <c r="Q58" s="420"/>
      <c r="R58" s="422" t="s">
        <v>122</v>
      </c>
      <c r="S58" s="420" t="s">
        <v>389</v>
      </c>
      <c r="T58" s="420"/>
      <c r="U58" s="421"/>
      <c r="V58" s="420"/>
      <c r="W58" s="423"/>
      <c r="X58" s="424" t="s">
        <v>123</v>
      </c>
      <c r="Y58" s="424" t="s">
        <v>123</v>
      </c>
      <c r="Z58" s="421"/>
      <c r="AA58" s="439">
        <v>45537.52076388889</v>
      </c>
      <c r="AB58" s="427"/>
      <c r="AC58" s="428"/>
      <c r="AD58" s="6"/>
      <c r="AE58" s="6"/>
      <c r="AF58" s="6"/>
    </row>
    <row r="59" spans="2:33" s="23" customFormat="1" hidden="1" outlineLevel="1" x14ac:dyDescent="0.25">
      <c r="B59" s="421" t="s">
        <v>1653</v>
      </c>
      <c r="C59" s="420" t="s">
        <v>116</v>
      </c>
      <c r="D59" s="420" t="s">
        <v>116</v>
      </c>
      <c r="E59" s="420" t="s">
        <v>117</v>
      </c>
      <c r="F59" s="420" t="s">
        <v>117</v>
      </c>
      <c r="G59" s="420" t="s">
        <v>117</v>
      </c>
      <c r="H59" s="420" t="s">
        <v>136</v>
      </c>
      <c r="I59" s="420" t="s">
        <v>1602</v>
      </c>
      <c r="J59" s="420"/>
      <c r="K59" s="420" t="s">
        <v>119</v>
      </c>
      <c r="L59" s="420" t="s">
        <v>120</v>
      </c>
      <c r="M59" s="420"/>
      <c r="N59" s="420" t="s">
        <v>138</v>
      </c>
      <c r="O59" s="420" t="s">
        <v>178</v>
      </c>
      <c r="P59" s="420"/>
      <c r="Q59" s="420"/>
      <c r="R59" s="422" t="s">
        <v>122</v>
      </c>
      <c r="S59" s="420" t="s">
        <v>389</v>
      </c>
      <c r="T59" s="420"/>
      <c r="U59" s="421"/>
      <c r="V59" s="420"/>
      <c r="W59" s="423"/>
      <c r="X59" s="424" t="s">
        <v>123</v>
      </c>
      <c r="Y59" s="424" t="s">
        <v>123</v>
      </c>
      <c r="Z59" s="421"/>
      <c r="AA59" s="439">
        <v>45537.520821759259</v>
      </c>
      <c r="AB59" s="427"/>
      <c r="AC59" s="428"/>
      <c r="AD59" s="6"/>
      <c r="AE59" s="6"/>
      <c r="AF59" s="6"/>
    </row>
    <row r="60" spans="2:33" s="23" customFormat="1" ht="30" hidden="1" outlineLevel="1" x14ac:dyDescent="0.25">
      <c r="B60" s="24" t="str">
        <f t="shared" ca="1" si="10"/>
        <v>ФД11_625</v>
      </c>
      <c r="C60" s="25" t="s">
        <v>116</v>
      </c>
      <c r="D60" s="25" t="s">
        <v>116</v>
      </c>
      <c r="E60" s="25" t="s">
        <v>117</v>
      </c>
      <c r="F60" s="25" t="s">
        <v>117</v>
      </c>
      <c r="G60" s="25" t="s">
        <v>117</v>
      </c>
      <c r="H60" s="25" t="s">
        <v>136</v>
      </c>
      <c r="I60" s="420" t="s">
        <v>1601</v>
      </c>
      <c r="J60" s="25"/>
      <c r="K60" s="25" t="s">
        <v>119</v>
      </c>
      <c r="L60" s="25" t="s">
        <v>120</v>
      </c>
      <c r="M60" s="25"/>
      <c r="N60" s="25" t="s">
        <v>138</v>
      </c>
      <c r="O60" s="25" t="s">
        <v>26</v>
      </c>
      <c r="P60" s="25"/>
      <c r="Q60" s="25"/>
      <c r="R60" s="26" t="s">
        <v>122</v>
      </c>
      <c r="S60" s="25" t="s">
        <v>389</v>
      </c>
      <c r="T60" s="25"/>
      <c r="U60" s="24"/>
      <c r="V60" s="25"/>
      <c r="W60" s="27"/>
      <c r="X60" s="28" t="s">
        <v>123</v>
      </c>
      <c r="Y60" s="28" t="s">
        <v>123</v>
      </c>
      <c r="Z60" s="24"/>
      <c r="AA60" s="76">
        <v>45531.411365740743</v>
      </c>
      <c r="AB60" s="31" t="s">
        <v>4</v>
      </c>
      <c r="AC60" s="32" t="s">
        <v>123</v>
      </c>
      <c r="AD60" s="6">
        <f t="shared" si="5"/>
        <v>1</v>
      </c>
      <c r="AE60" s="6">
        <f t="shared" si="6"/>
        <v>0</v>
      </c>
      <c r="AF60" s="6">
        <f t="shared" si="7"/>
        <v>0</v>
      </c>
    </row>
    <row r="61" spans="2:33" s="23" customFormat="1" ht="30" hidden="1" outlineLevel="1" x14ac:dyDescent="0.25">
      <c r="B61" s="24" t="str">
        <f t="shared" ca="1" si="10"/>
        <v>ФД12_625</v>
      </c>
      <c r="C61" s="25" t="s">
        <v>116</v>
      </c>
      <c r="D61" s="25" t="s">
        <v>116</v>
      </c>
      <c r="E61" s="25" t="s">
        <v>117</v>
      </c>
      <c r="F61" s="25" t="s">
        <v>117</v>
      </c>
      <c r="G61" s="25" t="s">
        <v>117</v>
      </c>
      <c r="H61" s="25" t="s">
        <v>136</v>
      </c>
      <c r="I61" s="420" t="s">
        <v>1601</v>
      </c>
      <c r="J61" s="25"/>
      <c r="K61" s="25" t="s">
        <v>119</v>
      </c>
      <c r="L61" s="25" t="s">
        <v>120</v>
      </c>
      <c r="M61" s="25"/>
      <c r="N61" s="25" t="s">
        <v>140</v>
      </c>
      <c r="O61" s="25" t="s">
        <v>40</v>
      </c>
      <c r="P61" s="25"/>
      <c r="Q61" s="25"/>
      <c r="R61" s="26" t="s">
        <v>122</v>
      </c>
      <c r="S61" s="25" t="s">
        <v>389</v>
      </c>
      <c r="T61" s="25"/>
      <c r="U61" s="24"/>
      <c r="V61" s="25"/>
      <c r="W61" s="27"/>
      <c r="X61" s="28" t="s">
        <v>123</v>
      </c>
      <c r="Y61" s="28" t="s">
        <v>123</v>
      </c>
      <c r="Z61" s="24"/>
      <c r="AA61" s="76">
        <v>45531.413819444446</v>
      </c>
      <c r="AB61" s="31" t="s">
        <v>4</v>
      </c>
      <c r="AC61" s="32" t="s">
        <v>123</v>
      </c>
      <c r="AD61" s="6">
        <f t="shared" si="5"/>
        <v>1</v>
      </c>
      <c r="AE61" s="6">
        <f t="shared" si="6"/>
        <v>0</v>
      </c>
      <c r="AF61" s="6">
        <f t="shared" si="7"/>
        <v>0</v>
      </c>
    </row>
    <row r="62" spans="2:33" s="23" customFormat="1" ht="30" hidden="1" outlineLevel="1" x14ac:dyDescent="0.25">
      <c r="B62" s="24" t="str">
        <f t="shared" ca="1" si="10"/>
        <v>ФД13_625</v>
      </c>
      <c r="C62" s="25" t="s">
        <v>116</v>
      </c>
      <c r="D62" s="25" t="s">
        <v>116</v>
      </c>
      <c r="E62" s="25" t="s">
        <v>117</v>
      </c>
      <c r="F62" s="25" t="s">
        <v>117</v>
      </c>
      <c r="G62" s="25" t="s">
        <v>117</v>
      </c>
      <c r="H62" s="25" t="s">
        <v>136</v>
      </c>
      <c r="I62" s="420" t="s">
        <v>1601</v>
      </c>
      <c r="J62" s="25"/>
      <c r="K62" s="25" t="s">
        <v>121</v>
      </c>
      <c r="L62" s="25" t="s">
        <v>120</v>
      </c>
      <c r="M62" s="25"/>
      <c r="N62" s="25" t="s">
        <v>135</v>
      </c>
      <c r="O62" s="25" t="s">
        <v>78</v>
      </c>
      <c r="P62" s="25"/>
      <c r="Q62" s="25"/>
      <c r="R62" s="26" t="s">
        <v>122</v>
      </c>
      <c r="S62" s="25" t="s">
        <v>388</v>
      </c>
      <c r="T62" s="25"/>
      <c r="U62" s="24"/>
      <c r="V62" s="25"/>
      <c r="W62" s="27"/>
      <c r="X62" s="28" t="s">
        <v>123</v>
      </c>
      <c r="Y62" s="28" t="s">
        <v>123</v>
      </c>
      <c r="Z62" s="24"/>
      <c r="AA62" s="76">
        <v>45531.414155092592</v>
      </c>
      <c r="AB62" s="31" t="s">
        <v>4</v>
      </c>
      <c r="AC62" s="32" t="s">
        <v>123</v>
      </c>
      <c r="AD62" s="6">
        <f t="shared" si="5"/>
        <v>1</v>
      </c>
      <c r="AE62" s="6">
        <f t="shared" si="6"/>
        <v>0</v>
      </c>
      <c r="AF62" s="6">
        <f t="shared" si="7"/>
        <v>0</v>
      </c>
      <c r="AG62" s="23" t="s">
        <v>419</v>
      </c>
    </row>
    <row r="63" spans="2:33" s="23" customFormat="1" ht="30" hidden="1" outlineLevel="1" x14ac:dyDescent="0.25">
      <c r="B63" s="24" t="str">
        <f t="shared" ca="1" si="10"/>
        <v>ФД14_625</v>
      </c>
      <c r="C63" s="25" t="s">
        <v>116</v>
      </c>
      <c r="D63" s="25" t="s">
        <v>116</v>
      </c>
      <c r="E63" s="25" t="s">
        <v>117</v>
      </c>
      <c r="F63" s="25" t="s">
        <v>117</v>
      </c>
      <c r="G63" s="25" t="s">
        <v>117</v>
      </c>
      <c r="H63" s="25" t="s">
        <v>136</v>
      </c>
      <c r="I63" s="420" t="s">
        <v>1601</v>
      </c>
      <c r="J63" s="25"/>
      <c r="K63" s="25" t="s">
        <v>121</v>
      </c>
      <c r="L63" s="25" t="s">
        <v>120</v>
      </c>
      <c r="M63" s="25"/>
      <c r="N63" s="25" t="s">
        <v>141</v>
      </c>
      <c r="O63" s="25" t="s">
        <v>66</v>
      </c>
      <c r="P63" s="25"/>
      <c r="Q63" s="25"/>
      <c r="R63" s="26" t="s">
        <v>122</v>
      </c>
      <c r="S63" s="25" t="s">
        <v>388</v>
      </c>
      <c r="T63" s="25"/>
      <c r="U63" s="24"/>
      <c r="V63" s="25"/>
      <c r="W63" s="27"/>
      <c r="X63" s="28" t="s">
        <v>123</v>
      </c>
      <c r="Y63" s="28" t="s">
        <v>123</v>
      </c>
      <c r="Z63" s="24"/>
      <c r="AA63" s="76">
        <v>45531.414224537039</v>
      </c>
      <c r="AB63" s="31" t="s">
        <v>4</v>
      </c>
      <c r="AC63" s="32" t="s">
        <v>123</v>
      </c>
      <c r="AD63" s="6">
        <f t="shared" si="5"/>
        <v>1</v>
      </c>
      <c r="AE63" s="6">
        <f t="shared" si="6"/>
        <v>0</v>
      </c>
      <c r="AF63" s="6">
        <f t="shared" si="7"/>
        <v>0</v>
      </c>
      <c r="AG63" s="23" t="s">
        <v>420</v>
      </c>
    </row>
    <row r="64" spans="2:33" s="23" customFormat="1" ht="30" hidden="1" outlineLevel="1" x14ac:dyDescent="0.25">
      <c r="B64" s="24" t="str">
        <f t="shared" ca="1" si="10"/>
        <v>ФД15_625</v>
      </c>
      <c r="C64" s="25" t="s">
        <v>116</v>
      </c>
      <c r="D64" s="25" t="s">
        <v>116</v>
      </c>
      <c r="E64" s="25" t="s">
        <v>117</v>
      </c>
      <c r="F64" s="25" t="s">
        <v>117</v>
      </c>
      <c r="G64" s="25" t="s">
        <v>117</v>
      </c>
      <c r="H64" s="25" t="s">
        <v>136</v>
      </c>
      <c r="I64" s="420" t="s">
        <v>1601</v>
      </c>
      <c r="J64" s="25"/>
      <c r="K64" s="25" t="s">
        <v>121</v>
      </c>
      <c r="L64" s="25" t="s">
        <v>120</v>
      </c>
      <c r="M64" s="25"/>
      <c r="N64" s="25" t="s">
        <v>142</v>
      </c>
      <c r="O64" s="25" t="s">
        <v>56</v>
      </c>
      <c r="P64" s="25"/>
      <c r="Q64" s="25"/>
      <c r="R64" s="26" t="s">
        <v>122</v>
      </c>
      <c r="S64" s="25" t="s">
        <v>388</v>
      </c>
      <c r="T64" s="25"/>
      <c r="U64" s="24"/>
      <c r="V64" s="25"/>
      <c r="W64" s="27"/>
      <c r="X64" s="28" t="s">
        <v>123</v>
      </c>
      <c r="Y64" s="28" t="s">
        <v>123</v>
      </c>
      <c r="Z64" s="24"/>
      <c r="AA64" s="76">
        <v>45531.414270833331</v>
      </c>
      <c r="AB64" s="31" t="s">
        <v>4</v>
      </c>
      <c r="AC64" s="32" t="s">
        <v>123</v>
      </c>
      <c r="AD64" s="6">
        <f t="shared" si="5"/>
        <v>1</v>
      </c>
      <c r="AE64" s="6">
        <f t="shared" si="6"/>
        <v>0</v>
      </c>
      <c r="AF64" s="6">
        <f t="shared" si="7"/>
        <v>0</v>
      </c>
      <c r="AG64" s="23" t="s">
        <v>421</v>
      </c>
    </row>
    <row r="65" spans="2:32" s="23" customFormat="1" ht="30" hidden="1" outlineLevel="1" x14ac:dyDescent="0.25">
      <c r="B65" s="24" t="str">
        <f t="shared" ca="1" si="10"/>
        <v>ФД16_625</v>
      </c>
      <c r="C65" s="25" t="s">
        <v>116</v>
      </c>
      <c r="D65" s="25" t="s">
        <v>116</v>
      </c>
      <c r="E65" s="25" t="s">
        <v>117</v>
      </c>
      <c r="F65" s="25" t="s">
        <v>117</v>
      </c>
      <c r="G65" s="25" t="s">
        <v>117</v>
      </c>
      <c r="H65" s="25" t="s">
        <v>136</v>
      </c>
      <c r="I65" s="420" t="s">
        <v>1601</v>
      </c>
      <c r="J65" s="25"/>
      <c r="K65" s="25" t="s">
        <v>121</v>
      </c>
      <c r="L65" s="317" t="s">
        <v>120</v>
      </c>
      <c r="M65" s="25"/>
      <c r="N65" s="25" t="s">
        <v>422</v>
      </c>
      <c r="O65" s="25"/>
      <c r="P65" s="25"/>
      <c r="Q65" s="25"/>
      <c r="R65" s="26" t="s">
        <v>122</v>
      </c>
      <c r="S65" s="25" t="s">
        <v>230</v>
      </c>
      <c r="T65" s="25"/>
      <c r="U65" s="57" t="s">
        <v>423</v>
      </c>
      <c r="V65" s="25"/>
      <c r="W65" s="27"/>
      <c r="X65" s="28" t="s">
        <v>123</v>
      </c>
      <c r="Y65" s="28" t="s">
        <v>123</v>
      </c>
      <c r="Z65" s="24"/>
      <c r="AA65" s="76">
        <v>45531.775949074072</v>
      </c>
      <c r="AB65" s="31" t="s">
        <v>4</v>
      </c>
      <c r="AC65" s="32" t="s">
        <v>123</v>
      </c>
      <c r="AD65" s="6">
        <f t="shared" si="5"/>
        <v>1</v>
      </c>
      <c r="AE65" s="6">
        <f t="shared" si="6"/>
        <v>0</v>
      </c>
      <c r="AF65" s="6">
        <f t="shared" si="7"/>
        <v>0</v>
      </c>
    </row>
    <row r="66" spans="2:32" s="23" customFormat="1" ht="30" hidden="1" outlineLevel="1" x14ac:dyDescent="0.25">
      <c r="B66" s="24" t="str">
        <f t="shared" ca="1" si="10"/>
        <v>ФД17_625</v>
      </c>
      <c r="C66" s="25" t="s">
        <v>116</v>
      </c>
      <c r="D66" s="25" t="s">
        <v>116</v>
      </c>
      <c r="E66" s="25" t="s">
        <v>117</v>
      </c>
      <c r="F66" s="25" t="s">
        <v>117</v>
      </c>
      <c r="G66" s="25" t="s">
        <v>117</v>
      </c>
      <c r="H66" s="25" t="s">
        <v>136</v>
      </c>
      <c r="I66" s="420" t="s">
        <v>1601</v>
      </c>
      <c r="J66" s="25"/>
      <c r="K66" s="25" t="s">
        <v>121</v>
      </c>
      <c r="L66" s="317" t="s">
        <v>120</v>
      </c>
      <c r="M66" s="25"/>
      <c r="N66" s="25" t="s">
        <v>422</v>
      </c>
      <c r="O66" s="25"/>
      <c r="P66" s="25"/>
      <c r="Q66" s="25"/>
      <c r="R66" s="26" t="s">
        <v>392</v>
      </c>
      <c r="S66" s="25" t="s">
        <v>230</v>
      </c>
      <c r="T66" s="25"/>
      <c r="U66" s="57" t="s">
        <v>424</v>
      </c>
      <c r="V66" s="25"/>
      <c r="W66" s="27"/>
      <c r="X66" s="28" t="s">
        <v>123</v>
      </c>
      <c r="Y66" s="28" t="s">
        <v>123</v>
      </c>
      <c r="Z66" s="24"/>
      <c r="AA66" s="76">
        <v>45531.776018518518</v>
      </c>
      <c r="AB66" s="31" t="s">
        <v>4</v>
      </c>
      <c r="AC66" s="32" t="s">
        <v>123</v>
      </c>
      <c r="AD66" s="6">
        <f t="shared" si="5"/>
        <v>1</v>
      </c>
      <c r="AE66" s="6">
        <f t="shared" si="6"/>
        <v>0</v>
      </c>
      <c r="AF66" s="6">
        <f t="shared" si="7"/>
        <v>0</v>
      </c>
    </row>
    <row r="67" spans="2:32" s="23" customFormat="1" ht="30" hidden="1" outlineLevel="1" x14ac:dyDescent="0.25">
      <c r="B67" s="24" t="str">
        <f t="shared" ca="1" si="10"/>
        <v>ФД18_625</v>
      </c>
      <c r="C67" s="25" t="s">
        <v>116</v>
      </c>
      <c r="D67" s="25" t="s">
        <v>116</v>
      </c>
      <c r="E67" s="25" t="s">
        <v>117</v>
      </c>
      <c r="F67" s="25" t="s">
        <v>117</v>
      </c>
      <c r="G67" s="25" t="s">
        <v>117</v>
      </c>
      <c r="H67" s="25" t="s">
        <v>136</v>
      </c>
      <c r="I67" s="420" t="s">
        <v>1601</v>
      </c>
      <c r="J67" s="25"/>
      <c r="K67" s="25" t="s">
        <v>121</v>
      </c>
      <c r="L67" s="317" t="s">
        <v>120</v>
      </c>
      <c r="M67" s="25"/>
      <c r="N67" s="25" t="s">
        <v>143</v>
      </c>
      <c r="O67" s="25"/>
      <c r="P67" s="25"/>
      <c r="Q67" s="25"/>
      <c r="R67" s="26" t="s">
        <v>122</v>
      </c>
      <c r="S67" s="25" t="s">
        <v>230</v>
      </c>
      <c r="T67" s="25"/>
      <c r="U67" s="57" t="s">
        <v>425</v>
      </c>
      <c r="V67" s="25"/>
      <c r="W67" s="27"/>
      <c r="X67" s="28" t="s">
        <v>123</v>
      </c>
      <c r="Y67" s="28" t="s">
        <v>123</v>
      </c>
      <c r="Z67" s="24"/>
      <c r="AA67" s="76">
        <v>45531.776064814818</v>
      </c>
      <c r="AB67" s="31" t="s">
        <v>4</v>
      </c>
      <c r="AC67" s="32" t="s">
        <v>123</v>
      </c>
      <c r="AD67" s="6">
        <f t="shared" si="5"/>
        <v>1</v>
      </c>
      <c r="AE67" s="6">
        <f t="shared" si="6"/>
        <v>0</v>
      </c>
      <c r="AF67" s="6">
        <f t="shared" si="7"/>
        <v>0</v>
      </c>
    </row>
    <row r="68" spans="2:32" s="23" customFormat="1" ht="30" hidden="1" outlineLevel="1" x14ac:dyDescent="0.25">
      <c r="B68" s="24" t="str">
        <f t="shared" ca="1" si="10"/>
        <v>ФД19_625</v>
      </c>
      <c r="C68" s="25" t="s">
        <v>116</v>
      </c>
      <c r="D68" s="25" t="s">
        <v>116</v>
      </c>
      <c r="E68" s="25" t="s">
        <v>117</v>
      </c>
      <c r="F68" s="25" t="s">
        <v>117</v>
      </c>
      <c r="G68" s="25" t="s">
        <v>117</v>
      </c>
      <c r="H68" s="25" t="s">
        <v>136</v>
      </c>
      <c r="I68" s="420" t="s">
        <v>1601</v>
      </c>
      <c r="J68" s="25"/>
      <c r="K68" s="25" t="s">
        <v>121</v>
      </c>
      <c r="L68" s="317" t="s">
        <v>120</v>
      </c>
      <c r="M68" s="25"/>
      <c r="N68" s="25" t="s">
        <v>143</v>
      </c>
      <c r="O68" s="25"/>
      <c r="P68" s="25"/>
      <c r="Q68" s="25"/>
      <c r="R68" s="26" t="s">
        <v>392</v>
      </c>
      <c r="S68" s="25" t="s">
        <v>230</v>
      </c>
      <c r="T68" s="25"/>
      <c r="U68" s="57" t="s">
        <v>426</v>
      </c>
      <c r="V68" s="25"/>
      <c r="W68" s="27"/>
      <c r="X68" s="28" t="s">
        <v>123</v>
      </c>
      <c r="Y68" s="28" t="s">
        <v>123</v>
      </c>
      <c r="Z68" s="24"/>
      <c r="AA68" s="76">
        <v>45531.77611111111</v>
      </c>
      <c r="AB68" s="31" t="s">
        <v>4</v>
      </c>
      <c r="AC68" s="32" t="s">
        <v>123</v>
      </c>
      <c r="AD68" s="6">
        <f t="shared" si="5"/>
        <v>1</v>
      </c>
      <c r="AE68" s="6">
        <f t="shared" si="6"/>
        <v>0</v>
      </c>
      <c r="AF68" s="6">
        <f t="shared" si="7"/>
        <v>0</v>
      </c>
    </row>
    <row r="69" spans="2:32" s="23" customFormat="1" ht="30" hidden="1" outlineLevel="1" x14ac:dyDescent="0.25">
      <c r="B69" s="24" t="str">
        <f t="shared" ca="1" si="10"/>
        <v>ФД20_625</v>
      </c>
      <c r="C69" s="25" t="s">
        <v>116</v>
      </c>
      <c r="D69" s="25" t="s">
        <v>116</v>
      </c>
      <c r="E69" s="25" t="s">
        <v>117</v>
      </c>
      <c r="F69" s="25" t="s">
        <v>117</v>
      </c>
      <c r="G69" s="25" t="s">
        <v>117</v>
      </c>
      <c r="H69" s="25" t="s">
        <v>136</v>
      </c>
      <c r="I69" s="420" t="s">
        <v>1601</v>
      </c>
      <c r="J69" s="25"/>
      <c r="K69" s="25" t="s">
        <v>119</v>
      </c>
      <c r="L69" s="317" t="s">
        <v>120</v>
      </c>
      <c r="M69" s="25"/>
      <c r="N69" s="25" t="s">
        <v>427</v>
      </c>
      <c r="O69" s="25"/>
      <c r="P69" s="25" t="s">
        <v>428</v>
      </c>
      <c r="Q69" s="25"/>
      <c r="R69" s="26" t="s">
        <v>392</v>
      </c>
      <c r="S69" s="25" t="s">
        <v>230</v>
      </c>
      <c r="T69" s="25"/>
      <c r="U69" s="25"/>
      <c r="V69" s="25"/>
      <c r="W69" s="27"/>
      <c r="X69" s="28" t="s">
        <v>123</v>
      </c>
      <c r="Y69" s="28" t="s">
        <v>123</v>
      </c>
      <c r="Z69" s="24"/>
      <c r="AA69" s="76">
        <v>45531.776145833333</v>
      </c>
      <c r="AB69" s="31" t="s">
        <v>4</v>
      </c>
      <c r="AC69" s="32" t="s">
        <v>123</v>
      </c>
      <c r="AD69" s="6">
        <f t="shared" si="5"/>
        <v>1</v>
      </c>
      <c r="AE69" s="6">
        <f t="shared" si="6"/>
        <v>0</v>
      </c>
      <c r="AF69" s="6">
        <f t="shared" si="7"/>
        <v>0</v>
      </c>
    </row>
    <row r="70" spans="2:32" ht="15" customHeight="1" collapsed="1" x14ac:dyDescent="0.25">
      <c r="B70" s="623" t="s">
        <v>144</v>
      </c>
      <c r="C70" s="624"/>
      <c r="D70" s="624"/>
      <c r="E70" s="624"/>
      <c r="F70" s="624"/>
      <c r="G70" s="624"/>
      <c r="H70" s="624"/>
      <c r="I70" s="624"/>
      <c r="J70" s="624"/>
      <c r="K70" s="624"/>
      <c r="L70" s="624"/>
      <c r="M70" s="624"/>
      <c r="N70" s="624"/>
      <c r="O70" s="624"/>
      <c r="P70" s="624"/>
      <c r="Q70" s="624"/>
      <c r="R70" s="624"/>
      <c r="S70" s="624"/>
      <c r="T70" s="624"/>
      <c r="U70" s="624"/>
      <c r="V70" s="624"/>
      <c r="W70" s="624"/>
      <c r="X70" s="624"/>
      <c r="Y70" s="624"/>
      <c r="Z70" s="624"/>
      <c r="AA70" s="53"/>
      <c r="AB70" s="53"/>
      <c r="AC70" s="54"/>
      <c r="AD70" s="6">
        <f t="shared" si="5"/>
        <v>0</v>
      </c>
      <c r="AE70" s="6">
        <f t="shared" si="6"/>
        <v>0</v>
      </c>
      <c r="AF70" s="6">
        <f t="shared" si="7"/>
        <v>0</v>
      </c>
    </row>
    <row r="71" spans="2:32" s="23" customFormat="1" ht="30" hidden="1" outlineLevel="1" x14ac:dyDescent="0.25">
      <c r="B71" s="24" t="str">
        <f t="shared" ref="B71:B80" ca="1" si="11">"ФД"&amp;COUNTA(A$64:$C71)&amp;"_"&amp;MID(H71,5,5)</f>
        <v>ФД1_129</v>
      </c>
      <c r="C71" s="25" t="s">
        <v>116</v>
      </c>
      <c r="D71" s="25" t="s">
        <v>116</v>
      </c>
      <c r="E71" s="25" t="s">
        <v>117</v>
      </c>
      <c r="F71" s="25" t="s">
        <v>116</v>
      </c>
      <c r="G71" s="25" t="s">
        <v>116</v>
      </c>
      <c r="H71" s="25" t="s">
        <v>144</v>
      </c>
      <c r="I71" s="25" t="s">
        <v>145</v>
      </c>
      <c r="J71" s="25"/>
      <c r="K71" s="25" t="s">
        <v>147</v>
      </c>
      <c r="L71" s="25" t="s">
        <v>120</v>
      </c>
      <c r="M71" s="25"/>
      <c r="N71" s="25" t="s">
        <v>125</v>
      </c>
      <c r="O71" s="25" t="s">
        <v>429</v>
      </c>
      <c r="P71" s="25"/>
      <c r="Q71" s="25"/>
      <c r="R71" s="26" t="s">
        <v>122</v>
      </c>
      <c r="S71" s="25" t="s">
        <v>386</v>
      </c>
      <c r="T71" s="25"/>
      <c r="U71" s="25" t="s">
        <v>387</v>
      </c>
      <c r="V71" s="25"/>
      <c r="W71" s="27"/>
      <c r="X71" s="28" t="s">
        <v>123</v>
      </c>
      <c r="Y71" s="28" t="s">
        <v>123</v>
      </c>
      <c r="Z71" s="24"/>
      <c r="AA71" s="76"/>
      <c r="AB71" s="31" t="s">
        <v>4</v>
      </c>
      <c r="AC71" s="32" t="s">
        <v>123</v>
      </c>
      <c r="AD71" s="6">
        <f t="shared" si="5"/>
        <v>1</v>
      </c>
      <c r="AE71" s="6">
        <f t="shared" si="6"/>
        <v>0</v>
      </c>
      <c r="AF71" s="6">
        <f t="shared" si="7"/>
        <v>0</v>
      </c>
    </row>
    <row r="72" spans="2:32" s="23" customFormat="1" ht="30" hidden="1" outlineLevel="1" x14ac:dyDescent="0.25">
      <c r="B72" s="24" t="str">
        <f t="shared" ca="1" si="11"/>
        <v>ФД2_129</v>
      </c>
      <c r="C72" s="25" t="s">
        <v>116</v>
      </c>
      <c r="D72" s="25" t="s">
        <v>116</v>
      </c>
      <c r="E72" s="25" t="s">
        <v>117</v>
      </c>
      <c r="F72" s="25" t="s">
        <v>116</v>
      </c>
      <c r="G72" s="25" t="s">
        <v>116</v>
      </c>
      <c r="H72" s="25" t="s">
        <v>144</v>
      </c>
      <c r="I72" s="25" t="s">
        <v>145</v>
      </c>
      <c r="J72" s="25"/>
      <c r="K72" s="25" t="s">
        <v>149</v>
      </c>
      <c r="L72" s="25" t="s">
        <v>120</v>
      </c>
      <c r="M72" s="25"/>
      <c r="N72" s="25" t="s">
        <v>125</v>
      </c>
      <c r="O72" s="25" t="s">
        <v>430</v>
      </c>
      <c r="P72" s="25"/>
      <c r="Q72" s="25"/>
      <c r="R72" s="26" t="s">
        <v>122</v>
      </c>
      <c r="S72" s="25" t="s">
        <v>386</v>
      </c>
      <c r="T72" s="25"/>
      <c r="U72" s="25" t="s">
        <v>387</v>
      </c>
      <c r="V72" s="25"/>
      <c r="W72" s="27"/>
      <c r="X72" s="28" t="s">
        <v>123</v>
      </c>
      <c r="Y72" s="28" t="s">
        <v>123</v>
      </c>
      <c r="Z72" s="24"/>
      <c r="AA72" s="76"/>
      <c r="AB72" s="31" t="s">
        <v>4</v>
      </c>
      <c r="AC72" s="32" t="s">
        <v>123</v>
      </c>
      <c r="AD72" s="6">
        <f t="shared" si="5"/>
        <v>1</v>
      </c>
      <c r="AE72" s="6">
        <f t="shared" si="6"/>
        <v>0</v>
      </c>
      <c r="AF72" s="6">
        <f t="shared" si="7"/>
        <v>0</v>
      </c>
    </row>
    <row r="73" spans="2:32" s="23" customFormat="1" ht="45" hidden="1" outlineLevel="1" x14ac:dyDescent="0.25">
      <c r="B73" s="24" t="str">
        <f t="shared" ca="1" si="11"/>
        <v>ФД3_129</v>
      </c>
      <c r="C73" s="25" t="s">
        <v>116</v>
      </c>
      <c r="D73" s="25" t="s">
        <v>116</v>
      </c>
      <c r="E73" s="25" t="s">
        <v>117</v>
      </c>
      <c r="F73" s="25" t="s">
        <v>116</v>
      </c>
      <c r="G73" s="25" t="s">
        <v>116</v>
      </c>
      <c r="H73" s="25" t="s">
        <v>144</v>
      </c>
      <c r="I73" s="25" t="s">
        <v>145</v>
      </c>
      <c r="J73" s="25"/>
      <c r="K73" s="25" t="s">
        <v>146</v>
      </c>
      <c r="L73" s="25" t="s">
        <v>120</v>
      </c>
      <c r="M73" s="25"/>
      <c r="N73" s="25" t="s">
        <v>121</v>
      </c>
      <c r="O73" s="25" t="s">
        <v>317</v>
      </c>
      <c r="P73" s="25"/>
      <c r="Q73" s="25"/>
      <c r="R73" s="26" t="s">
        <v>122</v>
      </c>
      <c r="S73" s="25" t="s">
        <v>389</v>
      </c>
      <c r="T73" s="25"/>
      <c r="U73" s="24"/>
      <c r="V73" s="25"/>
      <c r="W73" s="27"/>
      <c r="X73" s="28" t="s">
        <v>123</v>
      </c>
      <c r="Y73" s="28" t="s">
        <v>123</v>
      </c>
      <c r="Z73" s="24" t="s">
        <v>262</v>
      </c>
      <c r="AA73" s="76"/>
      <c r="AB73" s="31" t="s">
        <v>4</v>
      </c>
      <c r="AC73" s="32" t="s">
        <v>123</v>
      </c>
      <c r="AD73" s="6">
        <f t="shared" si="5"/>
        <v>1</v>
      </c>
      <c r="AE73" s="6">
        <f t="shared" si="6"/>
        <v>0</v>
      </c>
      <c r="AF73" s="6">
        <f t="shared" si="7"/>
        <v>0</v>
      </c>
    </row>
    <row r="74" spans="2:32" s="23" customFormat="1" hidden="1" outlineLevel="1" x14ac:dyDescent="0.25">
      <c r="B74" s="24" t="str">
        <f t="shared" ca="1" si="11"/>
        <v>ФД4_129</v>
      </c>
      <c r="C74" s="25" t="s">
        <v>116</v>
      </c>
      <c r="D74" s="25" t="s">
        <v>116</v>
      </c>
      <c r="E74" s="25" t="s">
        <v>117</v>
      </c>
      <c r="F74" s="25" t="s">
        <v>116</v>
      </c>
      <c r="G74" s="25" t="s">
        <v>116</v>
      </c>
      <c r="H74" s="25" t="s">
        <v>144</v>
      </c>
      <c r="I74" s="25" t="s">
        <v>145</v>
      </c>
      <c r="J74" s="25"/>
      <c r="K74" s="25" t="s">
        <v>146</v>
      </c>
      <c r="L74" s="25" t="s">
        <v>120</v>
      </c>
      <c r="M74" s="25"/>
      <c r="N74" s="25" t="s">
        <v>131</v>
      </c>
      <c r="O74" s="25" t="s">
        <v>311</v>
      </c>
      <c r="P74" s="25"/>
      <c r="Q74" s="25"/>
      <c r="R74" s="26" t="s">
        <v>122</v>
      </c>
      <c r="S74" s="25" t="s">
        <v>389</v>
      </c>
      <c r="T74" s="25"/>
      <c r="U74" s="24"/>
      <c r="V74" s="25"/>
      <c r="W74" s="27"/>
      <c r="X74" s="28" t="s">
        <v>123</v>
      </c>
      <c r="Y74" s="28" t="s">
        <v>123</v>
      </c>
      <c r="Z74" s="24"/>
      <c r="AA74" s="76"/>
      <c r="AB74" s="31" t="s">
        <v>4</v>
      </c>
      <c r="AC74" s="32" t="s">
        <v>123</v>
      </c>
      <c r="AD74" s="6">
        <f t="shared" si="5"/>
        <v>1</v>
      </c>
      <c r="AE74" s="6">
        <f t="shared" si="6"/>
        <v>0</v>
      </c>
      <c r="AF74" s="6">
        <f t="shared" si="7"/>
        <v>0</v>
      </c>
    </row>
    <row r="75" spans="2:32" s="23" customFormat="1" hidden="1" outlineLevel="1" x14ac:dyDescent="0.25">
      <c r="B75" s="24" t="str">
        <f t="shared" ca="1" si="11"/>
        <v>ФД5_129</v>
      </c>
      <c r="C75" s="25" t="s">
        <v>116</v>
      </c>
      <c r="D75" s="25" t="s">
        <v>116</v>
      </c>
      <c r="E75" s="25" t="s">
        <v>117</v>
      </c>
      <c r="F75" s="25" t="s">
        <v>116</v>
      </c>
      <c r="G75" s="25" t="s">
        <v>116</v>
      </c>
      <c r="H75" s="25" t="s">
        <v>144</v>
      </c>
      <c r="I75" s="25" t="s">
        <v>145</v>
      </c>
      <c r="J75" s="25"/>
      <c r="K75" s="25" t="s">
        <v>146</v>
      </c>
      <c r="L75" s="25" t="s">
        <v>120</v>
      </c>
      <c r="M75" s="25"/>
      <c r="N75" s="25" t="s">
        <v>125</v>
      </c>
      <c r="O75" s="25" t="s">
        <v>66</v>
      </c>
      <c r="P75" s="25"/>
      <c r="Q75" s="25"/>
      <c r="R75" s="26" t="s">
        <v>122</v>
      </c>
      <c r="S75" s="25" t="s">
        <v>389</v>
      </c>
      <c r="T75" s="25"/>
      <c r="U75" s="24"/>
      <c r="V75" s="25"/>
      <c r="W75" s="27"/>
      <c r="X75" s="28" t="s">
        <v>123</v>
      </c>
      <c r="Y75" s="28" t="s">
        <v>123</v>
      </c>
      <c r="Z75" s="24"/>
      <c r="AA75" s="76"/>
      <c r="AB75" s="31" t="s">
        <v>4</v>
      </c>
      <c r="AC75" s="32" t="s">
        <v>123</v>
      </c>
      <c r="AD75" s="6">
        <f t="shared" si="5"/>
        <v>1</v>
      </c>
      <c r="AE75" s="6">
        <f t="shared" si="6"/>
        <v>0</v>
      </c>
      <c r="AF75" s="6">
        <f t="shared" si="7"/>
        <v>0</v>
      </c>
    </row>
    <row r="76" spans="2:32" s="23" customFormat="1" hidden="1" outlineLevel="1" x14ac:dyDescent="0.25">
      <c r="B76" s="24" t="str">
        <f t="shared" ca="1" si="11"/>
        <v>ФД6_129</v>
      </c>
      <c r="C76" s="25" t="s">
        <v>116</v>
      </c>
      <c r="D76" s="25" t="s">
        <v>116</v>
      </c>
      <c r="E76" s="25" t="s">
        <v>117</v>
      </c>
      <c r="F76" s="25" t="s">
        <v>116</v>
      </c>
      <c r="G76" s="25" t="s">
        <v>116</v>
      </c>
      <c r="H76" s="25" t="s">
        <v>144</v>
      </c>
      <c r="I76" s="25" t="s">
        <v>145</v>
      </c>
      <c r="J76" s="25"/>
      <c r="K76" s="25" t="s">
        <v>147</v>
      </c>
      <c r="L76" s="25" t="s">
        <v>120</v>
      </c>
      <c r="M76" s="25"/>
      <c r="N76" s="25" t="s">
        <v>125</v>
      </c>
      <c r="O76" s="25" t="s">
        <v>74</v>
      </c>
      <c r="P76" s="25"/>
      <c r="Q76" s="25"/>
      <c r="R76" s="26" t="s">
        <v>122</v>
      </c>
      <c r="S76" s="25" t="s">
        <v>389</v>
      </c>
      <c r="T76" s="25"/>
      <c r="U76" s="24"/>
      <c r="V76" s="25"/>
      <c r="W76" s="27"/>
      <c r="X76" s="28" t="s">
        <v>123</v>
      </c>
      <c r="Y76" s="28" t="s">
        <v>123</v>
      </c>
      <c r="Z76" s="24"/>
      <c r="AA76" s="76"/>
      <c r="AB76" s="31" t="s">
        <v>4</v>
      </c>
      <c r="AC76" s="32" t="s">
        <v>123</v>
      </c>
      <c r="AD76" s="6">
        <f t="shared" si="5"/>
        <v>1</v>
      </c>
      <c r="AE76" s="6">
        <f t="shared" si="6"/>
        <v>0</v>
      </c>
      <c r="AF76" s="6">
        <f t="shared" si="7"/>
        <v>0</v>
      </c>
    </row>
    <row r="77" spans="2:32" s="23" customFormat="1" hidden="1" outlineLevel="1" x14ac:dyDescent="0.25">
      <c r="B77" s="24" t="str">
        <f t="shared" ca="1" si="11"/>
        <v>ФД7_129</v>
      </c>
      <c r="C77" s="25" t="s">
        <v>116</v>
      </c>
      <c r="D77" s="25" t="s">
        <v>116</v>
      </c>
      <c r="E77" s="25" t="s">
        <v>117</v>
      </c>
      <c r="F77" s="25" t="s">
        <v>116</v>
      </c>
      <c r="G77" s="25" t="s">
        <v>116</v>
      </c>
      <c r="H77" s="25" t="s">
        <v>144</v>
      </c>
      <c r="I77" s="25" t="s">
        <v>145</v>
      </c>
      <c r="J77" s="25"/>
      <c r="K77" s="25" t="s">
        <v>147</v>
      </c>
      <c r="L77" s="25" t="s">
        <v>120</v>
      </c>
      <c r="M77" s="25"/>
      <c r="N77" s="25" t="s">
        <v>125</v>
      </c>
      <c r="O77" s="25" t="s">
        <v>48</v>
      </c>
      <c r="P77" s="25"/>
      <c r="Q77" s="25"/>
      <c r="R77" s="26" t="s">
        <v>122</v>
      </c>
      <c r="S77" s="25" t="s">
        <v>389</v>
      </c>
      <c r="T77" s="25"/>
      <c r="U77" s="24"/>
      <c r="V77" s="25"/>
      <c r="W77" s="27"/>
      <c r="X77" s="28" t="s">
        <v>123</v>
      </c>
      <c r="Y77" s="28" t="s">
        <v>123</v>
      </c>
      <c r="Z77" s="24"/>
      <c r="AA77" s="76"/>
      <c r="AB77" s="31" t="s">
        <v>4</v>
      </c>
      <c r="AC77" s="32" t="s">
        <v>123</v>
      </c>
      <c r="AD77" s="6">
        <f t="shared" si="5"/>
        <v>1</v>
      </c>
      <c r="AE77" s="6">
        <f t="shared" si="6"/>
        <v>0</v>
      </c>
      <c r="AF77" s="6">
        <f t="shared" si="7"/>
        <v>0</v>
      </c>
    </row>
    <row r="78" spans="2:32" s="23" customFormat="1" hidden="1" outlineLevel="1" x14ac:dyDescent="0.25">
      <c r="B78" s="24" t="str">
        <f t="shared" ca="1" si="11"/>
        <v>ФД8_129</v>
      </c>
      <c r="C78" s="25" t="s">
        <v>116</v>
      </c>
      <c r="D78" s="25" t="s">
        <v>116</v>
      </c>
      <c r="E78" s="25" t="s">
        <v>117</v>
      </c>
      <c r="F78" s="25" t="s">
        <v>116</v>
      </c>
      <c r="G78" s="25" t="s">
        <v>116</v>
      </c>
      <c r="H78" s="25" t="s">
        <v>144</v>
      </c>
      <c r="I78" s="25" t="s">
        <v>145</v>
      </c>
      <c r="J78" s="25"/>
      <c r="K78" s="25" t="s">
        <v>147</v>
      </c>
      <c r="L78" s="25" t="s">
        <v>120</v>
      </c>
      <c r="M78" s="25"/>
      <c r="N78" s="25" t="s">
        <v>125</v>
      </c>
      <c r="O78" s="25" t="s">
        <v>32</v>
      </c>
      <c r="P78" s="25"/>
      <c r="Q78" s="25"/>
      <c r="R78" s="26" t="s">
        <v>122</v>
      </c>
      <c r="S78" s="25" t="s">
        <v>389</v>
      </c>
      <c r="T78" s="25"/>
      <c r="U78" s="24"/>
      <c r="V78" s="25"/>
      <c r="W78" s="27"/>
      <c r="X78" s="28" t="s">
        <v>123</v>
      </c>
      <c r="Y78" s="28" t="s">
        <v>123</v>
      </c>
      <c r="Z78" s="24"/>
      <c r="AA78" s="76"/>
      <c r="AB78" s="31" t="s">
        <v>4</v>
      </c>
      <c r="AC78" s="32" t="s">
        <v>123</v>
      </c>
      <c r="AD78" s="6">
        <f t="shared" si="5"/>
        <v>1</v>
      </c>
      <c r="AE78" s="6">
        <f t="shared" si="6"/>
        <v>0</v>
      </c>
      <c r="AF78" s="6">
        <f t="shared" si="7"/>
        <v>0</v>
      </c>
    </row>
    <row r="79" spans="2:32" s="23" customFormat="1" hidden="1" outlineLevel="1" x14ac:dyDescent="0.25">
      <c r="B79" s="24" t="str">
        <f t="shared" ca="1" si="11"/>
        <v>ФД9_129</v>
      </c>
      <c r="C79" s="25" t="s">
        <v>116</v>
      </c>
      <c r="D79" s="25" t="s">
        <v>116</v>
      </c>
      <c r="E79" s="25" t="s">
        <v>117</v>
      </c>
      <c r="F79" s="25" t="s">
        <v>116</v>
      </c>
      <c r="G79" s="25" t="s">
        <v>116</v>
      </c>
      <c r="H79" s="25" t="s">
        <v>144</v>
      </c>
      <c r="I79" s="25" t="s">
        <v>145</v>
      </c>
      <c r="J79" s="25"/>
      <c r="K79" s="25" t="s">
        <v>149</v>
      </c>
      <c r="L79" s="25" t="s">
        <v>120</v>
      </c>
      <c r="M79" s="25"/>
      <c r="N79" s="25" t="s">
        <v>125</v>
      </c>
      <c r="O79" s="25" t="s">
        <v>38</v>
      </c>
      <c r="P79" s="25"/>
      <c r="Q79" s="25"/>
      <c r="R79" s="26" t="s">
        <v>122</v>
      </c>
      <c r="S79" s="25" t="s">
        <v>389</v>
      </c>
      <c r="T79" s="25"/>
      <c r="U79" s="24"/>
      <c r="V79" s="25"/>
      <c r="W79" s="27"/>
      <c r="X79" s="28" t="s">
        <v>123</v>
      </c>
      <c r="Y79" s="28" t="s">
        <v>123</v>
      </c>
      <c r="Z79" s="24"/>
      <c r="AA79" s="76"/>
      <c r="AB79" s="31" t="s">
        <v>4</v>
      </c>
      <c r="AC79" s="32" t="s">
        <v>123</v>
      </c>
      <c r="AD79" s="6">
        <f t="shared" si="5"/>
        <v>1</v>
      </c>
      <c r="AE79" s="6">
        <f t="shared" si="6"/>
        <v>0</v>
      </c>
      <c r="AF79" s="6">
        <f t="shared" si="7"/>
        <v>0</v>
      </c>
    </row>
    <row r="80" spans="2:32" s="23" customFormat="1" ht="30" hidden="1" outlineLevel="1" x14ac:dyDescent="0.25">
      <c r="B80" s="24" t="str">
        <f t="shared" ca="1" si="11"/>
        <v>ФД10_129</v>
      </c>
      <c r="C80" s="25" t="s">
        <v>116</v>
      </c>
      <c r="D80" s="25" t="s">
        <v>116</v>
      </c>
      <c r="E80" s="25" t="s">
        <v>117</v>
      </c>
      <c r="F80" s="25" t="s">
        <v>116</v>
      </c>
      <c r="G80" s="25" t="s">
        <v>116</v>
      </c>
      <c r="H80" s="25" t="s">
        <v>144</v>
      </c>
      <c r="I80" s="25" t="s">
        <v>145</v>
      </c>
      <c r="J80" s="25"/>
      <c r="K80" s="25" t="s">
        <v>146</v>
      </c>
      <c r="L80" s="25" t="s">
        <v>120</v>
      </c>
      <c r="M80" s="25"/>
      <c r="N80" s="25" t="s">
        <v>431</v>
      </c>
      <c r="O80" s="25"/>
      <c r="P80" s="25" t="s">
        <v>432</v>
      </c>
      <c r="Q80" s="25"/>
      <c r="R80" s="26" t="s">
        <v>392</v>
      </c>
      <c r="S80" s="25" t="s">
        <v>230</v>
      </c>
      <c r="T80" s="25"/>
      <c r="U80" s="25" t="s">
        <v>402</v>
      </c>
      <c r="V80" s="25"/>
      <c r="W80" s="27"/>
      <c r="X80" s="28" t="s">
        <v>123</v>
      </c>
      <c r="Y80" s="28" t="s">
        <v>123</v>
      </c>
      <c r="Z80" s="24"/>
      <c r="AA80" s="76"/>
      <c r="AB80" s="31" t="s">
        <v>4</v>
      </c>
      <c r="AC80" s="32" t="s">
        <v>123</v>
      </c>
      <c r="AD80" s="6">
        <f t="shared" si="5"/>
        <v>1</v>
      </c>
      <c r="AE80" s="6">
        <f t="shared" si="6"/>
        <v>0</v>
      </c>
      <c r="AF80" s="6">
        <f t="shared" si="7"/>
        <v>0</v>
      </c>
    </row>
    <row r="81" spans="2:32" ht="15" customHeight="1" collapsed="1" x14ac:dyDescent="0.25">
      <c r="B81" s="623" t="s">
        <v>151</v>
      </c>
      <c r="C81" s="624"/>
      <c r="D81" s="624"/>
      <c r="E81" s="624"/>
      <c r="F81" s="624"/>
      <c r="G81" s="624"/>
      <c r="H81" s="624"/>
      <c r="I81" s="624"/>
      <c r="J81" s="624"/>
      <c r="K81" s="624"/>
      <c r="L81" s="624"/>
      <c r="M81" s="624"/>
      <c r="N81" s="624"/>
      <c r="O81" s="624"/>
      <c r="P81" s="624"/>
      <c r="Q81" s="624"/>
      <c r="R81" s="624"/>
      <c r="S81" s="624"/>
      <c r="T81" s="624"/>
      <c r="U81" s="624"/>
      <c r="V81" s="624"/>
      <c r="W81" s="624"/>
      <c r="X81" s="624"/>
      <c r="Y81" s="624"/>
      <c r="Z81" s="624"/>
      <c r="AA81" s="53"/>
      <c r="AB81" s="53"/>
      <c r="AC81" s="54"/>
      <c r="AD81" s="6">
        <f t="shared" si="5"/>
        <v>0</v>
      </c>
      <c r="AE81" s="6">
        <f t="shared" si="6"/>
        <v>0</v>
      </c>
      <c r="AF81" s="6">
        <f t="shared" si="7"/>
        <v>0</v>
      </c>
    </row>
    <row r="82" spans="2:32" s="23" customFormat="1" ht="30" hidden="1" outlineLevel="1" x14ac:dyDescent="0.25">
      <c r="B82" s="24" t="str">
        <f t="shared" ref="B82:B89" ca="1" si="12">"ФД"&amp;COUNTA(A$75:$C82)&amp;"_"&amp;MID(H82,5,5)</f>
        <v>ФД1_140</v>
      </c>
      <c r="C82" s="25" t="s">
        <v>116</v>
      </c>
      <c r="D82" s="25" t="s">
        <v>116</v>
      </c>
      <c r="E82" s="25" t="s">
        <v>116</v>
      </c>
      <c r="F82" s="25" t="s">
        <v>116</v>
      </c>
      <c r="G82" s="25" t="s">
        <v>117</v>
      </c>
      <c r="H82" s="25" t="s">
        <v>151</v>
      </c>
      <c r="I82" s="25" t="s">
        <v>152</v>
      </c>
      <c r="J82" s="25"/>
      <c r="K82" s="25" t="s">
        <v>125</v>
      </c>
      <c r="L82" s="25" t="s">
        <v>120</v>
      </c>
      <c r="M82" s="25"/>
      <c r="N82" s="25" t="s">
        <v>130</v>
      </c>
      <c r="O82" s="25" t="s">
        <v>433</v>
      </c>
      <c r="P82" s="25"/>
      <c r="Q82" s="25"/>
      <c r="R82" s="26" t="s">
        <v>122</v>
      </c>
      <c r="S82" s="25" t="s">
        <v>434</v>
      </c>
      <c r="T82" s="25"/>
      <c r="U82" s="25" t="s">
        <v>387</v>
      </c>
      <c r="V82" s="25"/>
      <c r="W82" s="27"/>
      <c r="X82" s="28" t="s">
        <v>123</v>
      </c>
      <c r="Y82" s="28" t="s">
        <v>123</v>
      </c>
      <c r="Z82" s="24"/>
      <c r="AA82" s="76"/>
      <c r="AB82" s="31" t="s">
        <v>4</v>
      </c>
      <c r="AC82" s="32" t="s">
        <v>123</v>
      </c>
      <c r="AD82" s="6">
        <f t="shared" si="5"/>
        <v>1</v>
      </c>
      <c r="AE82" s="6">
        <f t="shared" si="6"/>
        <v>0</v>
      </c>
      <c r="AF82" s="6">
        <f t="shared" si="7"/>
        <v>0</v>
      </c>
    </row>
    <row r="83" spans="2:32" s="23" customFormat="1" hidden="1" outlineLevel="1" x14ac:dyDescent="0.25">
      <c r="B83" s="24" t="str">
        <f t="shared" ca="1" si="12"/>
        <v>ФД2_140</v>
      </c>
      <c r="C83" s="25" t="s">
        <v>116</v>
      </c>
      <c r="D83" s="25" t="s">
        <v>116</v>
      </c>
      <c r="E83" s="25" t="s">
        <v>116</v>
      </c>
      <c r="F83" s="25" t="s">
        <v>116</v>
      </c>
      <c r="G83" s="25" t="s">
        <v>117</v>
      </c>
      <c r="H83" s="25" t="s">
        <v>151</v>
      </c>
      <c r="I83" s="25" t="s">
        <v>152</v>
      </c>
      <c r="J83" s="25"/>
      <c r="K83" s="25" t="s">
        <v>125</v>
      </c>
      <c r="L83" s="25" t="s">
        <v>120</v>
      </c>
      <c r="M83" s="25"/>
      <c r="N83" s="25" t="s">
        <v>121</v>
      </c>
      <c r="O83" s="25" t="s">
        <v>153</v>
      </c>
      <c r="P83" s="25"/>
      <c r="Q83" s="25"/>
      <c r="R83" s="26" t="s">
        <v>122</v>
      </c>
      <c r="S83" s="25" t="s">
        <v>389</v>
      </c>
      <c r="T83" s="25"/>
      <c r="U83" s="24"/>
      <c r="V83" s="25"/>
      <c r="W83" s="27"/>
      <c r="X83" s="327" t="s">
        <v>116</v>
      </c>
      <c r="Y83" s="327" t="s">
        <v>116</v>
      </c>
      <c r="Z83" s="24"/>
      <c r="AA83" s="76">
        <v>45302.824641203704</v>
      </c>
      <c r="AB83" s="31" t="s">
        <v>4</v>
      </c>
      <c r="AC83" s="32" t="s">
        <v>123</v>
      </c>
      <c r="AD83" s="6">
        <f t="shared" si="5"/>
        <v>1</v>
      </c>
      <c r="AE83" s="6">
        <f t="shared" si="6"/>
        <v>0</v>
      </c>
      <c r="AF83" s="6">
        <f t="shared" si="7"/>
        <v>0</v>
      </c>
    </row>
    <row r="84" spans="2:32" s="23" customFormat="1" hidden="1" outlineLevel="1" x14ac:dyDescent="0.25">
      <c r="B84" s="24" t="str">
        <f t="shared" ca="1" si="12"/>
        <v>ФД3_140</v>
      </c>
      <c r="C84" s="25" t="s">
        <v>116</v>
      </c>
      <c r="D84" s="25" t="s">
        <v>116</v>
      </c>
      <c r="E84" s="25" t="s">
        <v>117</v>
      </c>
      <c r="F84" s="25" t="s">
        <v>116</v>
      </c>
      <c r="G84" s="25" t="s">
        <v>116</v>
      </c>
      <c r="H84" s="25" t="s">
        <v>151</v>
      </c>
      <c r="I84" s="25" t="s">
        <v>152</v>
      </c>
      <c r="J84" s="25"/>
      <c r="K84" s="25" t="s">
        <v>125</v>
      </c>
      <c r="L84" s="25" t="s">
        <v>120</v>
      </c>
      <c r="M84" s="25"/>
      <c r="N84" s="25" t="s">
        <v>121</v>
      </c>
      <c r="O84" s="25" t="s">
        <v>153</v>
      </c>
      <c r="P84" s="25"/>
      <c r="Q84" s="25"/>
      <c r="R84" s="26" t="s">
        <v>122</v>
      </c>
      <c r="S84" s="25" t="s">
        <v>388</v>
      </c>
      <c r="T84" s="25"/>
      <c r="U84" s="24"/>
      <c r="V84" s="25"/>
      <c r="W84" s="27"/>
      <c r="X84" s="28" t="s">
        <v>123</v>
      </c>
      <c r="Y84" s="28" t="s">
        <v>123</v>
      </c>
      <c r="Z84" s="24"/>
      <c r="AA84" s="76"/>
      <c r="AB84" s="31" t="s">
        <v>4</v>
      </c>
      <c r="AC84" s="32" t="s">
        <v>123</v>
      </c>
      <c r="AD84" s="6">
        <f t="shared" ref="AD84:AD116" si="13">IF(AB84="Включена",1,0)</f>
        <v>1</v>
      </c>
      <c r="AE84" s="6">
        <f t="shared" ref="AE84:AE116" si="14">IF(AB84="Черновик",1,0)</f>
        <v>0</v>
      </c>
      <c r="AF84" s="6">
        <f t="shared" ref="AF84:AF116" si="15">IF(AB84="Отсутствует",1,0)</f>
        <v>0</v>
      </c>
    </row>
    <row r="85" spans="2:32" s="23" customFormat="1" hidden="1" outlineLevel="1" x14ac:dyDescent="0.25">
      <c r="B85" s="24" t="str">
        <f t="shared" ca="1" si="12"/>
        <v>ФД4_140</v>
      </c>
      <c r="C85" s="25" t="s">
        <v>116</v>
      </c>
      <c r="D85" s="25" t="s">
        <v>116</v>
      </c>
      <c r="E85" s="25" t="s">
        <v>116</v>
      </c>
      <c r="F85" s="25" t="s">
        <v>116</v>
      </c>
      <c r="G85" s="25" t="s">
        <v>117</v>
      </c>
      <c r="H85" s="25" t="s">
        <v>151</v>
      </c>
      <c r="I85" s="25" t="s">
        <v>152</v>
      </c>
      <c r="J85" s="25"/>
      <c r="K85" s="25" t="s">
        <v>125</v>
      </c>
      <c r="L85" s="25" t="s">
        <v>120</v>
      </c>
      <c r="M85" s="25"/>
      <c r="N85" s="25" t="s">
        <v>131</v>
      </c>
      <c r="O85" s="25" t="s">
        <v>317</v>
      </c>
      <c r="P85" s="25"/>
      <c r="Q85" s="25"/>
      <c r="R85" s="26" t="s">
        <v>122</v>
      </c>
      <c r="S85" s="25" t="s">
        <v>389</v>
      </c>
      <c r="T85" s="25"/>
      <c r="U85" s="24"/>
      <c r="V85" s="25"/>
      <c r="W85" s="27"/>
      <c r="X85" s="28" t="s">
        <v>123</v>
      </c>
      <c r="Y85" s="28" t="s">
        <v>123</v>
      </c>
      <c r="Z85" s="24"/>
      <c r="AA85" s="76"/>
      <c r="AB85" s="31" t="s">
        <v>4</v>
      </c>
      <c r="AC85" s="32" t="s">
        <v>123</v>
      </c>
      <c r="AD85" s="6">
        <f t="shared" si="13"/>
        <v>1</v>
      </c>
      <c r="AE85" s="6">
        <f t="shared" si="14"/>
        <v>0</v>
      </c>
      <c r="AF85" s="6">
        <f t="shared" si="15"/>
        <v>0</v>
      </c>
    </row>
    <row r="86" spans="2:32" s="23" customFormat="1" hidden="1" outlineLevel="1" x14ac:dyDescent="0.25">
      <c r="B86" s="24" t="str">
        <f t="shared" ca="1" si="12"/>
        <v>ФД5_140</v>
      </c>
      <c r="C86" s="25" t="s">
        <v>116</v>
      </c>
      <c r="D86" s="25" t="s">
        <v>116</v>
      </c>
      <c r="E86" s="25" t="s">
        <v>117</v>
      </c>
      <c r="F86" s="25" t="s">
        <v>116</v>
      </c>
      <c r="G86" s="25" t="s">
        <v>116</v>
      </c>
      <c r="H86" s="25" t="s">
        <v>151</v>
      </c>
      <c r="I86" s="25" t="s">
        <v>152</v>
      </c>
      <c r="J86" s="25"/>
      <c r="K86" s="25" t="s">
        <v>125</v>
      </c>
      <c r="L86" s="25" t="s">
        <v>120</v>
      </c>
      <c r="M86" s="25"/>
      <c r="N86" s="25" t="s">
        <v>131</v>
      </c>
      <c r="O86" s="25" t="s">
        <v>317</v>
      </c>
      <c r="P86" s="25"/>
      <c r="Q86" s="25"/>
      <c r="R86" s="26" t="s">
        <v>122</v>
      </c>
      <c r="S86" s="25" t="s">
        <v>388</v>
      </c>
      <c r="T86" s="25"/>
      <c r="U86" s="24"/>
      <c r="V86" s="25"/>
      <c r="W86" s="27"/>
      <c r="X86" s="28" t="s">
        <v>123</v>
      </c>
      <c r="Y86" s="28" t="s">
        <v>123</v>
      </c>
      <c r="Z86" s="24"/>
      <c r="AA86" s="76"/>
      <c r="AB86" s="31" t="s">
        <v>4</v>
      </c>
      <c r="AC86" s="32" t="s">
        <v>123</v>
      </c>
      <c r="AD86" s="6">
        <f t="shared" si="13"/>
        <v>1</v>
      </c>
      <c r="AE86" s="6">
        <f t="shared" si="14"/>
        <v>0</v>
      </c>
      <c r="AF86" s="6">
        <f t="shared" si="15"/>
        <v>0</v>
      </c>
    </row>
    <row r="87" spans="2:32" s="23" customFormat="1" hidden="1" outlineLevel="1" x14ac:dyDescent="0.25">
      <c r="B87" s="24" t="str">
        <f t="shared" ca="1" si="12"/>
        <v>ФД6_140</v>
      </c>
      <c r="C87" s="25" t="s">
        <v>116</v>
      </c>
      <c r="D87" s="25" t="s">
        <v>116</v>
      </c>
      <c r="E87" s="25" t="s">
        <v>116</v>
      </c>
      <c r="F87" s="25" t="s">
        <v>116</v>
      </c>
      <c r="G87" s="25" t="s">
        <v>117</v>
      </c>
      <c r="H87" s="25" t="s">
        <v>151</v>
      </c>
      <c r="I87" s="25" t="s">
        <v>152</v>
      </c>
      <c r="J87" s="25"/>
      <c r="K87" s="25" t="s">
        <v>125</v>
      </c>
      <c r="L87" s="25" t="s">
        <v>120</v>
      </c>
      <c r="M87" s="25"/>
      <c r="N87" s="25" t="s">
        <v>125</v>
      </c>
      <c r="O87" s="25" t="s">
        <v>132</v>
      </c>
      <c r="P87" s="25"/>
      <c r="Q87" s="25"/>
      <c r="R87" s="26" t="s">
        <v>122</v>
      </c>
      <c r="S87" s="25" t="s">
        <v>389</v>
      </c>
      <c r="T87" s="25"/>
      <c r="U87" s="24"/>
      <c r="V87" s="25"/>
      <c r="W87" s="27"/>
      <c r="X87" s="28" t="s">
        <v>123</v>
      </c>
      <c r="Y87" s="28" t="s">
        <v>123</v>
      </c>
      <c r="Z87" s="24"/>
      <c r="AA87" s="76"/>
      <c r="AB87" s="31" t="s">
        <v>4</v>
      </c>
      <c r="AC87" s="32" t="s">
        <v>123</v>
      </c>
      <c r="AD87" s="6">
        <f t="shared" si="13"/>
        <v>1</v>
      </c>
      <c r="AE87" s="6">
        <f t="shared" si="14"/>
        <v>0</v>
      </c>
      <c r="AF87" s="6">
        <f t="shared" si="15"/>
        <v>0</v>
      </c>
    </row>
    <row r="88" spans="2:32" s="23" customFormat="1" hidden="1" outlineLevel="1" x14ac:dyDescent="0.25">
      <c r="B88" s="24" t="str">
        <f t="shared" ca="1" si="12"/>
        <v>ФД7_140</v>
      </c>
      <c r="C88" s="25" t="s">
        <v>116</v>
      </c>
      <c r="D88" s="25" t="s">
        <v>116</v>
      </c>
      <c r="E88" s="25" t="s">
        <v>117</v>
      </c>
      <c r="F88" s="25" t="s">
        <v>116</v>
      </c>
      <c r="G88" s="25" t="s">
        <v>116</v>
      </c>
      <c r="H88" s="25" t="s">
        <v>151</v>
      </c>
      <c r="I88" s="25" t="s">
        <v>152</v>
      </c>
      <c r="J88" s="25"/>
      <c r="K88" s="25" t="s">
        <v>125</v>
      </c>
      <c r="L88" s="25" t="s">
        <v>120</v>
      </c>
      <c r="M88" s="25"/>
      <c r="N88" s="25" t="s">
        <v>125</v>
      </c>
      <c r="O88" s="25" t="s">
        <v>132</v>
      </c>
      <c r="P88" s="25"/>
      <c r="Q88" s="25"/>
      <c r="R88" s="26" t="s">
        <v>122</v>
      </c>
      <c r="S88" s="25" t="s">
        <v>388</v>
      </c>
      <c r="T88" s="25"/>
      <c r="U88" s="24"/>
      <c r="V88" s="25"/>
      <c r="W88" s="27"/>
      <c r="X88" s="28" t="s">
        <v>123</v>
      </c>
      <c r="Y88" s="28" t="s">
        <v>123</v>
      </c>
      <c r="Z88" s="24"/>
      <c r="AA88" s="76"/>
      <c r="AB88" s="31" t="s">
        <v>4</v>
      </c>
      <c r="AC88" s="32" t="s">
        <v>123</v>
      </c>
      <c r="AD88" s="6">
        <f t="shared" si="13"/>
        <v>1</v>
      </c>
      <c r="AE88" s="6">
        <f t="shared" si="14"/>
        <v>0</v>
      </c>
      <c r="AF88" s="6">
        <f t="shared" si="15"/>
        <v>0</v>
      </c>
    </row>
    <row r="89" spans="2:32" s="23" customFormat="1" ht="30" hidden="1" outlineLevel="1" x14ac:dyDescent="0.25">
      <c r="B89" s="24" t="str">
        <f t="shared" ca="1" si="12"/>
        <v>ФД8_140</v>
      </c>
      <c r="C89" s="25" t="s">
        <v>116</v>
      </c>
      <c r="D89" s="25" t="s">
        <v>116</v>
      </c>
      <c r="E89" s="25" t="s">
        <v>116</v>
      </c>
      <c r="F89" s="25" t="s">
        <v>116</v>
      </c>
      <c r="G89" s="25" t="s">
        <v>117</v>
      </c>
      <c r="H89" s="25" t="s">
        <v>151</v>
      </c>
      <c r="I89" s="25" t="s">
        <v>152</v>
      </c>
      <c r="J89" s="25"/>
      <c r="K89" s="25" t="s">
        <v>125</v>
      </c>
      <c r="L89" s="25" t="s">
        <v>120</v>
      </c>
      <c r="M89" s="25"/>
      <c r="N89" s="25" t="s">
        <v>395</v>
      </c>
      <c r="O89" s="25"/>
      <c r="P89" s="25" t="s">
        <v>401</v>
      </c>
      <c r="Q89" s="25"/>
      <c r="R89" s="26" t="s">
        <v>392</v>
      </c>
      <c r="S89" s="25" t="s">
        <v>230</v>
      </c>
      <c r="T89" s="25"/>
      <c r="U89" s="25" t="s">
        <v>402</v>
      </c>
      <c r="V89" s="25"/>
      <c r="W89" s="27"/>
      <c r="X89" s="28" t="s">
        <v>123</v>
      </c>
      <c r="Y89" s="28" t="s">
        <v>123</v>
      </c>
      <c r="Z89" s="24"/>
      <c r="AA89" s="76"/>
      <c r="AB89" s="31" t="s">
        <v>4</v>
      </c>
      <c r="AC89" s="32" t="s">
        <v>123</v>
      </c>
      <c r="AD89" s="6">
        <f t="shared" si="13"/>
        <v>1</v>
      </c>
      <c r="AE89" s="6">
        <f t="shared" si="14"/>
        <v>0</v>
      </c>
      <c r="AF89" s="6">
        <f t="shared" si="15"/>
        <v>0</v>
      </c>
    </row>
    <row r="90" spans="2:32" ht="15" customHeight="1" collapsed="1" x14ac:dyDescent="0.25">
      <c r="B90" s="623" t="s">
        <v>154</v>
      </c>
      <c r="C90" s="624"/>
      <c r="D90" s="624"/>
      <c r="E90" s="624"/>
      <c r="F90" s="624"/>
      <c r="G90" s="624"/>
      <c r="H90" s="624"/>
      <c r="I90" s="624"/>
      <c r="J90" s="624"/>
      <c r="K90" s="624"/>
      <c r="L90" s="624"/>
      <c r="M90" s="624"/>
      <c r="N90" s="624"/>
      <c r="O90" s="624"/>
      <c r="P90" s="624"/>
      <c r="Q90" s="624"/>
      <c r="R90" s="624"/>
      <c r="S90" s="624"/>
      <c r="T90" s="624"/>
      <c r="U90" s="624"/>
      <c r="V90" s="624"/>
      <c r="W90" s="624"/>
      <c r="X90" s="624"/>
      <c r="Y90" s="624"/>
      <c r="Z90" s="624"/>
      <c r="AA90" s="53"/>
      <c r="AB90" s="53"/>
      <c r="AC90" s="54"/>
      <c r="AD90" s="6">
        <f t="shared" si="13"/>
        <v>0</v>
      </c>
      <c r="AE90" s="6">
        <f t="shared" si="14"/>
        <v>0</v>
      </c>
      <c r="AF90" s="6">
        <f t="shared" si="15"/>
        <v>0</v>
      </c>
    </row>
    <row r="91" spans="2:32" s="23" customFormat="1" ht="30" hidden="1" outlineLevel="1" x14ac:dyDescent="0.25">
      <c r="B91" s="24" t="str">
        <f t="shared" ref="B91:B99" ca="1" si="16">"ФД"&amp;COUNTA(A$84:$C91)&amp;"_"&amp;MID(H91,5,5)</f>
        <v>ФД1_151</v>
      </c>
      <c r="C91" s="25" t="s">
        <v>116</v>
      </c>
      <c r="D91" s="25" t="s">
        <v>116</v>
      </c>
      <c r="E91" s="25" t="s">
        <v>117</v>
      </c>
      <c r="F91" s="25" t="s">
        <v>116</v>
      </c>
      <c r="G91" s="25" t="s">
        <v>116</v>
      </c>
      <c r="H91" s="25" t="s">
        <v>154</v>
      </c>
      <c r="I91" s="25" t="s">
        <v>155</v>
      </c>
      <c r="J91" s="25"/>
      <c r="K91" s="25" t="s">
        <v>130</v>
      </c>
      <c r="L91" s="25" t="s">
        <v>120</v>
      </c>
      <c r="M91" s="25"/>
      <c r="N91" s="25" t="s">
        <v>125</v>
      </c>
      <c r="O91" s="25" t="s">
        <v>400</v>
      </c>
      <c r="P91" s="25"/>
      <c r="Q91" s="25"/>
      <c r="R91" s="26" t="s">
        <v>122</v>
      </c>
      <c r="S91" s="25" t="s">
        <v>386</v>
      </c>
      <c r="T91" s="25"/>
      <c r="U91" s="25" t="s">
        <v>387</v>
      </c>
      <c r="V91" s="25"/>
      <c r="W91" s="27"/>
      <c r="X91" s="28" t="s">
        <v>123</v>
      </c>
      <c r="Y91" s="28" t="s">
        <v>123</v>
      </c>
      <c r="Z91" s="24"/>
      <c r="AA91" s="76"/>
      <c r="AB91" s="31" t="s">
        <v>4</v>
      </c>
      <c r="AC91" s="32" t="s">
        <v>123</v>
      </c>
      <c r="AD91" s="6">
        <f t="shared" si="13"/>
        <v>1</v>
      </c>
      <c r="AE91" s="6">
        <f t="shared" si="14"/>
        <v>0</v>
      </c>
      <c r="AF91" s="6">
        <f t="shared" si="15"/>
        <v>0</v>
      </c>
    </row>
    <row r="92" spans="2:32" s="23" customFormat="1" hidden="1" outlineLevel="1" x14ac:dyDescent="0.25">
      <c r="B92" s="24" t="str">
        <f t="shared" ca="1" si="16"/>
        <v>ФД2_151</v>
      </c>
      <c r="C92" s="25" t="s">
        <v>116</v>
      </c>
      <c r="D92" s="25" t="s">
        <v>116</v>
      </c>
      <c r="E92" s="25" t="s">
        <v>117</v>
      </c>
      <c r="F92" s="25" t="s">
        <v>116</v>
      </c>
      <c r="G92" s="25" t="s">
        <v>116</v>
      </c>
      <c r="H92" s="25" t="s">
        <v>154</v>
      </c>
      <c r="I92" s="25" t="s">
        <v>155</v>
      </c>
      <c r="J92" s="25"/>
      <c r="K92" s="25" t="s">
        <v>130</v>
      </c>
      <c r="L92" s="25" t="s">
        <v>120</v>
      </c>
      <c r="M92" s="25"/>
      <c r="N92" s="25" t="s">
        <v>121</v>
      </c>
      <c r="O92" s="25" t="s">
        <v>317</v>
      </c>
      <c r="P92" s="25"/>
      <c r="Q92" s="25"/>
      <c r="R92" s="26" t="s">
        <v>122</v>
      </c>
      <c r="S92" s="25" t="s">
        <v>389</v>
      </c>
      <c r="T92" s="25"/>
      <c r="U92" s="24"/>
      <c r="V92" s="25"/>
      <c r="W92" s="27"/>
      <c r="X92" s="28" t="s">
        <v>271</v>
      </c>
      <c r="Y92" s="28" t="s">
        <v>271</v>
      </c>
      <c r="Z92" s="24"/>
      <c r="AA92" s="76"/>
      <c r="AB92" s="31" t="s">
        <v>4</v>
      </c>
      <c r="AC92" s="32" t="s">
        <v>123</v>
      </c>
      <c r="AD92" s="6">
        <f t="shared" si="13"/>
        <v>1</v>
      </c>
      <c r="AE92" s="6">
        <f t="shared" si="14"/>
        <v>0</v>
      </c>
      <c r="AF92" s="6">
        <f t="shared" si="15"/>
        <v>0</v>
      </c>
    </row>
    <row r="93" spans="2:32" s="23" customFormat="1" hidden="1" outlineLevel="1" x14ac:dyDescent="0.25">
      <c r="B93" s="24" t="str">
        <f t="shared" ca="1" si="16"/>
        <v>ФД3_151</v>
      </c>
      <c r="C93" s="25" t="s">
        <v>116</v>
      </c>
      <c r="D93" s="25" t="s">
        <v>116</v>
      </c>
      <c r="E93" s="25" t="s">
        <v>117</v>
      </c>
      <c r="F93" s="25" t="s">
        <v>116</v>
      </c>
      <c r="G93" s="25" t="s">
        <v>116</v>
      </c>
      <c r="H93" s="25" t="s">
        <v>154</v>
      </c>
      <c r="I93" s="25" t="s">
        <v>155</v>
      </c>
      <c r="J93" s="25"/>
      <c r="K93" s="25" t="s">
        <v>130</v>
      </c>
      <c r="L93" s="25" t="s">
        <v>120</v>
      </c>
      <c r="M93" s="25"/>
      <c r="N93" s="25" t="s">
        <v>131</v>
      </c>
      <c r="O93" s="25" t="s">
        <v>132</v>
      </c>
      <c r="P93" s="25"/>
      <c r="Q93" s="25"/>
      <c r="R93" s="26" t="s">
        <v>122</v>
      </c>
      <c r="S93" s="25" t="s">
        <v>389</v>
      </c>
      <c r="T93" s="25"/>
      <c r="U93" s="24"/>
      <c r="V93" s="25"/>
      <c r="W93" s="27"/>
      <c r="X93" s="28" t="s">
        <v>123</v>
      </c>
      <c r="Y93" s="28" t="s">
        <v>123</v>
      </c>
      <c r="Z93" s="24"/>
      <c r="AA93" s="76"/>
      <c r="AB93" s="31" t="s">
        <v>4</v>
      </c>
      <c r="AC93" s="32" t="s">
        <v>123</v>
      </c>
      <c r="AD93" s="6">
        <f t="shared" si="13"/>
        <v>1</v>
      </c>
      <c r="AE93" s="6">
        <f t="shared" si="14"/>
        <v>0</v>
      </c>
      <c r="AF93" s="6">
        <f t="shared" si="15"/>
        <v>0</v>
      </c>
    </row>
    <row r="94" spans="2:32" s="23" customFormat="1" hidden="1" outlineLevel="1" x14ac:dyDescent="0.25">
      <c r="B94" s="24" t="str">
        <f t="shared" ca="1" si="16"/>
        <v>ФД4_151</v>
      </c>
      <c r="C94" s="25" t="s">
        <v>116</v>
      </c>
      <c r="D94" s="25" t="s">
        <v>116</v>
      </c>
      <c r="E94" s="25" t="s">
        <v>117</v>
      </c>
      <c r="F94" s="25" t="s">
        <v>116</v>
      </c>
      <c r="G94" s="25" t="s">
        <v>116</v>
      </c>
      <c r="H94" s="25" t="s">
        <v>154</v>
      </c>
      <c r="I94" s="25" t="s">
        <v>155</v>
      </c>
      <c r="J94" s="25"/>
      <c r="K94" s="25" t="s">
        <v>130</v>
      </c>
      <c r="L94" s="25" t="s">
        <v>120</v>
      </c>
      <c r="M94" s="25"/>
      <c r="N94" s="25" t="s">
        <v>125</v>
      </c>
      <c r="O94" s="25" t="s">
        <v>66</v>
      </c>
      <c r="P94" s="25"/>
      <c r="Q94" s="25"/>
      <c r="R94" s="26" t="s">
        <v>122</v>
      </c>
      <c r="S94" s="25" t="s">
        <v>389</v>
      </c>
      <c r="T94" s="25"/>
      <c r="U94" s="24"/>
      <c r="V94" s="25"/>
      <c r="W94" s="27"/>
      <c r="X94" s="28" t="s">
        <v>123</v>
      </c>
      <c r="Y94" s="28" t="s">
        <v>123</v>
      </c>
      <c r="Z94" s="24"/>
      <c r="AA94" s="76"/>
      <c r="AB94" s="31" t="s">
        <v>4</v>
      </c>
      <c r="AC94" s="32" t="s">
        <v>123</v>
      </c>
      <c r="AD94" s="6">
        <f t="shared" si="13"/>
        <v>1</v>
      </c>
      <c r="AE94" s="6">
        <f t="shared" si="14"/>
        <v>0</v>
      </c>
      <c r="AF94" s="6">
        <f t="shared" si="15"/>
        <v>0</v>
      </c>
    </row>
    <row r="95" spans="2:32" s="23" customFormat="1" hidden="1" outlineLevel="1" x14ac:dyDescent="0.25">
      <c r="B95" s="24" t="str">
        <f t="shared" ca="1" si="16"/>
        <v>ФД5_151</v>
      </c>
      <c r="C95" s="25" t="s">
        <v>116</v>
      </c>
      <c r="D95" s="25" t="s">
        <v>116</v>
      </c>
      <c r="E95" s="25" t="s">
        <v>117</v>
      </c>
      <c r="F95" s="25" t="s">
        <v>116</v>
      </c>
      <c r="G95" s="25" t="s">
        <v>116</v>
      </c>
      <c r="H95" s="25" t="s">
        <v>154</v>
      </c>
      <c r="I95" s="25" t="s">
        <v>155</v>
      </c>
      <c r="J95" s="25"/>
      <c r="K95" s="25" t="s">
        <v>156</v>
      </c>
      <c r="L95" s="25" t="s">
        <v>120</v>
      </c>
      <c r="M95" s="25"/>
      <c r="N95" s="25" t="s">
        <v>125</v>
      </c>
      <c r="O95" s="25" t="s">
        <v>26</v>
      </c>
      <c r="P95" s="25"/>
      <c r="Q95" s="25"/>
      <c r="R95" s="26" t="s">
        <v>122</v>
      </c>
      <c r="S95" s="25" t="s">
        <v>389</v>
      </c>
      <c r="T95" s="25"/>
      <c r="U95" s="24"/>
      <c r="V95" s="25"/>
      <c r="W95" s="27"/>
      <c r="X95" s="28" t="s">
        <v>123</v>
      </c>
      <c r="Y95" s="28" t="s">
        <v>123</v>
      </c>
      <c r="Z95" s="24"/>
      <c r="AA95" s="76"/>
      <c r="AB95" s="31" t="s">
        <v>4</v>
      </c>
      <c r="AC95" s="32" t="s">
        <v>123</v>
      </c>
      <c r="AD95" s="6">
        <f t="shared" si="13"/>
        <v>1</v>
      </c>
      <c r="AE95" s="6">
        <f t="shared" si="14"/>
        <v>0</v>
      </c>
      <c r="AF95" s="6">
        <f t="shared" si="15"/>
        <v>0</v>
      </c>
    </row>
    <row r="96" spans="2:32" s="23" customFormat="1" hidden="1" outlineLevel="1" x14ac:dyDescent="0.25">
      <c r="B96" s="24" t="str">
        <f t="shared" ca="1" si="16"/>
        <v>ФД6_151</v>
      </c>
      <c r="C96" s="25" t="s">
        <v>116</v>
      </c>
      <c r="D96" s="25" t="s">
        <v>116</v>
      </c>
      <c r="E96" s="25" t="s">
        <v>117</v>
      </c>
      <c r="F96" s="25" t="s">
        <v>116</v>
      </c>
      <c r="G96" s="25" t="s">
        <v>116</v>
      </c>
      <c r="H96" s="25" t="s">
        <v>154</v>
      </c>
      <c r="I96" s="25" t="s">
        <v>155</v>
      </c>
      <c r="J96" s="25"/>
      <c r="K96" s="25" t="s">
        <v>131</v>
      </c>
      <c r="L96" s="25" t="s">
        <v>120</v>
      </c>
      <c r="M96" s="25"/>
      <c r="N96" s="25" t="s">
        <v>125</v>
      </c>
      <c r="O96" s="25" t="s">
        <v>74</v>
      </c>
      <c r="P96" s="25"/>
      <c r="Q96" s="25"/>
      <c r="R96" s="26" t="s">
        <v>122</v>
      </c>
      <c r="S96" s="25" t="s">
        <v>389</v>
      </c>
      <c r="T96" s="25"/>
      <c r="U96" s="24"/>
      <c r="V96" s="25"/>
      <c r="W96" s="27"/>
      <c r="X96" s="28" t="s">
        <v>123</v>
      </c>
      <c r="Y96" s="28" t="s">
        <v>123</v>
      </c>
      <c r="Z96" s="24"/>
      <c r="AA96" s="76"/>
      <c r="AB96" s="31" t="s">
        <v>4</v>
      </c>
      <c r="AC96" s="32" t="s">
        <v>123</v>
      </c>
      <c r="AD96" s="6">
        <f t="shared" si="13"/>
        <v>1</v>
      </c>
      <c r="AE96" s="6">
        <f t="shared" si="14"/>
        <v>0</v>
      </c>
      <c r="AF96" s="6">
        <f t="shared" si="15"/>
        <v>0</v>
      </c>
    </row>
    <row r="97" spans="2:32" s="23" customFormat="1" hidden="1" outlineLevel="1" x14ac:dyDescent="0.25">
      <c r="B97" s="24" t="str">
        <f t="shared" ca="1" si="16"/>
        <v>ФД7_151</v>
      </c>
      <c r="C97" s="25" t="s">
        <v>116</v>
      </c>
      <c r="D97" s="25" t="s">
        <v>116</v>
      </c>
      <c r="E97" s="25" t="s">
        <v>117</v>
      </c>
      <c r="F97" s="25" t="s">
        <v>116</v>
      </c>
      <c r="G97" s="25" t="s">
        <v>116</v>
      </c>
      <c r="H97" s="25" t="s">
        <v>154</v>
      </c>
      <c r="I97" s="25" t="s">
        <v>155</v>
      </c>
      <c r="J97" s="25"/>
      <c r="K97" s="25" t="s">
        <v>131</v>
      </c>
      <c r="L97" s="25" t="s">
        <v>120</v>
      </c>
      <c r="M97" s="25"/>
      <c r="N97" s="25" t="s">
        <v>125</v>
      </c>
      <c r="O97" s="25" t="s">
        <v>157</v>
      </c>
      <c r="P97" s="25"/>
      <c r="Q97" s="25"/>
      <c r="R97" s="26" t="s">
        <v>122</v>
      </c>
      <c r="S97" s="25" t="s">
        <v>389</v>
      </c>
      <c r="T97" s="25"/>
      <c r="U97" s="24"/>
      <c r="V97" s="25"/>
      <c r="W97" s="27"/>
      <c r="X97" s="28" t="s">
        <v>123</v>
      </c>
      <c r="Y97" s="28" t="s">
        <v>123</v>
      </c>
      <c r="Z97" s="24"/>
      <c r="AA97" s="76"/>
      <c r="AB97" s="31" t="s">
        <v>4</v>
      </c>
      <c r="AC97" s="32" t="s">
        <v>123</v>
      </c>
      <c r="AD97" s="6">
        <f t="shared" si="13"/>
        <v>1</v>
      </c>
      <c r="AE97" s="6">
        <f t="shared" si="14"/>
        <v>0</v>
      </c>
      <c r="AF97" s="6">
        <f t="shared" si="15"/>
        <v>0</v>
      </c>
    </row>
    <row r="98" spans="2:32" s="23" customFormat="1" hidden="1" outlineLevel="1" x14ac:dyDescent="0.25">
      <c r="B98" s="24" t="str">
        <f t="shared" ca="1" si="16"/>
        <v>ФД8_151</v>
      </c>
      <c r="C98" s="25" t="s">
        <v>116</v>
      </c>
      <c r="D98" s="25" t="s">
        <v>116</v>
      </c>
      <c r="E98" s="25" t="s">
        <v>117</v>
      </c>
      <c r="F98" s="25" t="s">
        <v>116</v>
      </c>
      <c r="G98" s="25" t="s">
        <v>116</v>
      </c>
      <c r="H98" s="25" t="s">
        <v>154</v>
      </c>
      <c r="I98" s="25" t="s">
        <v>155</v>
      </c>
      <c r="J98" s="25"/>
      <c r="K98" s="25" t="s">
        <v>131</v>
      </c>
      <c r="L98" s="25" t="s">
        <v>120</v>
      </c>
      <c r="M98" s="25"/>
      <c r="N98" s="25" t="s">
        <v>125</v>
      </c>
      <c r="O98" s="25" t="s">
        <v>32</v>
      </c>
      <c r="P98" s="25"/>
      <c r="Q98" s="25"/>
      <c r="R98" s="26" t="s">
        <v>122</v>
      </c>
      <c r="S98" s="25" t="s">
        <v>389</v>
      </c>
      <c r="T98" s="25"/>
      <c r="U98" s="24"/>
      <c r="V98" s="25"/>
      <c r="W98" s="27"/>
      <c r="X98" s="28" t="s">
        <v>123</v>
      </c>
      <c r="Y98" s="28" t="s">
        <v>123</v>
      </c>
      <c r="Z98" s="24"/>
      <c r="AA98" s="76"/>
      <c r="AB98" s="31" t="s">
        <v>4</v>
      </c>
      <c r="AC98" s="32" t="s">
        <v>123</v>
      </c>
      <c r="AD98" s="6">
        <f t="shared" si="13"/>
        <v>1</v>
      </c>
      <c r="AE98" s="6">
        <f t="shared" si="14"/>
        <v>0</v>
      </c>
      <c r="AF98" s="6">
        <f t="shared" si="15"/>
        <v>0</v>
      </c>
    </row>
    <row r="99" spans="2:32" s="23" customFormat="1" ht="30" hidden="1" outlineLevel="1" x14ac:dyDescent="0.25">
      <c r="B99" s="24" t="str">
        <f t="shared" ca="1" si="16"/>
        <v>ФД9_151</v>
      </c>
      <c r="C99" s="25" t="s">
        <v>116</v>
      </c>
      <c r="D99" s="25" t="s">
        <v>116</v>
      </c>
      <c r="E99" s="25" t="s">
        <v>117</v>
      </c>
      <c r="F99" s="25" t="s">
        <v>116</v>
      </c>
      <c r="G99" s="25" t="s">
        <v>116</v>
      </c>
      <c r="H99" s="25" t="s">
        <v>154</v>
      </c>
      <c r="I99" s="25" t="s">
        <v>155</v>
      </c>
      <c r="J99" s="25"/>
      <c r="K99" s="25" t="s">
        <v>130</v>
      </c>
      <c r="L99" s="25" t="s">
        <v>120</v>
      </c>
      <c r="M99" s="25"/>
      <c r="N99" s="25" t="s">
        <v>435</v>
      </c>
      <c r="O99" s="25"/>
      <c r="P99" s="25" t="s">
        <v>436</v>
      </c>
      <c r="Q99" s="25"/>
      <c r="R99" s="26" t="s">
        <v>392</v>
      </c>
      <c r="S99" s="25" t="s">
        <v>230</v>
      </c>
      <c r="T99" s="25"/>
      <c r="U99" s="25" t="s">
        <v>402</v>
      </c>
      <c r="V99" s="25"/>
      <c r="W99" s="27"/>
      <c r="X99" s="28" t="s">
        <v>123</v>
      </c>
      <c r="Y99" s="28" t="s">
        <v>123</v>
      </c>
      <c r="Z99" s="24"/>
      <c r="AA99" s="76"/>
      <c r="AB99" s="31" t="s">
        <v>4</v>
      </c>
      <c r="AC99" s="32" t="s">
        <v>123</v>
      </c>
      <c r="AD99" s="6">
        <f t="shared" si="13"/>
        <v>1</v>
      </c>
      <c r="AE99" s="6">
        <f t="shared" si="14"/>
        <v>0</v>
      </c>
      <c r="AF99" s="6">
        <f t="shared" si="15"/>
        <v>0</v>
      </c>
    </row>
    <row r="100" spans="2:32" ht="15" customHeight="1" collapsed="1" x14ac:dyDescent="0.25">
      <c r="B100" s="623" t="s">
        <v>158</v>
      </c>
      <c r="C100" s="624"/>
      <c r="D100" s="624"/>
      <c r="E100" s="624"/>
      <c r="F100" s="624"/>
      <c r="G100" s="624"/>
      <c r="H100" s="624"/>
      <c r="I100" s="624"/>
      <c r="J100" s="624"/>
      <c r="K100" s="624"/>
      <c r="L100" s="624"/>
      <c r="M100" s="624"/>
      <c r="N100" s="624"/>
      <c r="O100" s="624"/>
      <c r="P100" s="624"/>
      <c r="Q100" s="624"/>
      <c r="R100" s="624"/>
      <c r="S100" s="624"/>
      <c r="T100" s="624"/>
      <c r="U100" s="624"/>
      <c r="V100" s="624"/>
      <c r="W100" s="624"/>
      <c r="X100" s="624"/>
      <c r="Y100" s="624"/>
      <c r="Z100" s="624"/>
      <c r="AA100" s="53"/>
      <c r="AB100" s="53"/>
      <c r="AC100" s="54"/>
      <c r="AD100" s="6">
        <f t="shared" si="13"/>
        <v>0</v>
      </c>
      <c r="AE100" s="6">
        <f t="shared" si="14"/>
        <v>0</v>
      </c>
      <c r="AF100" s="6">
        <f t="shared" si="15"/>
        <v>0</v>
      </c>
    </row>
    <row r="101" spans="2:32" s="23" customFormat="1" ht="30" hidden="1" outlineLevel="1" x14ac:dyDescent="0.25">
      <c r="B101" s="24" t="str">
        <f t="shared" ref="B101:B106" ca="1" si="17">"ФД"&amp;COUNTA(A$94:$C101)&amp;"_"&amp;MID(H101,5,5)</f>
        <v>ФД1_152</v>
      </c>
      <c r="C101" s="25" t="s">
        <v>116</v>
      </c>
      <c r="D101" s="25" t="s">
        <v>117</v>
      </c>
      <c r="E101" s="25" t="s">
        <v>117</v>
      </c>
      <c r="F101" s="25" t="s">
        <v>116</v>
      </c>
      <c r="G101" s="25" t="s">
        <v>116</v>
      </c>
      <c r="H101" s="25" t="s">
        <v>158</v>
      </c>
      <c r="I101" s="25" t="s">
        <v>159</v>
      </c>
      <c r="J101" s="25"/>
      <c r="K101" s="25" t="s">
        <v>130</v>
      </c>
      <c r="L101" s="25" t="s">
        <v>120</v>
      </c>
      <c r="M101" s="25"/>
      <c r="N101" s="25" t="s">
        <v>125</v>
      </c>
      <c r="O101" s="25" t="s">
        <v>400</v>
      </c>
      <c r="P101" s="25"/>
      <c r="Q101" s="25"/>
      <c r="R101" s="26" t="s">
        <v>122</v>
      </c>
      <c r="S101" s="25" t="s">
        <v>386</v>
      </c>
      <c r="T101" s="25"/>
      <c r="U101" s="25" t="s">
        <v>387</v>
      </c>
      <c r="V101" s="25"/>
      <c r="W101" s="27"/>
      <c r="X101" s="28" t="s">
        <v>123</v>
      </c>
      <c r="Y101" s="28" t="s">
        <v>123</v>
      </c>
      <c r="Z101" s="24"/>
      <c r="AA101" s="76"/>
      <c r="AB101" s="31" t="s">
        <v>4</v>
      </c>
      <c r="AC101" s="32" t="s">
        <v>123</v>
      </c>
      <c r="AD101" s="6">
        <f t="shared" si="13"/>
        <v>1</v>
      </c>
      <c r="AE101" s="6">
        <f t="shared" si="14"/>
        <v>0</v>
      </c>
      <c r="AF101" s="6">
        <f t="shared" si="15"/>
        <v>0</v>
      </c>
    </row>
    <row r="102" spans="2:32" s="23" customFormat="1" hidden="1" outlineLevel="1" x14ac:dyDescent="0.25">
      <c r="B102" s="636" t="str">
        <f t="shared" ca="1" si="17"/>
        <v>ФД2_152</v>
      </c>
      <c r="C102" s="638" t="s">
        <v>116</v>
      </c>
      <c r="D102" s="638" t="s">
        <v>117</v>
      </c>
      <c r="E102" s="638" t="s">
        <v>117</v>
      </c>
      <c r="F102" s="638" t="s">
        <v>116</v>
      </c>
      <c r="G102" s="638" t="s">
        <v>116</v>
      </c>
      <c r="H102" s="638" t="s">
        <v>158</v>
      </c>
      <c r="I102" s="638" t="s">
        <v>159</v>
      </c>
      <c r="J102" s="638"/>
      <c r="K102" s="638" t="s">
        <v>130</v>
      </c>
      <c r="L102" s="638" t="s">
        <v>120</v>
      </c>
      <c r="M102" s="638"/>
      <c r="N102" s="638" t="s">
        <v>121</v>
      </c>
      <c r="O102" s="638" t="s">
        <v>317</v>
      </c>
      <c r="P102" s="638"/>
      <c r="Q102" s="638"/>
      <c r="R102" s="640" t="s">
        <v>122</v>
      </c>
      <c r="S102" s="638" t="s">
        <v>389</v>
      </c>
      <c r="T102" s="638"/>
      <c r="U102" s="636"/>
      <c r="V102" s="638"/>
      <c r="W102" s="27"/>
      <c r="X102" s="28" t="s">
        <v>123</v>
      </c>
      <c r="Y102" s="28" t="s">
        <v>123</v>
      </c>
      <c r="Z102" s="24" t="s">
        <v>279</v>
      </c>
      <c r="AA102" s="642"/>
      <c r="AB102" s="642" t="s">
        <v>4</v>
      </c>
      <c r="AC102" s="32" t="s">
        <v>123</v>
      </c>
      <c r="AD102" s="6">
        <f t="shared" si="13"/>
        <v>1</v>
      </c>
      <c r="AE102" s="6">
        <f t="shared" si="14"/>
        <v>0</v>
      </c>
      <c r="AF102" s="6">
        <f t="shared" si="15"/>
        <v>0</v>
      </c>
    </row>
    <row r="103" spans="2:32" s="23" customFormat="1" hidden="1" outlineLevel="1" x14ac:dyDescent="0.25">
      <c r="B103" s="637"/>
      <c r="C103" s="639"/>
      <c r="D103" s="639"/>
      <c r="E103" s="639"/>
      <c r="F103" s="639"/>
      <c r="G103" s="639"/>
      <c r="H103" s="639"/>
      <c r="I103" s="639"/>
      <c r="J103" s="639"/>
      <c r="K103" s="639"/>
      <c r="L103" s="639"/>
      <c r="M103" s="639"/>
      <c r="N103" s="639"/>
      <c r="O103" s="639"/>
      <c r="P103" s="639"/>
      <c r="Q103" s="639"/>
      <c r="R103" s="641"/>
      <c r="S103" s="639"/>
      <c r="T103" s="639"/>
      <c r="U103" s="637"/>
      <c r="V103" s="639"/>
      <c r="W103" s="27"/>
      <c r="X103" s="28" t="s">
        <v>271</v>
      </c>
      <c r="Y103" s="28" t="s">
        <v>271</v>
      </c>
      <c r="Z103" s="24" t="s">
        <v>280</v>
      </c>
      <c r="AA103" s="643"/>
      <c r="AB103" s="643"/>
      <c r="AC103" s="32" t="s">
        <v>123</v>
      </c>
      <c r="AD103" s="6"/>
      <c r="AE103" s="6"/>
      <c r="AF103" s="6"/>
    </row>
    <row r="104" spans="2:32" s="23" customFormat="1" hidden="1" outlineLevel="1" x14ac:dyDescent="0.25">
      <c r="B104" s="24" t="str">
        <f t="shared" ca="1" si="17"/>
        <v>ФД3_152</v>
      </c>
      <c r="C104" s="25" t="s">
        <v>116</v>
      </c>
      <c r="D104" s="25" t="s">
        <v>117</v>
      </c>
      <c r="E104" s="25" t="s">
        <v>117</v>
      </c>
      <c r="F104" s="25" t="s">
        <v>116</v>
      </c>
      <c r="G104" s="25" t="s">
        <v>116</v>
      </c>
      <c r="H104" s="25" t="s">
        <v>158</v>
      </c>
      <c r="I104" s="25" t="s">
        <v>159</v>
      </c>
      <c r="J104" s="25"/>
      <c r="K104" s="25" t="s">
        <v>130</v>
      </c>
      <c r="L104" s="25" t="s">
        <v>120</v>
      </c>
      <c r="M104" s="25"/>
      <c r="N104" s="25" t="s">
        <v>131</v>
      </c>
      <c r="O104" s="25" t="s">
        <v>132</v>
      </c>
      <c r="P104" s="25"/>
      <c r="Q104" s="25"/>
      <c r="R104" s="26" t="s">
        <v>122</v>
      </c>
      <c r="S104" s="25" t="s">
        <v>389</v>
      </c>
      <c r="T104" s="25"/>
      <c r="U104" s="24"/>
      <c r="V104" s="25"/>
      <c r="W104" s="27"/>
      <c r="X104" s="28" t="s">
        <v>123</v>
      </c>
      <c r="Y104" s="28" t="s">
        <v>123</v>
      </c>
      <c r="Z104" s="24"/>
      <c r="AA104" s="76"/>
      <c r="AB104" s="31" t="s">
        <v>4</v>
      </c>
      <c r="AC104" s="32" t="s">
        <v>123</v>
      </c>
      <c r="AD104" s="6">
        <f t="shared" si="13"/>
        <v>1</v>
      </c>
      <c r="AE104" s="6">
        <f t="shared" si="14"/>
        <v>0</v>
      </c>
      <c r="AF104" s="6">
        <f t="shared" si="15"/>
        <v>0</v>
      </c>
    </row>
    <row r="105" spans="2:32" s="23" customFormat="1" hidden="1" outlineLevel="1" x14ac:dyDescent="0.25">
      <c r="B105" s="24" t="str">
        <f t="shared" ca="1" si="17"/>
        <v>ФД4_152</v>
      </c>
      <c r="C105" s="25" t="s">
        <v>116</v>
      </c>
      <c r="D105" s="25" t="s">
        <v>117</v>
      </c>
      <c r="E105" s="25" t="s">
        <v>117</v>
      </c>
      <c r="F105" s="25" t="s">
        <v>116</v>
      </c>
      <c r="G105" s="25" t="s">
        <v>116</v>
      </c>
      <c r="H105" s="25" t="s">
        <v>158</v>
      </c>
      <c r="I105" s="25" t="s">
        <v>159</v>
      </c>
      <c r="J105" s="25"/>
      <c r="K105" s="25" t="s">
        <v>130</v>
      </c>
      <c r="L105" s="25" t="s">
        <v>120</v>
      </c>
      <c r="M105" s="25"/>
      <c r="N105" s="25" t="s">
        <v>125</v>
      </c>
      <c r="O105" s="25" t="s">
        <v>66</v>
      </c>
      <c r="P105" s="25"/>
      <c r="Q105" s="25"/>
      <c r="R105" s="26" t="s">
        <v>122</v>
      </c>
      <c r="S105" s="25" t="s">
        <v>389</v>
      </c>
      <c r="T105" s="25"/>
      <c r="U105" s="24"/>
      <c r="V105" s="25"/>
      <c r="W105" s="27"/>
      <c r="X105" s="28" t="s">
        <v>123</v>
      </c>
      <c r="Y105" s="28" t="s">
        <v>123</v>
      </c>
      <c r="Z105" s="24"/>
      <c r="AA105" s="76"/>
      <c r="AB105" s="31" t="s">
        <v>4</v>
      </c>
      <c r="AC105" s="32" t="s">
        <v>123</v>
      </c>
      <c r="AD105" s="6">
        <f t="shared" si="13"/>
        <v>1</v>
      </c>
      <c r="AE105" s="6">
        <f t="shared" si="14"/>
        <v>0</v>
      </c>
      <c r="AF105" s="6">
        <f t="shared" si="15"/>
        <v>0</v>
      </c>
    </row>
    <row r="106" spans="2:32" s="23" customFormat="1" hidden="1" outlineLevel="1" x14ac:dyDescent="0.25">
      <c r="B106" s="24" t="str">
        <f t="shared" ca="1" si="17"/>
        <v>ФД5_152</v>
      </c>
      <c r="C106" s="25" t="s">
        <v>116</v>
      </c>
      <c r="D106" s="25" t="s">
        <v>117</v>
      </c>
      <c r="E106" s="25" t="s">
        <v>117</v>
      </c>
      <c r="F106" s="25" t="s">
        <v>116</v>
      </c>
      <c r="G106" s="25" t="s">
        <v>116</v>
      </c>
      <c r="H106" s="25" t="s">
        <v>158</v>
      </c>
      <c r="I106" s="25" t="s">
        <v>159</v>
      </c>
      <c r="J106" s="25"/>
      <c r="K106" s="25" t="s">
        <v>121</v>
      </c>
      <c r="L106" s="25" t="s">
        <v>120</v>
      </c>
      <c r="M106" s="25"/>
      <c r="N106" s="25" t="s">
        <v>125</v>
      </c>
      <c r="O106" s="25" t="s">
        <v>160</v>
      </c>
      <c r="P106" s="25"/>
      <c r="Q106" s="25"/>
      <c r="R106" s="26" t="s">
        <v>122</v>
      </c>
      <c r="S106" s="25" t="s">
        <v>389</v>
      </c>
      <c r="T106" s="25"/>
      <c r="U106" s="24"/>
      <c r="V106" s="25"/>
      <c r="W106" s="27"/>
      <c r="X106" s="28" t="s">
        <v>123</v>
      </c>
      <c r="Y106" s="28" t="s">
        <v>123</v>
      </c>
      <c r="Z106" s="24"/>
      <c r="AA106" s="76"/>
      <c r="AB106" s="31" t="s">
        <v>4</v>
      </c>
      <c r="AC106" s="32" t="s">
        <v>123</v>
      </c>
      <c r="AD106" s="6">
        <f t="shared" si="13"/>
        <v>1</v>
      </c>
      <c r="AE106" s="6">
        <f t="shared" si="14"/>
        <v>0</v>
      </c>
      <c r="AF106" s="6">
        <f t="shared" si="15"/>
        <v>0</v>
      </c>
    </row>
    <row r="107" spans="2:32" s="23" customFormat="1" hidden="1" outlineLevel="1" x14ac:dyDescent="0.25">
      <c r="B107" s="24" t="str">
        <f t="shared" ref="B107:B116" ca="1" si="18">"ФД"&amp;COUNTA(A$94:$C107)&amp;"_"&amp;MID(H107,5,5)</f>
        <v>ФД6_152</v>
      </c>
      <c r="C107" s="25" t="s">
        <v>116</v>
      </c>
      <c r="D107" s="25" t="s">
        <v>117</v>
      </c>
      <c r="E107" s="25" t="s">
        <v>117</v>
      </c>
      <c r="F107" s="25" t="s">
        <v>116</v>
      </c>
      <c r="G107" s="25" t="s">
        <v>116</v>
      </c>
      <c r="H107" s="25" t="s">
        <v>158</v>
      </c>
      <c r="I107" s="25" t="s">
        <v>159</v>
      </c>
      <c r="J107" s="25"/>
      <c r="K107" s="25" t="s">
        <v>121</v>
      </c>
      <c r="L107" s="25" t="s">
        <v>120</v>
      </c>
      <c r="M107" s="25"/>
      <c r="N107" s="25" t="s">
        <v>125</v>
      </c>
      <c r="O107" s="25" t="s">
        <v>60</v>
      </c>
      <c r="P107" s="25"/>
      <c r="Q107" s="25"/>
      <c r="R107" s="26" t="s">
        <v>122</v>
      </c>
      <c r="S107" s="25" t="s">
        <v>389</v>
      </c>
      <c r="T107" s="25"/>
      <c r="U107" s="24"/>
      <c r="V107" s="25"/>
      <c r="W107" s="27"/>
      <c r="X107" s="28" t="s">
        <v>123</v>
      </c>
      <c r="Y107" s="28" t="s">
        <v>123</v>
      </c>
      <c r="Z107" s="24"/>
      <c r="AA107" s="76"/>
      <c r="AB107" s="31" t="s">
        <v>4</v>
      </c>
      <c r="AC107" s="32" t="s">
        <v>123</v>
      </c>
      <c r="AD107" s="6">
        <f t="shared" si="13"/>
        <v>1</v>
      </c>
      <c r="AE107" s="6">
        <f t="shared" si="14"/>
        <v>0</v>
      </c>
      <c r="AF107" s="6">
        <f t="shared" si="15"/>
        <v>0</v>
      </c>
    </row>
    <row r="108" spans="2:32" s="23" customFormat="1" hidden="1" outlineLevel="1" x14ac:dyDescent="0.25">
      <c r="B108" s="24" t="str">
        <f t="shared" ca="1" si="18"/>
        <v>ФД7_152</v>
      </c>
      <c r="C108" s="25" t="s">
        <v>116</v>
      </c>
      <c r="D108" s="25" t="s">
        <v>117</v>
      </c>
      <c r="E108" s="25" t="s">
        <v>117</v>
      </c>
      <c r="F108" s="25" t="s">
        <v>116</v>
      </c>
      <c r="G108" s="25" t="s">
        <v>116</v>
      </c>
      <c r="H108" s="25" t="s">
        <v>158</v>
      </c>
      <c r="I108" s="25" t="s">
        <v>159</v>
      </c>
      <c r="J108" s="25"/>
      <c r="K108" s="25" t="s">
        <v>121</v>
      </c>
      <c r="L108" s="25" t="s">
        <v>120</v>
      </c>
      <c r="M108" s="25"/>
      <c r="N108" s="25" t="s">
        <v>125</v>
      </c>
      <c r="O108" s="25" t="s">
        <v>161</v>
      </c>
      <c r="P108" s="25"/>
      <c r="Q108" s="25"/>
      <c r="R108" s="26" t="s">
        <v>122</v>
      </c>
      <c r="S108" s="25" t="s">
        <v>389</v>
      </c>
      <c r="T108" s="25"/>
      <c r="U108" s="24"/>
      <c r="V108" s="25"/>
      <c r="W108" s="27"/>
      <c r="X108" s="28" t="s">
        <v>123</v>
      </c>
      <c r="Y108" s="28" t="s">
        <v>123</v>
      </c>
      <c r="Z108" s="24"/>
      <c r="AA108" s="76"/>
      <c r="AB108" s="31" t="s">
        <v>4</v>
      </c>
      <c r="AC108" s="32" t="s">
        <v>123</v>
      </c>
      <c r="AD108" s="6">
        <f>IF(AB108="Включена",1,0)</f>
        <v>1</v>
      </c>
      <c r="AE108" s="6">
        <f>IF(AB108="Черновик",1,0)</f>
        <v>0</v>
      </c>
      <c r="AF108" s="6">
        <f>IF(AB108="Отсутствует",1,0)</f>
        <v>0</v>
      </c>
    </row>
    <row r="109" spans="2:32" s="23" customFormat="1" hidden="1" outlineLevel="1" x14ac:dyDescent="0.25">
      <c r="B109" s="24" t="str">
        <f t="shared" ca="1" si="18"/>
        <v>ФД8_152</v>
      </c>
      <c r="C109" s="25" t="s">
        <v>116</v>
      </c>
      <c r="D109" s="25" t="s">
        <v>117</v>
      </c>
      <c r="E109" s="25" t="s">
        <v>117</v>
      </c>
      <c r="F109" s="25" t="s">
        <v>116</v>
      </c>
      <c r="G109" s="25" t="s">
        <v>116</v>
      </c>
      <c r="H109" s="25" t="s">
        <v>158</v>
      </c>
      <c r="I109" s="25" t="s">
        <v>159</v>
      </c>
      <c r="J109" s="25"/>
      <c r="K109" s="25" t="s">
        <v>131</v>
      </c>
      <c r="L109" s="25" t="s">
        <v>120</v>
      </c>
      <c r="M109" s="25"/>
      <c r="N109" s="25" t="s">
        <v>125</v>
      </c>
      <c r="O109" s="25" t="s">
        <v>74</v>
      </c>
      <c r="P109" s="25"/>
      <c r="Q109" s="25"/>
      <c r="R109" s="26" t="s">
        <v>122</v>
      </c>
      <c r="S109" s="25" t="s">
        <v>389</v>
      </c>
      <c r="T109" s="25"/>
      <c r="U109" s="24"/>
      <c r="V109" s="25"/>
      <c r="W109" s="27"/>
      <c r="X109" s="28" t="s">
        <v>123</v>
      </c>
      <c r="Y109" s="28" t="s">
        <v>123</v>
      </c>
      <c r="Z109" s="24"/>
      <c r="AA109" s="76"/>
      <c r="AB109" s="31" t="s">
        <v>4</v>
      </c>
      <c r="AC109" s="32" t="s">
        <v>123</v>
      </c>
      <c r="AD109" s="6">
        <f t="shared" si="13"/>
        <v>1</v>
      </c>
      <c r="AE109" s="6">
        <f t="shared" si="14"/>
        <v>0</v>
      </c>
      <c r="AF109" s="6">
        <f t="shared" si="15"/>
        <v>0</v>
      </c>
    </row>
    <row r="110" spans="2:32" s="23" customFormat="1" hidden="1" outlineLevel="1" x14ac:dyDescent="0.25">
      <c r="B110" s="24" t="str">
        <f t="shared" ca="1" si="18"/>
        <v>ФД9_152</v>
      </c>
      <c r="C110" s="25" t="s">
        <v>116</v>
      </c>
      <c r="D110" s="25" t="s">
        <v>117</v>
      </c>
      <c r="E110" s="25" t="s">
        <v>117</v>
      </c>
      <c r="F110" s="25" t="s">
        <v>116</v>
      </c>
      <c r="G110" s="25" t="s">
        <v>116</v>
      </c>
      <c r="H110" s="25" t="s">
        <v>158</v>
      </c>
      <c r="I110" s="25" t="s">
        <v>159</v>
      </c>
      <c r="J110" s="25"/>
      <c r="K110" s="25" t="s">
        <v>131</v>
      </c>
      <c r="L110" s="25" t="s">
        <v>120</v>
      </c>
      <c r="M110" s="25"/>
      <c r="N110" s="25" t="s">
        <v>125</v>
      </c>
      <c r="O110" s="25" t="s">
        <v>48</v>
      </c>
      <c r="P110" s="25"/>
      <c r="Q110" s="25"/>
      <c r="R110" s="26" t="s">
        <v>122</v>
      </c>
      <c r="S110" s="25" t="s">
        <v>389</v>
      </c>
      <c r="T110" s="25"/>
      <c r="U110" s="24"/>
      <c r="V110" s="25"/>
      <c r="W110" s="27"/>
      <c r="X110" s="28" t="s">
        <v>123</v>
      </c>
      <c r="Y110" s="28" t="s">
        <v>123</v>
      </c>
      <c r="Z110" s="24"/>
      <c r="AA110" s="76"/>
      <c r="AB110" s="31" t="s">
        <v>4</v>
      </c>
      <c r="AC110" s="32" t="s">
        <v>123</v>
      </c>
      <c r="AD110" s="6">
        <f t="shared" si="13"/>
        <v>1</v>
      </c>
      <c r="AE110" s="6">
        <f t="shared" si="14"/>
        <v>0</v>
      </c>
      <c r="AF110" s="6">
        <f t="shared" si="15"/>
        <v>0</v>
      </c>
    </row>
    <row r="111" spans="2:32" s="23" customFormat="1" hidden="1" outlineLevel="1" x14ac:dyDescent="0.25">
      <c r="B111" s="24" t="str">
        <f t="shared" ca="1" si="18"/>
        <v>ФД10_152</v>
      </c>
      <c r="C111" s="25" t="s">
        <v>116</v>
      </c>
      <c r="D111" s="25" t="s">
        <v>117</v>
      </c>
      <c r="E111" s="25" t="s">
        <v>117</v>
      </c>
      <c r="F111" s="25" t="s">
        <v>116</v>
      </c>
      <c r="G111" s="25" t="s">
        <v>116</v>
      </c>
      <c r="H111" s="25" t="s">
        <v>158</v>
      </c>
      <c r="I111" s="25" t="s">
        <v>159</v>
      </c>
      <c r="J111" s="25"/>
      <c r="K111" s="25" t="s">
        <v>131</v>
      </c>
      <c r="L111" s="25" t="s">
        <v>120</v>
      </c>
      <c r="M111" s="25"/>
      <c r="N111" s="25" t="s">
        <v>125</v>
      </c>
      <c r="O111" s="25" t="s">
        <v>32</v>
      </c>
      <c r="P111" s="25"/>
      <c r="Q111" s="25"/>
      <c r="R111" s="26" t="s">
        <v>122</v>
      </c>
      <c r="S111" s="25" t="s">
        <v>389</v>
      </c>
      <c r="T111" s="25"/>
      <c r="U111" s="24"/>
      <c r="V111" s="25"/>
      <c r="W111" s="27"/>
      <c r="X111" s="28" t="s">
        <v>123</v>
      </c>
      <c r="Y111" s="28" t="s">
        <v>123</v>
      </c>
      <c r="Z111" s="24"/>
      <c r="AA111" s="76"/>
      <c r="AB111" s="31" t="s">
        <v>4</v>
      </c>
      <c r="AC111" s="32" t="s">
        <v>123</v>
      </c>
      <c r="AD111" s="6">
        <f t="shared" si="13"/>
        <v>1</v>
      </c>
      <c r="AE111" s="6">
        <f t="shared" si="14"/>
        <v>0</v>
      </c>
      <c r="AF111" s="6">
        <f t="shared" si="15"/>
        <v>0</v>
      </c>
    </row>
    <row r="112" spans="2:32" s="23" customFormat="1" hidden="1" outlineLevel="1" x14ac:dyDescent="0.25">
      <c r="B112" s="24" t="str">
        <f t="shared" ca="1" si="18"/>
        <v>ФД11_152</v>
      </c>
      <c r="C112" s="25" t="s">
        <v>116</v>
      </c>
      <c r="D112" s="25" t="s">
        <v>117</v>
      </c>
      <c r="E112" s="25" t="s">
        <v>117</v>
      </c>
      <c r="F112" s="25" t="s">
        <v>116</v>
      </c>
      <c r="G112" s="25" t="s">
        <v>116</v>
      </c>
      <c r="H112" s="25" t="s">
        <v>158</v>
      </c>
      <c r="I112" s="25" t="s">
        <v>159</v>
      </c>
      <c r="J112" s="25"/>
      <c r="K112" s="25" t="s">
        <v>125</v>
      </c>
      <c r="L112" s="25" t="s">
        <v>120</v>
      </c>
      <c r="M112" s="25"/>
      <c r="N112" s="25" t="s">
        <v>125</v>
      </c>
      <c r="O112" s="25" t="s">
        <v>62</v>
      </c>
      <c r="P112" s="25"/>
      <c r="Q112" s="25"/>
      <c r="R112" s="26" t="s">
        <v>122</v>
      </c>
      <c r="S112" s="25" t="s">
        <v>389</v>
      </c>
      <c r="T112" s="25"/>
      <c r="U112" s="24"/>
      <c r="V112" s="25"/>
      <c r="W112" s="27"/>
      <c r="X112" s="28" t="s">
        <v>123</v>
      </c>
      <c r="Y112" s="28" t="s">
        <v>123</v>
      </c>
      <c r="Z112" s="24"/>
      <c r="AA112" s="76"/>
      <c r="AB112" s="31" t="s">
        <v>4</v>
      </c>
      <c r="AC112" s="32" t="s">
        <v>123</v>
      </c>
      <c r="AD112" s="6">
        <f t="shared" si="13"/>
        <v>1</v>
      </c>
      <c r="AE112" s="6">
        <f t="shared" si="14"/>
        <v>0</v>
      </c>
      <c r="AF112" s="6">
        <f t="shared" si="15"/>
        <v>0</v>
      </c>
    </row>
    <row r="113" spans="2:32" s="23" customFormat="1" hidden="1" outlineLevel="1" x14ac:dyDescent="0.25">
      <c r="B113" s="24" t="str">
        <f t="shared" ca="1" si="18"/>
        <v>ФД12_152</v>
      </c>
      <c r="C113" s="25" t="s">
        <v>116</v>
      </c>
      <c r="D113" s="25" t="s">
        <v>117</v>
      </c>
      <c r="E113" s="25" t="s">
        <v>117</v>
      </c>
      <c r="F113" s="25" t="s">
        <v>116</v>
      </c>
      <c r="G113" s="25" t="s">
        <v>116</v>
      </c>
      <c r="H113" s="25" t="s">
        <v>158</v>
      </c>
      <c r="I113" s="25" t="s">
        <v>159</v>
      </c>
      <c r="J113" s="25"/>
      <c r="K113" s="25" t="s">
        <v>125</v>
      </c>
      <c r="L113" s="25" t="s">
        <v>120</v>
      </c>
      <c r="M113" s="25"/>
      <c r="N113" s="25" t="s">
        <v>125</v>
      </c>
      <c r="O113" s="25" t="s">
        <v>162</v>
      </c>
      <c r="P113" s="25"/>
      <c r="Q113" s="25"/>
      <c r="R113" s="26" t="s">
        <v>122</v>
      </c>
      <c r="S113" s="25" t="s">
        <v>389</v>
      </c>
      <c r="T113" s="25"/>
      <c r="U113" s="24"/>
      <c r="V113" s="25"/>
      <c r="W113" s="27"/>
      <c r="X113" s="28" t="s">
        <v>123</v>
      </c>
      <c r="Y113" s="28" t="s">
        <v>123</v>
      </c>
      <c r="Z113" s="24"/>
      <c r="AA113" s="76"/>
      <c r="AB113" s="31" t="s">
        <v>4</v>
      </c>
      <c r="AC113" s="32" t="s">
        <v>123</v>
      </c>
      <c r="AD113" s="6">
        <f>IF(AB113="Включена",1,0)</f>
        <v>1</v>
      </c>
      <c r="AE113" s="6">
        <f>IF(AB113="Черновик",1,0)</f>
        <v>0</v>
      </c>
      <c r="AF113" s="6">
        <f>IF(AB113="Отсутствует",1,0)</f>
        <v>0</v>
      </c>
    </row>
    <row r="114" spans="2:32" s="23" customFormat="1" hidden="1" outlineLevel="1" x14ac:dyDescent="0.25">
      <c r="B114" s="24" t="str">
        <f t="shared" ca="1" si="18"/>
        <v>ФД13_152</v>
      </c>
      <c r="C114" s="25" t="s">
        <v>116</v>
      </c>
      <c r="D114" s="25" t="s">
        <v>117</v>
      </c>
      <c r="E114" s="25" t="s">
        <v>117</v>
      </c>
      <c r="F114" s="25" t="s">
        <v>116</v>
      </c>
      <c r="G114" s="25" t="s">
        <v>116</v>
      </c>
      <c r="H114" s="25" t="s">
        <v>158</v>
      </c>
      <c r="I114" s="25" t="s">
        <v>159</v>
      </c>
      <c r="J114" s="25"/>
      <c r="K114" s="25" t="s">
        <v>125</v>
      </c>
      <c r="L114" s="25" t="s">
        <v>120</v>
      </c>
      <c r="M114" s="25"/>
      <c r="N114" s="25" t="s">
        <v>125</v>
      </c>
      <c r="O114" s="25" t="s">
        <v>60</v>
      </c>
      <c r="P114" s="25"/>
      <c r="Q114" s="25"/>
      <c r="R114" s="26" t="s">
        <v>122</v>
      </c>
      <c r="S114" s="25" t="s">
        <v>389</v>
      </c>
      <c r="T114" s="25"/>
      <c r="U114" s="24"/>
      <c r="V114" s="25"/>
      <c r="W114" s="27"/>
      <c r="X114" s="28" t="s">
        <v>123</v>
      </c>
      <c r="Y114" s="28" t="s">
        <v>123</v>
      </c>
      <c r="Z114" s="24"/>
      <c r="AA114" s="76"/>
      <c r="AB114" s="31" t="s">
        <v>4</v>
      </c>
      <c r="AC114" s="32" t="s">
        <v>123</v>
      </c>
      <c r="AD114" s="6">
        <f t="shared" si="13"/>
        <v>1</v>
      </c>
      <c r="AE114" s="6">
        <f t="shared" si="14"/>
        <v>0</v>
      </c>
      <c r="AF114" s="6">
        <f t="shared" si="15"/>
        <v>0</v>
      </c>
    </row>
    <row r="115" spans="2:32" s="23" customFormat="1" hidden="1" outlineLevel="1" x14ac:dyDescent="0.25">
      <c r="B115" s="24" t="str">
        <f t="shared" ca="1" si="18"/>
        <v>ФД14_152</v>
      </c>
      <c r="C115" s="25" t="s">
        <v>116</v>
      </c>
      <c r="D115" s="25" t="s">
        <v>117</v>
      </c>
      <c r="E115" s="25" t="s">
        <v>117</v>
      </c>
      <c r="F115" s="25" t="s">
        <v>116</v>
      </c>
      <c r="G115" s="25" t="s">
        <v>116</v>
      </c>
      <c r="H115" s="25" t="s">
        <v>158</v>
      </c>
      <c r="I115" s="25" t="s">
        <v>159</v>
      </c>
      <c r="J115" s="25"/>
      <c r="K115" s="25" t="s">
        <v>125</v>
      </c>
      <c r="L115" s="25" t="s">
        <v>120</v>
      </c>
      <c r="M115" s="25"/>
      <c r="N115" s="25" t="s">
        <v>125</v>
      </c>
      <c r="O115" s="25" t="s">
        <v>161</v>
      </c>
      <c r="P115" s="25"/>
      <c r="Q115" s="25"/>
      <c r="R115" s="26" t="s">
        <v>122</v>
      </c>
      <c r="S115" s="25" t="s">
        <v>389</v>
      </c>
      <c r="T115" s="25"/>
      <c r="U115" s="24"/>
      <c r="V115" s="25"/>
      <c r="W115" s="27"/>
      <c r="X115" s="28" t="s">
        <v>123</v>
      </c>
      <c r="Y115" s="28" t="s">
        <v>123</v>
      </c>
      <c r="Z115" s="24"/>
      <c r="AA115" s="76"/>
      <c r="AB115" s="31" t="s">
        <v>4</v>
      </c>
      <c r="AC115" s="32" t="s">
        <v>123</v>
      </c>
      <c r="AD115" s="6">
        <f t="shared" si="13"/>
        <v>1</v>
      </c>
      <c r="AE115" s="6">
        <f t="shared" si="14"/>
        <v>0</v>
      </c>
      <c r="AF115" s="6">
        <f t="shared" si="15"/>
        <v>0</v>
      </c>
    </row>
    <row r="116" spans="2:32" s="23" customFormat="1" ht="30" hidden="1" outlineLevel="1" x14ac:dyDescent="0.25">
      <c r="B116" s="24" t="str">
        <f t="shared" ca="1" si="18"/>
        <v>ФД15_152</v>
      </c>
      <c r="C116" s="25" t="s">
        <v>116</v>
      </c>
      <c r="D116" s="25" t="s">
        <v>117</v>
      </c>
      <c r="E116" s="25" t="s">
        <v>117</v>
      </c>
      <c r="F116" s="25" t="s">
        <v>116</v>
      </c>
      <c r="G116" s="25" t="s">
        <v>116</v>
      </c>
      <c r="H116" s="25" t="s">
        <v>158</v>
      </c>
      <c r="I116" s="25" t="s">
        <v>159</v>
      </c>
      <c r="J116" s="25"/>
      <c r="K116" s="25" t="s">
        <v>130</v>
      </c>
      <c r="L116" s="25" t="s">
        <v>120</v>
      </c>
      <c r="M116" s="25"/>
      <c r="N116" s="25" t="s">
        <v>437</v>
      </c>
      <c r="O116" s="25"/>
      <c r="P116" s="25" t="s">
        <v>438</v>
      </c>
      <c r="Q116" s="25"/>
      <c r="R116" s="26" t="s">
        <v>392</v>
      </c>
      <c r="S116" s="25" t="s">
        <v>230</v>
      </c>
      <c r="T116" s="25"/>
      <c r="U116" s="25" t="s">
        <v>402</v>
      </c>
      <c r="V116" s="25"/>
      <c r="W116" s="27"/>
      <c r="X116" s="28" t="s">
        <v>123</v>
      </c>
      <c r="Y116" s="28" t="s">
        <v>123</v>
      </c>
      <c r="Z116" s="24"/>
      <c r="AA116" s="56"/>
      <c r="AB116" s="31" t="s">
        <v>4</v>
      </c>
      <c r="AC116" s="32" t="s">
        <v>123</v>
      </c>
      <c r="AD116" s="6">
        <f t="shared" si="13"/>
        <v>1</v>
      </c>
      <c r="AE116" s="6">
        <f t="shared" si="14"/>
        <v>0</v>
      </c>
      <c r="AF116" s="6">
        <f t="shared" si="15"/>
        <v>0</v>
      </c>
    </row>
    <row r="117" spans="2:32" ht="15" customHeight="1" collapsed="1" x14ac:dyDescent="0.25">
      <c r="B117" s="623" t="s">
        <v>163</v>
      </c>
      <c r="C117" s="624"/>
      <c r="D117" s="624"/>
      <c r="E117" s="624"/>
      <c r="F117" s="624"/>
      <c r="G117" s="624"/>
      <c r="H117" s="624"/>
      <c r="I117" s="624"/>
      <c r="J117" s="624"/>
      <c r="K117" s="624"/>
      <c r="L117" s="624"/>
      <c r="M117" s="624"/>
      <c r="N117" s="624"/>
      <c r="O117" s="624"/>
      <c r="P117" s="624"/>
      <c r="Q117" s="624"/>
      <c r="R117" s="624"/>
      <c r="S117" s="624"/>
      <c r="T117" s="624"/>
      <c r="U117" s="624"/>
      <c r="V117" s="624"/>
      <c r="W117" s="624"/>
      <c r="X117" s="624"/>
      <c r="Y117" s="624"/>
      <c r="Z117" s="624"/>
      <c r="AA117" s="53"/>
      <c r="AB117" s="53"/>
      <c r="AC117" s="54"/>
      <c r="AD117" s="6">
        <f t="shared" ref="AD117:AD193" si="19">IF(AB117="Включена",1,0)</f>
        <v>0</v>
      </c>
      <c r="AE117" s="6">
        <f t="shared" ref="AE117:AE193" si="20">IF(AB117="Черновик",1,0)</f>
        <v>0</v>
      </c>
      <c r="AF117" s="6">
        <f t="shared" ref="AF117:AF193" si="21">IF(AB117="Отсутствует",1,0)</f>
        <v>0</v>
      </c>
    </row>
    <row r="118" spans="2:32" s="23" customFormat="1" ht="105" hidden="1" outlineLevel="1" x14ac:dyDescent="0.25">
      <c r="B118" s="24" t="str">
        <f t="shared" ref="B118:B121" ca="1" si="22">"ФД"&amp;COUNTA(A$111:$C118)&amp;"_"&amp;MID(H118,5,5)</f>
        <v>ФД1_153</v>
      </c>
      <c r="C118" s="25" t="s">
        <v>116</v>
      </c>
      <c r="D118" s="25" t="s">
        <v>116</v>
      </c>
      <c r="E118" s="25" t="s">
        <v>117</v>
      </c>
      <c r="F118" s="25" t="s">
        <v>116</v>
      </c>
      <c r="G118" s="25" t="s">
        <v>116</v>
      </c>
      <c r="H118" s="25" t="s">
        <v>163</v>
      </c>
      <c r="I118" s="420" t="s">
        <v>120</v>
      </c>
      <c r="J118" s="25"/>
      <c r="K118" s="25" t="s">
        <v>119</v>
      </c>
      <c r="L118" s="25" t="s">
        <v>120</v>
      </c>
      <c r="M118" s="25"/>
      <c r="N118" s="25" t="s">
        <v>121</v>
      </c>
      <c r="O118" s="25" t="s">
        <v>400</v>
      </c>
      <c r="P118" s="25"/>
      <c r="Q118" s="25"/>
      <c r="R118" s="26" t="s">
        <v>122</v>
      </c>
      <c r="S118" s="420" t="s">
        <v>1612</v>
      </c>
      <c r="T118" s="25"/>
      <c r="U118" s="25" t="s">
        <v>387</v>
      </c>
      <c r="V118" s="25"/>
      <c r="W118" s="27"/>
      <c r="X118" s="28" t="s">
        <v>123</v>
      </c>
      <c r="Y118" s="28" t="s">
        <v>123</v>
      </c>
      <c r="Z118" s="24"/>
      <c r="AA118" s="76">
        <v>45531.398576388892</v>
      </c>
      <c r="AB118" s="31" t="s">
        <v>4</v>
      </c>
      <c r="AC118" s="32" t="s">
        <v>123</v>
      </c>
      <c r="AD118" s="6">
        <f t="shared" si="19"/>
        <v>1</v>
      </c>
      <c r="AE118" s="6">
        <f t="shared" si="20"/>
        <v>0</v>
      </c>
      <c r="AF118" s="6">
        <f t="shared" si="21"/>
        <v>0</v>
      </c>
    </row>
    <row r="119" spans="2:32" s="23" customFormat="1" hidden="1" outlineLevel="1" x14ac:dyDescent="0.25">
      <c r="B119" s="440">
        <f ca="1">"ФД"&amp;COUNTA(A$111:$C119)&amp;"_"&amp;MID(H119,5,5)</f>
        <v>0</v>
      </c>
      <c r="C119" s="432" t="s">
        <v>116</v>
      </c>
      <c r="D119" s="432" t="s">
        <v>116</v>
      </c>
      <c r="E119" s="432" t="s">
        <v>117</v>
      </c>
      <c r="F119" s="432" t="s">
        <v>116</v>
      </c>
      <c r="G119" s="432" t="s">
        <v>116</v>
      </c>
      <c r="H119" s="432" t="s">
        <v>163</v>
      </c>
      <c r="I119" s="432" t="s">
        <v>164</v>
      </c>
      <c r="J119" s="432"/>
      <c r="K119" s="432" t="s">
        <v>119</v>
      </c>
      <c r="L119" s="432" t="s">
        <v>120</v>
      </c>
      <c r="M119" s="432"/>
      <c r="N119" s="432" t="s">
        <v>121</v>
      </c>
      <c r="O119" s="432" t="s">
        <v>66</v>
      </c>
      <c r="P119" s="432"/>
      <c r="Q119" s="432"/>
      <c r="R119" s="433" t="s">
        <v>122</v>
      </c>
      <c r="S119" s="432" t="s">
        <v>389</v>
      </c>
      <c r="T119" s="432"/>
      <c r="U119" s="431"/>
      <c r="V119" s="432"/>
      <c r="W119" s="434"/>
      <c r="X119" s="435" t="s">
        <v>123</v>
      </c>
      <c r="Y119" s="435" t="s">
        <v>123</v>
      </c>
      <c r="Z119" s="431"/>
      <c r="AA119" s="436">
        <v>45531.414965277778</v>
      </c>
      <c r="AB119" s="437" t="s">
        <v>4</v>
      </c>
      <c r="AC119" s="438" t="s">
        <v>123</v>
      </c>
      <c r="AD119" s="6">
        <f t="shared" si="19"/>
        <v>1</v>
      </c>
      <c r="AE119" s="6">
        <f t="shared" si="20"/>
        <v>0</v>
      </c>
      <c r="AF119" s="6">
        <f t="shared" si="21"/>
        <v>0</v>
      </c>
    </row>
    <row r="120" spans="2:32" s="23" customFormat="1" hidden="1" outlineLevel="1" x14ac:dyDescent="0.25">
      <c r="B120" s="24" t="str">
        <f t="shared" ca="1" si="22"/>
        <v>ФД3_153</v>
      </c>
      <c r="C120" s="25" t="s">
        <v>116</v>
      </c>
      <c r="D120" s="25" t="s">
        <v>116</v>
      </c>
      <c r="E120" s="25" t="s">
        <v>117</v>
      </c>
      <c r="F120" s="25" t="s">
        <v>116</v>
      </c>
      <c r="G120" s="25" t="s">
        <v>116</v>
      </c>
      <c r="H120" s="25" t="s">
        <v>163</v>
      </c>
      <c r="I120" s="420" t="s">
        <v>120</v>
      </c>
      <c r="J120" s="25"/>
      <c r="K120" s="25" t="s">
        <v>119</v>
      </c>
      <c r="L120" s="25" t="s">
        <v>120</v>
      </c>
      <c r="M120" s="25"/>
      <c r="N120" s="25" t="s">
        <v>121</v>
      </c>
      <c r="O120" s="25" t="s">
        <v>26</v>
      </c>
      <c r="P120" s="25"/>
      <c r="Q120" s="25"/>
      <c r="R120" s="26" t="s">
        <v>122</v>
      </c>
      <c r="S120" s="25" t="s">
        <v>389</v>
      </c>
      <c r="T120" s="25"/>
      <c r="U120" s="24"/>
      <c r="V120" s="25"/>
      <c r="W120" s="27"/>
      <c r="X120" s="28" t="s">
        <v>123</v>
      </c>
      <c r="Y120" s="28" t="s">
        <v>123</v>
      </c>
      <c r="Z120" s="24"/>
      <c r="AA120" s="76">
        <v>45531.366944444446</v>
      </c>
      <c r="AB120" s="31" t="s">
        <v>4</v>
      </c>
      <c r="AC120" s="32" t="s">
        <v>123</v>
      </c>
      <c r="AD120" s="6">
        <f t="shared" si="19"/>
        <v>1</v>
      </c>
      <c r="AE120" s="6">
        <f t="shared" si="20"/>
        <v>0</v>
      </c>
      <c r="AF120" s="6">
        <f t="shared" si="21"/>
        <v>0</v>
      </c>
    </row>
    <row r="121" spans="2:32" s="23" customFormat="1" ht="30" hidden="1" outlineLevel="1" x14ac:dyDescent="0.25">
      <c r="B121" s="24" t="str">
        <f t="shared" ca="1" si="22"/>
        <v>ФД4_153</v>
      </c>
      <c r="C121" s="25" t="s">
        <v>116</v>
      </c>
      <c r="D121" s="25" t="s">
        <v>116</v>
      </c>
      <c r="E121" s="25" t="s">
        <v>117</v>
      </c>
      <c r="F121" s="25" t="s">
        <v>116</v>
      </c>
      <c r="G121" s="25" t="s">
        <v>116</v>
      </c>
      <c r="H121" s="25" t="s">
        <v>163</v>
      </c>
      <c r="I121" s="420" t="s">
        <v>120</v>
      </c>
      <c r="J121" s="25"/>
      <c r="K121" s="25" t="s">
        <v>119</v>
      </c>
      <c r="L121" s="25" t="s">
        <v>120</v>
      </c>
      <c r="M121" s="25"/>
      <c r="N121" s="25" t="s">
        <v>439</v>
      </c>
      <c r="O121" s="25"/>
      <c r="P121" s="25" t="s">
        <v>440</v>
      </c>
      <c r="Q121" s="25"/>
      <c r="R121" s="26" t="s">
        <v>392</v>
      </c>
      <c r="S121" s="25" t="s">
        <v>230</v>
      </c>
      <c r="T121" s="25"/>
      <c r="U121" s="25" t="s">
        <v>393</v>
      </c>
      <c r="V121" s="25"/>
      <c r="W121" s="27"/>
      <c r="X121" s="28" t="s">
        <v>123</v>
      </c>
      <c r="Y121" s="28" t="s">
        <v>123</v>
      </c>
      <c r="Z121" s="24"/>
      <c r="AA121" s="76">
        <v>45531.366956018515</v>
      </c>
      <c r="AB121" s="31" t="s">
        <v>4</v>
      </c>
      <c r="AC121" s="32" t="s">
        <v>123</v>
      </c>
      <c r="AD121" s="6">
        <f t="shared" si="19"/>
        <v>1</v>
      </c>
      <c r="AE121" s="6">
        <f t="shared" si="20"/>
        <v>0</v>
      </c>
      <c r="AF121" s="6">
        <f t="shared" si="21"/>
        <v>0</v>
      </c>
    </row>
    <row r="122" spans="2:32" ht="15" customHeight="1" collapsed="1" x14ac:dyDescent="0.25">
      <c r="B122" s="623" t="s">
        <v>165</v>
      </c>
      <c r="C122" s="624"/>
      <c r="D122" s="624"/>
      <c r="E122" s="624"/>
      <c r="F122" s="624"/>
      <c r="G122" s="624"/>
      <c r="H122" s="624"/>
      <c r="I122" s="624"/>
      <c r="J122" s="624"/>
      <c r="K122" s="624"/>
      <c r="L122" s="624"/>
      <c r="M122" s="624"/>
      <c r="N122" s="624"/>
      <c r="O122" s="624"/>
      <c r="P122" s="624"/>
      <c r="Q122" s="624"/>
      <c r="R122" s="624"/>
      <c r="S122" s="624"/>
      <c r="T122" s="624"/>
      <c r="U122" s="624"/>
      <c r="V122" s="624"/>
      <c r="W122" s="624"/>
      <c r="X122" s="624"/>
      <c r="Y122" s="624"/>
      <c r="Z122" s="624"/>
      <c r="AA122" s="53"/>
      <c r="AB122" s="53"/>
      <c r="AC122" s="54"/>
      <c r="AD122" s="6">
        <f t="shared" si="19"/>
        <v>0</v>
      </c>
      <c r="AE122" s="6">
        <f t="shared" si="20"/>
        <v>0</v>
      </c>
      <c r="AF122" s="6">
        <f t="shared" si="21"/>
        <v>0</v>
      </c>
    </row>
    <row r="123" spans="2:32" s="23" customFormat="1" ht="45" hidden="1" outlineLevel="1" x14ac:dyDescent="0.25">
      <c r="B123" s="24" t="str">
        <f t="shared" ref="B123:B130" ca="1" si="23">"ФД"&amp;COUNTA(A$116:$C123)&amp;"_"&amp;MID(H123,5,5)</f>
        <v>ФД1_154</v>
      </c>
      <c r="C123" s="25" t="s">
        <v>116</v>
      </c>
      <c r="D123" s="25" t="s">
        <v>116</v>
      </c>
      <c r="E123" s="25" t="s">
        <v>117</v>
      </c>
      <c r="F123" s="25" t="s">
        <v>116</v>
      </c>
      <c r="G123" s="25" t="s">
        <v>117</v>
      </c>
      <c r="H123" s="25" t="s">
        <v>165</v>
      </c>
      <c r="I123" s="25" t="s">
        <v>166</v>
      </c>
      <c r="J123" s="25"/>
      <c r="K123" s="25" t="s">
        <v>125</v>
      </c>
      <c r="L123" s="25" t="s">
        <v>120</v>
      </c>
      <c r="M123" s="25"/>
      <c r="N123" s="25" t="s">
        <v>441</v>
      </c>
      <c r="O123" s="25" t="s">
        <v>442</v>
      </c>
      <c r="P123" s="25"/>
      <c r="Q123" s="25"/>
      <c r="R123" s="26" t="s">
        <v>122</v>
      </c>
      <c r="S123" s="251" t="s">
        <v>386</v>
      </c>
      <c r="T123" s="25"/>
      <c r="U123" s="25" t="s">
        <v>387</v>
      </c>
      <c r="V123" s="25"/>
      <c r="W123" s="27"/>
      <c r="X123" s="28" t="s">
        <v>123</v>
      </c>
      <c r="Y123" s="28" t="s">
        <v>123</v>
      </c>
      <c r="Z123" s="24"/>
      <c r="AA123" s="76">
        <v>45783.671030092592</v>
      </c>
      <c r="AB123" s="31" t="s">
        <v>4</v>
      </c>
      <c r="AC123" s="32" t="s">
        <v>123</v>
      </c>
      <c r="AD123" s="6">
        <f t="shared" si="19"/>
        <v>1</v>
      </c>
      <c r="AE123" s="6">
        <f t="shared" si="20"/>
        <v>0</v>
      </c>
      <c r="AF123" s="6">
        <f t="shared" si="21"/>
        <v>0</v>
      </c>
    </row>
    <row r="124" spans="2:32" s="23" customFormat="1" hidden="1" outlineLevel="1" x14ac:dyDescent="0.25">
      <c r="B124" s="24" t="str">
        <f t="shared" ca="1" si="23"/>
        <v>ФД2_154</v>
      </c>
      <c r="C124" s="25" t="s">
        <v>116</v>
      </c>
      <c r="D124" s="25" t="s">
        <v>116</v>
      </c>
      <c r="E124" s="25" t="s">
        <v>117</v>
      </c>
      <c r="F124" s="25" t="s">
        <v>116</v>
      </c>
      <c r="G124" s="25" t="s">
        <v>117</v>
      </c>
      <c r="H124" s="25" t="s">
        <v>165</v>
      </c>
      <c r="I124" s="25" t="s">
        <v>166</v>
      </c>
      <c r="J124" s="25"/>
      <c r="K124" s="25" t="s">
        <v>125</v>
      </c>
      <c r="L124" s="25" t="s">
        <v>120</v>
      </c>
      <c r="M124" s="25"/>
      <c r="N124" s="25" t="s">
        <v>131</v>
      </c>
      <c r="O124" s="25" t="s">
        <v>317</v>
      </c>
      <c r="P124" s="25"/>
      <c r="Q124" s="25"/>
      <c r="R124" s="26" t="s">
        <v>122</v>
      </c>
      <c r="S124" s="25" t="s">
        <v>389</v>
      </c>
      <c r="T124" s="25"/>
      <c r="U124" s="24"/>
      <c r="V124" s="25"/>
      <c r="W124" s="27"/>
      <c r="X124" s="28" t="s">
        <v>123</v>
      </c>
      <c r="Y124" s="28" t="s">
        <v>123</v>
      </c>
      <c r="Z124" s="24"/>
      <c r="AA124" s="76"/>
      <c r="AB124" s="31" t="s">
        <v>4</v>
      </c>
      <c r="AC124" s="32" t="s">
        <v>123</v>
      </c>
      <c r="AD124" s="6">
        <f t="shared" si="19"/>
        <v>1</v>
      </c>
      <c r="AE124" s="6">
        <f t="shared" si="20"/>
        <v>0</v>
      </c>
      <c r="AF124" s="6">
        <f t="shared" si="21"/>
        <v>0</v>
      </c>
    </row>
    <row r="125" spans="2:32" s="23" customFormat="1" hidden="1" outlineLevel="1" x14ac:dyDescent="0.25">
      <c r="B125" s="24" t="str">
        <f t="shared" ca="1" si="23"/>
        <v>ФД3_154</v>
      </c>
      <c r="C125" s="25" t="s">
        <v>116</v>
      </c>
      <c r="D125" s="25" t="s">
        <v>116</v>
      </c>
      <c r="E125" s="25" t="s">
        <v>117</v>
      </c>
      <c r="F125" s="25" t="s">
        <v>116</v>
      </c>
      <c r="G125" s="25" t="s">
        <v>117</v>
      </c>
      <c r="H125" s="25" t="s">
        <v>165</v>
      </c>
      <c r="I125" s="25" t="s">
        <v>166</v>
      </c>
      <c r="J125" s="25"/>
      <c r="K125" s="25" t="s">
        <v>125</v>
      </c>
      <c r="L125" s="25" t="s">
        <v>120</v>
      </c>
      <c r="M125" s="25"/>
      <c r="N125" s="25" t="s">
        <v>125</v>
      </c>
      <c r="O125" s="25" t="s">
        <v>167</v>
      </c>
      <c r="P125" s="25"/>
      <c r="Q125" s="25"/>
      <c r="R125" s="26" t="s">
        <v>122</v>
      </c>
      <c r="S125" s="25" t="s">
        <v>389</v>
      </c>
      <c r="T125" s="25"/>
      <c r="U125" s="24"/>
      <c r="V125" s="24" t="s">
        <v>443</v>
      </c>
      <c r="W125" s="27"/>
      <c r="X125" s="28" t="s">
        <v>123</v>
      </c>
      <c r="Y125" s="28" t="s">
        <v>123</v>
      </c>
      <c r="Z125" s="24"/>
      <c r="AA125" s="76"/>
      <c r="AB125" s="31" t="s">
        <v>4</v>
      </c>
      <c r="AC125" s="32" t="s">
        <v>123</v>
      </c>
      <c r="AD125" s="6">
        <f t="shared" si="19"/>
        <v>1</v>
      </c>
      <c r="AE125" s="6">
        <f t="shared" si="20"/>
        <v>0</v>
      </c>
      <c r="AF125" s="6">
        <f t="shared" si="21"/>
        <v>0</v>
      </c>
    </row>
    <row r="126" spans="2:32" s="23" customFormat="1" ht="30" hidden="1" outlineLevel="1" x14ac:dyDescent="0.25">
      <c r="B126" s="51" t="str">
        <f t="shared" ca="1" si="23"/>
        <v>ФД4_154</v>
      </c>
      <c r="C126" s="57" t="s">
        <v>116</v>
      </c>
      <c r="D126" s="57" t="s">
        <v>116</v>
      </c>
      <c r="E126" s="57" t="s">
        <v>117</v>
      </c>
      <c r="F126" s="57" t="s">
        <v>116</v>
      </c>
      <c r="G126" s="57" t="s">
        <v>117</v>
      </c>
      <c r="H126" s="57" t="s">
        <v>165</v>
      </c>
      <c r="I126" s="57" t="s">
        <v>166</v>
      </c>
      <c r="J126" s="57"/>
      <c r="K126" s="57" t="s">
        <v>125</v>
      </c>
      <c r="L126" s="57" t="s">
        <v>120</v>
      </c>
      <c r="M126" s="57"/>
      <c r="N126" s="57" t="s">
        <v>125</v>
      </c>
      <c r="O126" s="57" t="s">
        <v>167</v>
      </c>
      <c r="P126" s="57"/>
      <c r="Q126" s="57"/>
      <c r="R126" s="59" t="s">
        <v>122</v>
      </c>
      <c r="S126" s="57" t="s">
        <v>388</v>
      </c>
      <c r="T126" s="57"/>
      <c r="U126" s="51"/>
      <c r="V126" s="24" t="s">
        <v>444</v>
      </c>
      <c r="W126" s="27"/>
      <c r="X126" s="28" t="s">
        <v>123</v>
      </c>
      <c r="Y126" s="28" t="s">
        <v>123</v>
      </c>
      <c r="Z126" s="357" t="s">
        <v>1549</v>
      </c>
      <c r="AA126" s="70">
        <v>45323.550763888888</v>
      </c>
      <c r="AB126" s="70" t="s">
        <v>5</v>
      </c>
      <c r="AC126" s="71" t="s">
        <v>123</v>
      </c>
      <c r="AD126" s="6">
        <f t="shared" si="19"/>
        <v>0</v>
      </c>
      <c r="AE126" s="6">
        <f t="shared" si="20"/>
        <v>1</v>
      </c>
      <c r="AF126" s="6">
        <f t="shared" si="21"/>
        <v>0</v>
      </c>
    </row>
    <row r="127" spans="2:32" s="23" customFormat="1" hidden="1" outlineLevel="1" x14ac:dyDescent="0.25">
      <c r="B127" s="51" t="str">
        <f t="shared" ca="1" si="23"/>
        <v>ФД5_154</v>
      </c>
      <c r="C127" s="57" t="s">
        <v>116</v>
      </c>
      <c r="D127" s="57" t="s">
        <v>116</v>
      </c>
      <c r="E127" s="57" t="s">
        <v>117</v>
      </c>
      <c r="F127" s="57" t="s">
        <v>116</v>
      </c>
      <c r="G127" s="57" t="s">
        <v>117</v>
      </c>
      <c r="H127" s="57" t="s">
        <v>165</v>
      </c>
      <c r="I127" s="57" t="s">
        <v>166</v>
      </c>
      <c r="J127" s="57"/>
      <c r="K127" s="57" t="s">
        <v>125</v>
      </c>
      <c r="L127" s="57" t="s">
        <v>120</v>
      </c>
      <c r="M127" s="57"/>
      <c r="N127" s="57" t="s">
        <v>134</v>
      </c>
      <c r="O127" s="57" t="s">
        <v>168</v>
      </c>
      <c r="P127" s="57"/>
      <c r="Q127" s="57"/>
      <c r="R127" s="59" t="s">
        <v>122</v>
      </c>
      <c r="S127" s="57" t="s">
        <v>389</v>
      </c>
      <c r="T127" s="57"/>
      <c r="U127" s="51"/>
      <c r="V127" s="24" t="s">
        <v>445</v>
      </c>
      <c r="W127" s="27"/>
      <c r="X127" s="28" t="s">
        <v>123</v>
      </c>
      <c r="Y127" s="28" t="s">
        <v>123</v>
      </c>
      <c r="Z127" s="51"/>
      <c r="AA127" s="70"/>
      <c r="AB127" s="31" t="s">
        <v>4</v>
      </c>
      <c r="AC127" s="32" t="s">
        <v>123</v>
      </c>
      <c r="AD127" s="6">
        <f t="shared" si="19"/>
        <v>1</v>
      </c>
      <c r="AE127" s="6">
        <f t="shared" si="20"/>
        <v>0</v>
      </c>
      <c r="AF127" s="6">
        <f t="shared" si="21"/>
        <v>0</v>
      </c>
    </row>
    <row r="128" spans="2:32" s="23" customFormat="1" hidden="1" outlineLevel="1" x14ac:dyDescent="0.25">
      <c r="B128" s="24" t="str">
        <f t="shared" ca="1" si="23"/>
        <v>ФД6_154</v>
      </c>
      <c r="C128" s="25" t="s">
        <v>116</v>
      </c>
      <c r="D128" s="25" t="s">
        <v>116</v>
      </c>
      <c r="E128" s="25" t="s">
        <v>117</v>
      </c>
      <c r="F128" s="25" t="s">
        <v>116</v>
      </c>
      <c r="G128" s="25" t="s">
        <v>117</v>
      </c>
      <c r="H128" s="25" t="s">
        <v>165</v>
      </c>
      <c r="I128" s="25" t="s">
        <v>166</v>
      </c>
      <c r="J128" s="25"/>
      <c r="K128" s="25" t="s">
        <v>125</v>
      </c>
      <c r="L128" s="25" t="s">
        <v>120</v>
      </c>
      <c r="M128" s="25"/>
      <c r="N128" s="25" t="s">
        <v>134</v>
      </c>
      <c r="O128" s="25" t="s">
        <v>168</v>
      </c>
      <c r="P128" s="25"/>
      <c r="Q128" s="25"/>
      <c r="R128" s="26" t="s">
        <v>122</v>
      </c>
      <c r="S128" s="25" t="s">
        <v>388</v>
      </c>
      <c r="T128" s="25"/>
      <c r="U128" s="24"/>
      <c r="V128" s="24" t="s">
        <v>443</v>
      </c>
      <c r="W128" s="27"/>
      <c r="X128" s="28" t="s">
        <v>123</v>
      </c>
      <c r="Y128" s="28" t="s">
        <v>123</v>
      </c>
      <c r="Z128" s="24"/>
      <c r="AA128" s="76"/>
      <c r="AB128" s="31" t="s">
        <v>5</v>
      </c>
      <c r="AC128" s="32" t="s">
        <v>123</v>
      </c>
      <c r="AD128" s="6">
        <f t="shared" si="19"/>
        <v>0</v>
      </c>
      <c r="AE128" s="6">
        <f t="shared" si="20"/>
        <v>1</v>
      </c>
      <c r="AF128" s="6">
        <f t="shared" si="21"/>
        <v>0</v>
      </c>
    </row>
    <row r="129" spans="2:32" s="23" customFormat="1" hidden="1" outlineLevel="1" x14ac:dyDescent="0.25">
      <c r="B129" s="24" t="str">
        <f t="shared" ca="1" si="23"/>
        <v>ФД7_154</v>
      </c>
      <c r="C129" s="25" t="s">
        <v>116</v>
      </c>
      <c r="D129" s="25" t="s">
        <v>116</v>
      </c>
      <c r="E129" s="25" t="s">
        <v>117</v>
      </c>
      <c r="F129" s="25" t="s">
        <v>116</v>
      </c>
      <c r="G129" s="25" t="s">
        <v>117</v>
      </c>
      <c r="H129" s="25" t="s">
        <v>165</v>
      </c>
      <c r="I129" s="25" t="s">
        <v>166</v>
      </c>
      <c r="J129" s="25"/>
      <c r="K129" s="25" t="s">
        <v>125</v>
      </c>
      <c r="L129" s="25" t="s">
        <v>120</v>
      </c>
      <c r="M129" s="25"/>
      <c r="N129" s="25" t="s">
        <v>124</v>
      </c>
      <c r="O129" s="25" t="s">
        <v>169</v>
      </c>
      <c r="P129" s="25"/>
      <c r="Q129" s="25"/>
      <c r="R129" s="26" t="s">
        <v>122</v>
      </c>
      <c r="S129" s="25" t="s">
        <v>389</v>
      </c>
      <c r="T129" s="25"/>
      <c r="U129" s="24"/>
      <c r="V129" s="25"/>
      <c r="W129" s="27"/>
      <c r="X129" s="28" t="s">
        <v>123</v>
      </c>
      <c r="Y129" s="28" t="s">
        <v>123</v>
      </c>
      <c r="Z129" s="24"/>
      <c r="AA129" s="76"/>
      <c r="AB129" s="31" t="s">
        <v>4</v>
      </c>
      <c r="AC129" s="32" t="s">
        <v>123</v>
      </c>
      <c r="AD129" s="6">
        <f t="shared" si="19"/>
        <v>1</v>
      </c>
      <c r="AE129" s="6">
        <f t="shared" si="20"/>
        <v>0</v>
      </c>
      <c r="AF129" s="6">
        <f t="shared" si="21"/>
        <v>0</v>
      </c>
    </row>
    <row r="130" spans="2:32" s="23" customFormat="1" ht="30" hidden="1" outlineLevel="1" x14ac:dyDescent="0.25">
      <c r="B130" s="24" t="str">
        <f t="shared" ca="1" si="23"/>
        <v>ФД8_154</v>
      </c>
      <c r="C130" s="25" t="s">
        <v>116</v>
      </c>
      <c r="D130" s="25" t="s">
        <v>116</v>
      </c>
      <c r="E130" s="25" t="s">
        <v>117</v>
      </c>
      <c r="F130" s="25" t="s">
        <v>116</v>
      </c>
      <c r="G130" s="25" t="s">
        <v>117</v>
      </c>
      <c r="H130" s="25" t="s">
        <v>165</v>
      </c>
      <c r="I130" s="25" t="s">
        <v>166</v>
      </c>
      <c r="J130" s="25"/>
      <c r="K130" s="25" t="s">
        <v>125</v>
      </c>
      <c r="L130" s="25" t="s">
        <v>120</v>
      </c>
      <c r="M130" s="25"/>
      <c r="N130" s="25" t="s">
        <v>446</v>
      </c>
      <c r="O130" s="25"/>
      <c r="P130" s="25" t="s">
        <v>447</v>
      </c>
      <c r="Q130" s="25"/>
      <c r="R130" s="26" t="s">
        <v>392</v>
      </c>
      <c r="S130" s="25" t="s">
        <v>230</v>
      </c>
      <c r="T130" s="25"/>
      <c r="U130" s="25" t="s">
        <v>393</v>
      </c>
      <c r="V130" s="25"/>
      <c r="W130" s="27"/>
      <c r="X130" s="28" t="s">
        <v>123</v>
      </c>
      <c r="Y130" s="28" t="s">
        <v>123</v>
      </c>
      <c r="Z130" s="24"/>
      <c r="AA130" s="76"/>
      <c r="AB130" s="31" t="s">
        <v>4</v>
      </c>
      <c r="AC130" s="32" t="s">
        <v>123</v>
      </c>
      <c r="AD130" s="6">
        <f t="shared" si="19"/>
        <v>1</v>
      </c>
      <c r="AE130" s="6">
        <f t="shared" si="20"/>
        <v>0</v>
      </c>
      <c r="AF130" s="6">
        <f t="shared" si="21"/>
        <v>0</v>
      </c>
    </row>
    <row r="131" spans="2:32" ht="15" customHeight="1" collapsed="1" x14ac:dyDescent="0.25">
      <c r="B131" s="623" t="s">
        <v>170</v>
      </c>
      <c r="C131" s="624"/>
      <c r="D131" s="624"/>
      <c r="E131" s="624"/>
      <c r="F131" s="624"/>
      <c r="G131" s="624"/>
      <c r="H131" s="624"/>
      <c r="I131" s="624"/>
      <c r="J131" s="624"/>
      <c r="K131" s="624"/>
      <c r="L131" s="624"/>
      <c r="M131" s="624"/>
      <c r="N131" s="624"/>
      <c r="O131" s="624"/>
      <c r="P131" s="624"/>
      <c r="Q131" s="624"/>
      <c r="R131" s="624"/>
      <c r="S131" s="624"/>
      <c r="T131" s="624"/>
      <c r="U131" s="624"/>
      <c r="V131" s="624"/>
      <c r="W131" s="624"/>
      <c r="X131" s="624"/>
      <c r="Y131" s="624"/>
      <c r="Z131" s="624"/>
      <c r="AA131" s="53"/>
      <c r="AB131" s="53"/>
      <c r="AC131" s="54"/>
      <c r="AD131" s="6">
        <f t="shared" si="19"/>
        <v>0</v>
      </c>
      <c r="AE131" s="6">
        <f t="shared" si="20"/>
        <v>0</v>
      </c>
      <c r="AF131" s="6">
        <f t="shared" si="21"/>
        <v>0</v>
      </c>
    </row>
    <row r="132" spans="2:32" s="23" customFormat="1" ht="30" hidden="1" outlineLevel="1" x14ac:dyDescent="0.25">
      <c r="B132" s="24" t="str">
        <f t="shared" ref="B132:B143" ca="1" si="24">"ФД"&amp;COUNTA(A$125:$C132)&amp;"_"&amp;MID(H132,5,5)</f>
        <v>ФД1_155</v>
      </c>
      <c r="C132" s="25" t="s">
        <v>116</v>
      </c>
      <c r="D132" s="25" t="s">
        <v>116</v>
      </c>
      <c r="E132" s="25" t="s">
        <v>117</v>
      </c>
      <c r="F132" s="25" t="s">
        <v>116</v>
      </c>
      <c r="G132" s="25" t="s">
        <v>116</v>
      </c>
      <c r="H132" s="25" t="s">
        <v>170</v>
      </c>
      <c r="I132" s="25" t="s">
        <v>171</v>
      </c>
      <c r="J132" s="25"/>
      <c r="K132" s="25" t="s">
        <v>121</v>
      </c>
      <c r="L132" s="25" t="s">
        <v>120</v>
      </c>
      <c r="M132" s="25"/>
      <c r="N132" s="25" t="s">
        <v>125</v>
      </c>
      <c r="O132" s="251" t="s">
        <v>448</v>
      </c>
      <c r="P132" s="25"/>
      <c r="Q132" s="25"/>
      <c r="R132" s="26" t="s">
        <v>122</v>
      </c>
      <c r="S132" s="25" t="s">
        <v>386</v>
      </c>
      <c r="T132" s="25"/>
      <c r="U132" s="25" t="s">
        <v>387</v>
      </c>
      <c r="V132" s="25"/>
      <c r="W132" s="27"/>
      <c r="X132" s="28" t="s">
        <v>123</v>
      </c>
      <c r="Y132" s="28" t="s">
        <v>123</v>
      </c>
      <c r="Z132" s="24"/>
      <c r="AA132" s="76">
        <v>45783.728194444448</v>
      </c>
      <c r="AB132" s="31" t="s">
        <v>4</v>
      </c>
      <c r="AC132" s="32" t="s">
        <v>123</v>
      </c>
      <c r="AD132" s="6">
        <f t="shared" si="19"/>
        <v>1</v>
      </c>
      <c r="AE132" s="6">
        <f t="shared" si="20"/>
        <v>0</v>
      </c>
      <c r="AF132" s="6">
        <f t="shared" si="21"/>
        <v>0</v>
      </c>
    </row>
    <row r="133" spans="2:32" s="23" customFormat="1" ht="30" hidden="1" outlineLevel="1" x14ac:dyDescent="0.25">
      <c r="B133" s="24" t="str">
        <f t="shared" ca="1" si="24"/>
        <v>ФД2_155</v>
      </c>
      <c r="C133" s="25" t="s">
        <v>116</v>
      </c>
      <c r="D133" s="25" t="s">
        <v>116</v>
      </c>
      <c r="E133" s="25" t="s">
        <v>117</v>
      </c>
      <c r="F133" s="25" t="s">
        <v>116</v>
      </c>
      <c r="G133" s="25" t="s">
        <v>116</v>
      </c>
      <c r="H133" s="25" t="s">
        <v>170</v>
      </c>
      <c r="I133" s="25" t="s">
        <v>171</v>
      </c>
      <c r="J133" s="25"/>
      <c r="K133" s="25" t="s">
        <v>131</v>
      </c>
      <c r="L133" s="25" t="s">
        <v>120</v>
      </c>
      <c r="M133" s="25"/>
      <c r="N133" s="25" t="s">
        <v>125</v>
      </c>
      <c r="O133" s="25" t="s">
        <v>449</v>
      </c>
      <c r="P133" s="25"/>
      <c r="Q133" s="25"/>
      <c r="R133" s="26" t="s">
        <v>122</v>
      </c>
      <c r="S133" s="25" t="s">
        <v>386</v>
      </c>
      <c r="T133" s="25"/>
      <c r="U133" s="25" t="s">
        <v>387</v>
      </c>
      <c r="V133" s="25"/>
      <c r="W133" s="27"/>
      <c r="X133" s="28" t="s">
        <v>123</v>
      </c>
      <c r="Y133" s="28" t="s">
        <v>123</v>
      </c>
      <c r="Z133" s="24"/>
      <c r="AA133" s="76"/>
      <c r="AB133" s="31" t="s">
        <v>4</v>
      </c>
      <c r="AC133" s="32" t="s">
        <v>123</v>
      </c>
      <c r="AD133" s="6">
        <f t="shared" si="19"/>
        <v>1</v>
      </c>
      <c r="AE133" s="6">
        <f t="shared" si="20"/>
        <v>0</v>
      </c>
      <c r="AF133" s="6">
        <f t="shared" si="21"/>
        <v>0</v>
      </c>
    </row>
    <row r="134" spans="2:32" s="23" customFormat="1" ht="30" hidden="1" outlineLevel="1" x14ac:dyDescent="0.25">
      <c r="B134" s="24" t="str">
        <f t="shared" ca="1" si="24"/>
        <v>ФД3_155</v>
      </c>
      <c r="C134" s="25" t="s">
        <v>116</v>
      </c>
      <c r="D134" s="25" t="s">
        <v>116</v>
      </c>
      <c r="E134" s="25" t="s">
        <v>117</v>
      </c>
      <c r="F134" s="25" t="s">
        <v>116</v>
      </c>
      <c r="G134" s="25" t="s">
        <v>116</v>
      </c>
      <c r="H134" s="25" t="s">
        <v>170</v>
      </c>
      <c r="I134" s="25" t="s">
        <v>171</v>
      </c>
      <c r="J134" s="25"/>
      <c r="K134" s="25" t="s">
        <v>125</v>
      </c>
      <c r="L134" s="25" t="s">
        <v>120</v>
      </c>
      <c r="M134" s="25"/>
      <c r="N134" s="25" t="s">
        <v>125</v>
      </c>
      <c r="O134" s="25" t="s">
        <v>430</v>
      </c>
      <c r="P134" s="25"/>
      <c r="Q134" s="25"/>
      <c r="R134" s="26" t="s">
        <v>122</v>
      </c>
      <c r="S134" s="25" t="s">
        <v>386</v>
      </c>
      <c r="T134" s="25"/>
      <c r="U134" s="25" t="s">
        <v>387</v>
      </c>
      <c r="V134" s="25"/>
      <c r="W134" s="27"/>
      <c r="X134" s="28" t="s">
        <v>123</v>
      </c>
      <c r="Y134" s="28" t="s">
        <v>123</v>
      </c>
      <c r="Z134" s="24"/>
      <c r="AA134" s="76"/>
      <c r="AB134" s="31" t="s">
        <v>4</v>
      </c>
      <c r="AC134" s="32" t="s">
        <v>123</v>
      </c>
      <c r="AD134" s="6">
        <f t="shared" si="19"/>
        <v>1</v>
      </c>
      <c r="AE134" s="6">
        <f t="shared" si="20"/>
        <v>0</v>
      </c>
      <c r="AF134" s="6">
        <f t="shared" si="21"/>
        <v>0</v>
      </c>
    </row>
    <row r="135" spans="2:32" s="23" customFormat="1" hidden="1" outlineLevel="1" x14ac:dyDescent="0.25">
      <c r="B135" s="24" t="str">
        <f t="shared" ca="1" si="24"/>
        <v>ФД4_155</v>
      </c>
      <c r="C135" s="25" t="s">
        <v>116</v>
      </c>
      <c r="D135" s="25" t="s">
        <v>116</v>
      </c>
      <c r="E135" s="25" t="s">
        <v>117</v>
      </c>
      <c r="F135" s="25" t="s">
        <v>116</v>
      </c>
      <c r="G135" s="25" t="s">
        <v>116</v>
      </c>
      <c r="H135" s="25" t="s">
        <v>170</v>
      </c>
      <c r="I135" s="25" t="s">
        <v>171</v>
      </c>
      <c r="J135" s="25"/>
      <c r="K135" s="25" t="s">
        <v>130</v>
      </c>
      <c r="L135" s="25" t="s">
        <v>120</v>
      </c>
      <c r="M135" s="25"/>
      <c r="N135" s="25" t="s">
        <v>121</v>
      </c>
      <c r="O135" s="25" t="s">
        <v>317</v>
      </c>
      <c r="P135" s="25"/>
      <c r="Q135" s="25"/>
      <c r="R135" s="26" t="s">
        <v>122</v>
      </c>
      <c r="S135" s="25" t="s">
        <v>389</v>
      </c>
      <c r="T135" s="25"/>
      <c r="U135" s="24"/>
      <c r="V135" s="25"/>
      <c r="W135" s="27"/>
      <c r="X135" s="28" t="s">
        <v>123</v>
      </c>
      <c r="Y135" s="28" t="s">
        <v>123</v>
      </c>
      <c r="Z135" s="24"/>
      <c r="AA135" s="76"/>
      <c r="AB135" s="31" t="s">
        <v>4</v>
      </c>
      <c r="AC135" s="32" t="s">
        <v>123</v>
      </c>
      <c r="AD135" s="6">
        <f t="shared" si="19"/>
        <v>1</v>
      </c>
      <c r="AE135" s="6">
        <f t="shared" si="20"/>
        <v>0</v>
      </c>
      <c r="AF135" s="6">
        <f t="shared" si="21"/>
        <v>0</v>
      </c>
    </row>
    <row r="136" spans="2:32" s="23" customFormat="1" hidden="1" outlineLevel="1" x14ac:dyDescent="0.25">
      <c r="B136" s="24" t="str">
        <f t="shared" ca="1" si="24"/>
        <v>ФД5_155</v>
      </c>
      <c r="C136" s="25" t="s">
        <v>116</v>
      </c>
      <c r="D136" s="25" t="s">
        <v>116</v>
      </c>
      <c r="E136" s="25" t="s">
        <v>117</v>
      </c>
      <c r="F136" s="25" t="s">
        <v>116</v>
      </c>
      <c r="G136" s="25" t="s">
        <v>116</v>
      </c>
      <c r="H136" s="25" t="s">
        <v>170</v>
      </c>
      <c r="I136" s="25" t="s">
        <v>171</v>
      </c>
      <c r="J136" s="25"/>
      <c r="K136" s="25" t="s">
        <v>130</v>
      </c>
      <c r="L136" s="25" t="s">
        <v>120</v>
      </c>
      <c r="M136" s="25"/>
      <c r="N136" s="25" t="s">
        <v>131</v>
      </c>
      <c r="O136" s="25" t="s">
        <v>132</v>
      </c>
      <c r="P136" s="25"/>
      <c r="Q136" s="25"/>
      <c r="R136" s="26" t="s">
        <v>122</v>
      </c>
      <c r="S136" s="25" t="s">
        <v>389</v>
      </c>
      <c r="T136" s="25"/>
      <c r="U136" s="24"/>
      <c r="V136" s="25"/>
      <c r="W136" s="27"/>
      <c r="X136" s="28" t="s">
        <v>123</v>
      </c>
      <c r="Y136" s="28" t="s">
        <v>123</v>
      </c>
      <c r="Z136" s="24"/>
      <c r="AA136" s="76"/>
      <c r="AB136" s="31" t="s">
        <v>4</v>
      </c>
      <c r="AC136" s="32" t="s">
        <v>123</v>
      </c>
      <c r="AD136" s="6">
        <f t="shared" si="19"/>
        <v>1</v>
      </c>
      <c r="AE136" s="6">
        <f t="shared" si="20"/>
        <v>0</v>
      </c>
      <c r="AF136" s="6">
        <f t="shared" si="21"/>
        <v>0</v>
      </c>
    </row>
    <row r="137" spans="2:32" s="23" customFormat="1" hidden="1" outlineLevel="1" x14ac:dyDescent="0.25">
      <c r="B137" s="24" t="str">
        <f t="shared" ca="1" si="24"/>
        <v>ФД6_155</v>
      </c>
      <c r="C137" s="25" t="s">
        <v>116</v>
      </c>
      <c r="D137" s="25" t="s">
        <v>116</v>
      </c>
      <c r="E137" s="25" t="s">
        <v>117</v>
      </c>
      <c r="F137" s="25" t="s">
        <v>116</v>
      </c>
      <c r="G137" s="25" t="s">
        <v>116</v>
      </c>
      <c r="H137" s="25" t="s">
        <v>170</v>
      </c>
      <c r="I137" s="25" t="s">
        <v>171</v>
      </c>
      <c r="J137" s="25"/>
      <c r="K137" s="25" t="s">
        <v>130</v>
      </c>
      <c r="L137" s="25" t="s">
        <v>120</v>
      </c>
      <c r="M137" s="25"/>
      <c r="N137" s="25" t="s">
        <v>125</v>
      </c>
      <c r="O137" s="25" t="s">
        <v>66</v>
      </c>
      <c r="P137" s="25"/>
      <c r="Q137" s="25"/>
      <c r="R137" s="26" t="s">
        <v>122</v>
      </c>
      <c r="S137" s="25" t="s">
        <v>389</v>
      </c>
      <c r="T137" s="25"/>
      <c r="U137" s="24"/>
      <c r="V137" s="25"/>
      <c r="W137" s="27"/>
      <c r="X137" s="28" t="s">
        <v>123</v>
      </c>
      <c r="Y137" s="28" t="s">
        <v>123</v>
      </c>
      <c r="Z137" s="24"/>
      <c r="AA137" s="76"/>
      <c r="AB137" s="31" t="s">
        <v>4</v>
      </c>
      <c r="AC137" s="32" t="s">
        <v>123</v>
      </c>
      <c r="AD137" s="6">
        <f t="shared" si="19"/>
        <v>1</v>
      </c>
      <c r="AE137" s="6">
        <f t="shared" si="20"/>
        <v>0</v>
      </c>
      <c r="AF137" s="6">
        <f t="shared" si="21"/>
        <v>0</v>
      </c>
    </row>
    <row r="138" spans="2:32" s="23" customFormat="1" hidden="1" outlineLevel="1" x14ac:dyDescent="0.25">
      <c r="B138" s="24" t="str">
        <f t="shared" ca="1" si="24"/>
        <v>ФД7_155</v>
      </c>
      <c r="C138" s="25" t="s">
        <v>116</v>
      </c>
      <c r="D138" s="25" t="s">
        <v>116</v>
      </c>
      <c r="E138" s="25" t="s">
        <v>117</v>
      </c>
      <c r="F138" s="25" t="s">
        <v>116</v>
      </c>
      <c r="G138" s="25" t="s">
        <v>116</v>
      </c>
      <c r="H138" s="25" t="s">
        <v>170</v>
      </c>
      <c r="I138" s="25" t="s">
        <v>171</v>
      </c>
      <c r="J138" s="25"/>
      <c r="K138" s="25" t="s">
        <v>121</v>
      </c>
      <c r="L138" s="25" t="s">
        <v>120</v>
      </c>
      <c r="M138" s="25"/>
      <c r="N138" s="25" t="s">
        <v>125</v>
      </c>
      <c r="O138" s="25" t="s">
        <v>36</v>
      </c>
      <c r="P138" s="25"/>
      <c r="Q138" s="25"/>
      <c r="R138" s="26" t="s">
        <v>122</v>
      </c>
      <c r="S138" s="25" t="s">
        <v>389</v>
      </c>
      <c r="T138" s="25"/>
      <c r="U138" s="24"/>
      <c r="V138" s="25"/>
      <c r="W138" s="27"/>
      <c r="X138" s="28" t="s">
        <v>123</v>
      </c>
      <c r="Y138" s="28" t="s">
        <v>123</v>
      </c>
      <c r="Z138" s="24"/>
      <c r="AA138" s="76"/>
      <c r="AB138" s="31" t="s">
        <v>4</v>
      </c>
      <c r="AC138" s="32" t="s">
        <v>123</v>
      </c>
      <c r="AD138" s="6">
        <f t="shared" si="19"/>
        <v>1</v>
      </c>
      <c r="AE138" s="6">
        <f t="shared" si="20"/>
        <v>0</v>
      </c>
      <c r="AF138" s="6">
        <f t="shared" si="21"/>
        <v>0</v>
      </c>
    </row>
    <row r="139" spans="2:32" s="23" customFormat="1" hidden="1" outlineLevel="1" x14ac:dyDescent="0.25">
      <c r="B139" s="24" t="str">
        <f t="shared" ca="1" si="24"/>
        <v>ФД8_155</v>
      </c>
      <c r="C139" s="25" t="s">
        <v>116</v>
      </c>
      <c r="D139" s="25" t="s">
        <v>116</v>
      </c>
      <c r="E139" s="25" t="s">
        <v>117</v>
      </c>
      <c r="F139" s="25" t="s">
        <v>116</v>
      </c>
      <c r="G139" s="25" t="s">
        <v>116</v>
      </c>
      <c r="H139" s="25" t="s">
        <v>170</v>
      </c>
      <c r="I139" s="25" t="s">
        <v>171</v>
      </c>
      <c r="J139" s="25"/>
      <c r="K139" s="25" t="s">
        <v>131</v>
      </c>
      <c r="L139" s="25" t="s">
        <v>120</v>
      </c>
      <c r="M139" s="25"/>
      <c r="N139" s="25" t="s">
        <v>125</v>
      </c>
      <c r="O139" s="25" t="s">
        <v>74</v>
      </c>
      <c r="P139" s="25"/>
      <c r="Q139" s="25"/>
      <c r="R139" s="26" t="s">
        <v>122</v>
      </c>
      <c r="S139" s="25" t="s">
        <v>389</v>
      </c>
      <c r="T139" s="25"/>
      <c r="U139" s="24"/>
      <c r="V139" s="25"/>
      <c r="W139" s="27"/>
      <c r="X139" s="28" t="s">
        <v>123</v>
      </c>
      <c r="Y139" s="28" t="s">
        <v>123</v>
      </c>
      <c r="Z139" s="24"/>
      <c r="AA139" s="76"/>
      <c r="AB139" s="31" t="s">
        <v>4</v>
      </c>
      <c r="AC139" s="32" t="s">
        <v>123</v>
      </c>
      <c r="AD139" s="6">
        <f t="shared" si="19"/>
        <v>1</v>
      </c>
      <c r="AE139" s="6">
        <f t="shared" si="20"/>
        <v>0</v>
      </c>
      <c r="AF139" s="6">
        <f t="shared" si="21"/>
        <v>0</v>
      </c>
    </row>
    <row r="140" spans="2:32" s="23" customFormat="1" hidden="1" outlineLevel="1" x14ac:dyDescent="0.25">
      <c r="B140" s="24" t="str">
        <f t="shared" ca="1" si="24"/>
        <v>ФД9_155</v>
      </c>
      <c r="C140" s="25" t="s">
        <v>116</v>
      </c>
      <c r="D140" s="25" t="s">
        <v>116</v>
      </c>
      <c r="E140" s="25" t="s">
        <v>117</v>
      </c>
      <c r="F140" s="25" t="s">
        <v>116</v>
      </c>
      <c r="G140" s="25" t="s">
        <v>116</v>
      </c>
      <c r="H140" s="25" t="s">
        <v>170</v>
      </c>
      <c r="I140" s="25" t="s">
        <v>171</v>
      </c>
      <c r="J140" s="25"/>
      <c r="K140" s="25" t="s">
        <v>131</v>
      </c>
      <c r="L140" s="25" t="s">
        <v>120</v>
      </c>
      <c r="M140" s="25"/>
      <c r="N140" s="25" t="s">
        <v>125</v>
      </c>
      <c r="O140" s="25" t="s">
        <v>48</v>
      </c>
      <c r="P140" s="25"/>
      <c r="Q140" s="25"/>
      <c r="R140" s="26" t="s">
        <v>122</v>
      </c>
      <c r="S140" s="25" t="s">
        <v>389</v>
      </c>
      <c r="T140" s="25"/>
      <c r="U140" s="24"/>
      <c r="V140" s="25"/>
      <c r="W140" s="27"/>
      <c r="X140" s="28" t="s">
        <v>123</v>
      </c>
      <c r="Y140" s="28" t="s">
        <v>123</v>
      </c>
      <c r="Z140" s="24"/>
      <c r="AA140" s="76"/>
      <c r="AB140" s="31" t="s">
        <v>4</v>
      </c>
      <c r="AC140" s="32" t="s">
        <v>123</v>
      </c>
      <c r="AD140" s="6">
        <f t="shared" si="19"/>
        <v>1</v>
      </c>
      <c r="AE140" s="6">
        <f t="shared" si="20"/>
        <v>0</v>
      </c>
      <c r="AF140" s="6">
        <f t="shared" si="21"/>
        <v>0</v>
      </c>
    </row>
    <row r="141" spans="2:32" s="23" customFormat="1" hidden="1" outlineLevel="1" x14ac:dyDescent="0.25">
      <c r="B141" s="24" t="str">
        <f t="shared" ca="1" si="24"/>
        <v>ФД10_155</v>
      </c>
      <c r="C141" s="25" t="s">
        <v>116</v>
      </c>
      <c r="D141" s="25" t="s">
        <v>116</v>
      </c>
      <c r="E141" s="25" t="s">
        <v>117</v>
      </c>
      <c r="F141" s="25" t="s">
        <v>116</v>
      </c>
      <c r="G141" s="25" t="s">
        <v>116</v>
      </c>
      <c r="H141" s="25" t="s">
        <v>170</v>
      </c>
      <c r="I141" s="25" t="s">
        <v>171</v>
      </c>
      <c r="J141" s="25"/>
      <c r="K141" s="25" t="s">
        <v>131</v>
      </c>
      <c r="L141" s="25" t="s">
        <v>120</v>
      </c>
      <c r="M141" s="25"/>
      <c r="N141" s="25" t="s">
        <v>125</v>
      </c>
      <c r="O141" s="25" t="s">
        <v>32</v>
      </c>
      <c r="P141" s="25"/>
      <c r="Q141" s="25"/>
      <c r="R141" s="26" t="s">
        <v>122</v>
      </c>
      <c r="S141" s="25" t="s">
        <v>389</v>
      </c>
      <c r="T141" s="25"/>
      <c r="U141" s="24"/>
      <c r="V141" s="25"/>
      <c r="W141" s="27"/>
      <c r="X141" s="28" t="s">
        <v>123</v>
      </c>
      <c r="Y141" s="28" t="s">
        <v>123</v>
      </c>
      <c r="Z141" s="24"/>
      <c r="AA141" s="76"/>
      <c r="AB141" s="31" t="s">
        <v>4</v>
      </c>
      <c r="AC141" s="32" t="s">
        <v>123</v>
      </c>
      <c r="AD141" s="6">
        <f t="shared" si="19"/>
        <v>1</v>
      </c>
      <c r="AE141" s="6">
        <f t="shared" si="20"/>
        <v>0</v>
      </c>
      <c r="AF141" s="6">
        <f t="shared" si="21"/>
        <v>0</v>
      </c>
    </row>
    <row r="142" spans="2:32" s="23" customFormat="1" hidden="1" outlineLevel="1" x14ac:dyDescent="0.25">
      <c r="B142" s="24" t="str">
        <f t="shared" ca="1" si="24"/>
        <v>ФД11_155</v>
      </c>
      <c r="C142" s="25" t="s">
        <v>116</v>
      </c>
      <c r="D142" s="25" t="s">
        <v>116</v>
      </c>
      <c r="E142" s="25" t="s">
        <v>117</v>
      </c>
      <c r="F142" s="25" t="s">
        <v>116</v>
      </c>
      <c r="G142" s="25" t="s">
        <v>116</v>
      </c>
      <c r="H142" s="25" t="s">
        <v>170</v>
      </c>
      <c r="I142" s="25" t="s">
        <v>171</v>
      </c>
      <c r="J142" s="25"/>
      <c r="K142" s="25" t="s">
        <v>125</v>
      </c>
      <c r="L142" s="25" t="s">
        <v>120</v>
      </c>
      <c r="M142" s="25"/>
      <c r="N142" s="25" t="s">
        <v>125</v>
      </c>
      <c r="O142" s="25" t="s">
        <v>38</v>
      </c>
      <c r="P142" s="25"/>
      <c r="Q142" s="25"/>
      <c r="R142" s="26" t="s">
        <v>122</v>
      </c>
      <c r="S142" s="25" t="s">
        <v>389</v>
      </c>
      <c r="T142" s="25"/>
      <c r="U142" s="24"/>
      <c r="V142" s="25"/>
      <c r="W142" s="27"/>
      <c r="X142" s="28" t="s">
        <v>123</v>
      </c>
      <c r="Y142" s="28" t="s">
        <v>123</v>
      </c>
      <c r="Z142" s="24"/>
      <c r="AA142" s="76"/>
      <c r="AB142" s="31" t="s">
        <v>4</v>
      </c>
      <c r="AC142" s="32" t="s">
        <v>123</v>
      </c>
      <c r="AD142" s="6">
        <f t="shared" si="19"/>
        <v>1</v>
      </c>
      <c r="AE142" s="6">
        <f t="shared" si="20"/>
        <v>0</v>
      </c>
      <c r="AF142" s="6">
        <f t="shared" si="21"/>
        <v>0</v>
      </c>
    </row>
    <row r="143" spans="2:32" s="23" customFormat="1" ht="30" hidden="1" outlineLevel="1" x14ac:dyDescent="0.25">
      <c r="B143" s="24" t="str">
        <f t="shared" ca="1" si="24"/>
        <v>ФД12_155</v>
      </c>
      <c r="C143" s="25" t="s">
        <v>116</v>
      </c>
      <c r="D143" s="25" t="s">
        <v>116</v>
      </c>
      <c r="E143" s="25" t="s">
        <v>117</v>
      </c>
      <c r="F143" s="25" t="s">
        <v>116</v>
      </c>
      <c r="G143" s="25" t="s">
        <v>116</v>
      </c>
      <c r="H143" s="25" t="s">
        <v>170</v>
      </c>
      <c r="I143" s="25" t="s">
        <v>171</v>
      </c>
      <c r="J143" s="25"/>
      <c r="K143" s="25" t="s">
        <v>130</v>
      </c>
      <c r="L143" s="25" t="s">
        <v>120</v>
      </c>
      <c r="M143" s="25"/>
      <c r="N143" s="25" t="s">
        <v>405</v>
      </c>
      <c r="O143" s="25"/>
      <c r="P143" s="25" t="s">
        <v>406</v>
      </c>
      <c r="Q143" s="25"/>
      <c r="R143" s="26" t="s">
        <v>392</v>
      </c>
      <c r="S143" s="25" t="s">
        <v>230</v>
      </c>
      <c r="T143" s="25"/>
      <c r="U143" s="25" t="s">
        <v>402</v>
      </c>
      <c r="V143" s="25"/>
      <c r="W143" s="27"/>
      <c r="X143" s="28" t="s">
        <v>123</v>
      </c>
      <c r="Y143" s="28" t="s">
        <v>123</v>
      </c>
      <c r="Z143" s="24"/>
      <c r="AA143" s="76"/>
      <c r="AB143" s="31" t="s">
        <v>4</v>
      </c>
      <c r="AC143" s="32" t="s">
        <v>123</v>
      </c>
      <c r="AD143" s="6">
        <f t="shared" si="19"/>
        <v>1</v>
      </c>
      <c r="AE143" s="6">
        <f t="shared" si="20"/>
        <v>0</v>
      </c>
      <c r="AF143" s="6">
        <f t="shared" si="21"/>
        <v>0</v>
      </c>
    </row>
    <row r="144" spans="2:32" s="23" customFormat="1" collapsed="1" x14ac:dyDescent="0.25">
      <c r="B144" s="634" t="s">
        <v>1666</v>
      </c>
      <c r="C144" s="624"/>
      <c r="D144" s="624"/>
      <c r="E144" s="624"/>
      <c r="F144" s="624"/>
      <c r="G144" s="624"/>
      <c r="H144" s="624"/>
      <c r="I144" s="624"/>
      <c r="J144" s="624"/>
      <c r="K144" s="624"/>
      <c r="L144" s="624"/>
      <c r="M144" s="624"/>
      <c r="N144" s="624"/>
      <c r="O144" s="624"/>
      <c r="P144" s="624"/>
      <c r="Q144" s="624"/>
      <c r="R144" s="624"/>
      <c r="S144" s="624"/>
      <c r="T144" s="624"/>
      <c r="U144" s="624"/>
      <c r="V144" s="624"/>
      <c r="W144" s="624"/>
      <c r="X144" s="624"/>
      <c r="Y144" s="624"/>
      <c r="Z144" s="624"/>
      <c r="AA144" s="53"/>
      <c r="AB144" s="53"/>
      <c r="AC144" s="54"/>
      <c r="AD144" s="6"/>
      <c r="AE144" s="6"/>
      <c r="AF144" s="6"/>
    </row>
    <row r="145" spans="2:32" s="23" customFormat="1" ht="60" hidden="1" outlineLevel="1" x14ac:dyDescent="0.25">
      <c r="B145" s="535" t="s">
        <v>1695</v>
      </c>
      <c r="C145" s="251" t="s">
        <v>116</v>
      </c>
      <c r="D145" s="251" t="s">
        <v>116</v>
      </c>
      <c r="E145" s="251" t="s">
        <v>117</v>
      </c>
      <c r="F145" s="251" t="s">
        <v>117</v>
      </c>
      <c r="G145" s="251" t="s">
        <v>117</v>
      </c>
      <c r="H145" s="251" t="s">
        <v>1666</v>
      </c>
      <c r="I145" s="251"/>
      <c r="J145" s="525"/>
      <c r="K145" s="251" t="s">
        <v>121</v>
      </c>
      <c r="L145" s="251" t="s">
        <v>1751</v>
      </c>
      <c r="M145" s="525"/>
      <c r="N145" s="251" t="s">
        <v>1749</v>
      </c>
      <c r="O145" s="251" t="s">
        <v>1750</v>
      </c>
      <c r="P145" s="519"/>
      <c r="Q145" s="525"/>
      <c r="R145" s="419" t="s">
        <v>122</v>
      </c>
      <c r="S145" s="251" t="s">
        <v>1613</v>
      </c>
      <c r="T145" s="525"/>
      <c r="U145" s="251" t="s">
        <v>387</v>
      </c>
      <c r="V145" s="251"/>
      <c r="W145" s="530"/>
      <c r="X145" s="315" t="s">
        <v>123</v>
      </c>
      <c r="Y145" s="315" t="s">
        <v>123</v>
      </c>
      <c r="Z145" s="531"/>
      <c r="AA145" s="77">
        <v>45783.69866898148</v>
      </c>
      <c r="AB145" s="539" t="s">
        <v>4</v>
      </c>
      <c r="AC145" s="540" t="s">
        <v>123</v>
      </c>
      <c r="AD145" s="6"/>
      <c r="AE145" s="6"/>
      <c r="AF145" s="6"/>
    </row>
    <row r="146" spans="2:32" s="23" customFormat="1" ht="45" hidden="1" outlineLevel="1" x14ac:dyDescent="0.25">
      <c r="B146" s="535" t="s">
        <v>1696</v>
      </c>
      <c r="C146" s="251" t="s">
        <v>116</v>
      </c>
      <c r="D146" s="251" t="s">
        <v>116</v>
      </c>
      <c r="E146" s="251" t="s">
        <v>117</v>
      </c>
      <c r="F146" s="251" t="s">
        <v>117</v>
      </c>
      <c r="G146" s="251" t="s">
        <v>117</v>
      </c>
      <c r="H146" s="251" t="s">
        <v>1666</v>
      </c>
      <c r="I146" s="251"/>
      <c r="J146" s="525"/>
      <c r="K146" s="251" t="s">
        <v>121</v>
      </c>
      <c r="L146" s="251" t="s">
        <v>1751</v>
      </c>
      <c r="M146" s="525"/>
      <c r="N146" s="251" t="s">
        <v>121</v>
      </c>
      <c r="O146" s="251" t="s">
        <v>317</v>
      </c>
      <c r="P146" s="519"/>
      <c r="Q146" s="525"/>
      <c r="R146" s="419" t="s">
        <v>122</v>
      </c>
      <c r="S146" s="251" t="s">
        <v>389</v>
      </c>
      <c r="T146" s="525"/>
      <c r="U146" s="251" t="s">
        <v>1671</v>
      </c>
      <c r="V146" s="251"/>
      <c r="W146" s="530"/>
      <c r="X146" s="315" t="s">
        <v>123</v>
      </c>
      <c r="Y146" s="315" t="s">
        <v>123</v>
      </c>
      <c r="Z146" s="531"/>
      <c r="AA146" s="77">
        <v>45783.723749999997</v>
      </c>
      <c r="AB146" s="539" t="s">
        <v>4</v>
      </c>
      <c r="AC146" s="540" t="s">
        <v>123</v>
      </c>
      <c r="AD146" s="6"/>
      <c r="AE146" s="6"/>
      <c r="AF146" s="6"/>
    </row>
    <row r="147" spans="2:32" s="23" customFormat="1" ht="45" hidden="1" outlineLevel="1" x14ac:dyDescent="0.25">
      <c r="B147" s="535" t="s">
        <v>1697</v>
      </c>
      <c r="C147" s="251" t="s">
        <v>116</v>
      </c>
      <c r="D147" s="251" t="s">
        <v>116</v>
      </c>
      <c r="E147" s="251" t="s">
        <v>117</v>
      </c>
      <c r="F147" s="251" t="s">
        <v>117</v>
      </c>
      <c r="G147" s="251" t="s">
        <v>117</v>
      </c>
      <c r="H147" s="251" t="s">
        <v>1666</v>
      </c>
      <c r="I147" s="251"/>
      <c r="J147" s="525"/>
      <c r="K147" s="251" t="s">
        <v>121</v>
      </c>
      <c r="L147" s="251" t="s">
        <v>1751</v>
      </c>
      <c r="M147" s="525"/>
      <c r="N147" s="251" t="s">
        <v>125</v>
      </c>
      <c r="O147" s="251" t="s">
        <v>167</v>
      </c>
      <c r="P147" s="519"/>
      <c r="Q147" s="525"/>
      <c r="R147" s="419" t="s">
        <v>122</v>
      </c>
      <c r="S147" s="251" t="s">
        <v>389</v>
      </c>
      <c r="T147" s="525"/>
      <c r="U147" s="317" t="s">
        <v>1752</v>
      </c>
      <c r="V147" s="317"/>
      <c r="W147" s="530"/>
      <c r="X147" s="315" t="s">
        <v>123</v>
      </c>
      <c r="Y147" s="315" t="s">
        <v>123</v>
      </c>
      <c r="Z147" s="531"/>
      <c r="AA147" s="77">
        <v>45796.770856481482</v>
      </c>
      <c r="AB147" s="539" t="s">
        <v>4</v>
      </c>
      <c r="AC147" s="540" t="s">
        <v>123</v>
      </c>
      <c r="AD147" s="6"/>
      <c r="AE147" s="6"/>
      <c r="AF147" s="6"/>
    </row>
    <row r="148" spans="2:32" s="23" customFormat="1" ht="45" hidden="1" outlineLevel="1" x14ac:dyDescent="0.25">
      <c r="B148" s="535" t="s">
        <v>1698</v>
      </c>
      <c r="C148" s="251" t="s">
        <v>116</v>
      </c>
      <c r="D148" s="251" t="s">
        <v>116</v>
      </c>
      <c r="E148" s="251" t="s">
        <v>117</v>
      </c>
      <c r="F148" s="251" t="s">
        <v>117</v>
      </c>
      <c r="G148" s="251" t="s">
        <v>117</v>
      </c>
      <c r="H148" s="251" t="s">
        <v>1666</v>
      </c>
      <c r="I148" s="251"/>
      <c r="J148" s="525"/>
      <c r="K148" s="251" t="s">
        <v>121</v>
      </c>
      <c r="L148" s="251" t="s">
        <v>1751</v>
      </c>
      <c r="M148" s="525"/>
      <c r="N148" s="251" t="s">
        <v>125</v>
      </c>
      <c r="O148" s="251" t="s">
        <v>167</v>
      </c>
      <c r="P148" s="519"/>
      <c r="Q148" s="525"/>
      <c r="R148" s="419" t="s">
        <v>122</v>
      </c>
      <c r="S148" s="251" t="s">
        <v>388</v>
      </c>
      <c r="T148" s="525"/>
      <c r="U148" s="251" t="s">
        <v>1753</v>
      </c>
      <c r="V148" s="251"/>
      <c r="W148" s="530"/>
      <c r="X148" s="315" t="s">
        <v>123</v>
      </c>
      <c r="Y148" s="315" t="s">
        <v>123</v>
      </c>
      <c r="Z148" s="531"/>
      <c r="AA148" s="77">
        <v>45783.72351851852</v>
      </c>
      <c r="AB148" s="539" t="s">
        <v>4</v>
      </c>
      <c r="AC148" s="540" t="s">
        <v>123</v>
      </c>
      <c r="AD148" s="6"/>
      <c r="AE148" s="6"/>
      <c r="AF148" s="6"/>
    </row>
    <row r="149" spans="2:32" s="23" customFormat="1" ht="45" hidden="1" outlineLevel="1" x14ac:dyDescent="0.25">
      <c r="B149" s="535" t="s">
        <v>1699</v>
      </c>
      <c r="C149" s="251" t="s">
        <v>116</v>
      </c>
      <c r="D149" s="251" t="s">
        <v>116</v>
      </c>
      <c r="E149" s="251" t="s">
        <v>117</v>
      </c>
      <c r="F149" s="251" t="s">
        <v>117</v>
      </c>
      <c r="G149" s="251" t="s">
        <v>117</v>
      </c>
      <c r="H149" s="251" t="s">
        <v>1666</v>
      </c>
      <c r="I149" s="251"/>
      <c r="J149" s="525"/>
      <c r="K149" s="251" t="s">
        <v>121</v>
      </c>
      <c r="L149" s="251" t="s">
        <v>1751</v>
      </c>
      <c r="M149" s="525"/>
      <c r="N149" s="251" t="s">
        <v>134</v>
      </c>
      <c r="O149" s="251" t="s">
        <v>169</v>
      </c>
      <c r="P149" s="519"/>
      <c r="Q149" s="525"/>
      <c r="R149" s="419" t="s">
        <v>122</v>
      </c>
      <c r="S149" s="251" t="s">
        <v>389</v>
      </c>
      <c r="T149" s="525"/>
      <c r="U149" s="251" t="s">
        <v>1756</v>
      </c>
      <c r="V149" s="251"/>
      <c r="W149" s="530"/>
      <c r="X149" s="315" t="s">
        <v>123</v>
      </c>
      <c r="Y149" s="315" t="s">
        <v>123</v>
      </c>
      <c r="Z149" s="531"/>
      <c r="AA149" s="77">
        <v>45783.72351851852</v>
      </c>
      <c r="AB149" s="539" t="s">
        <v>4</v>
      </c>
      <c r="AC149" s="540" t="s">
        <v>123</v>
      </c>
      <c r="AD149" s="6"/>
      <c r="AE149" s="6"/>
      <c r="AF149" s="6"/>
    </row>
    <row r="150" spans="2:32" s="23" customFormat="1" ht="45" hidden="1" outlineLevel="1" x14ac:dyDescent="0.25">
      <c r="B150" s="544" t="s">
        <v>1700</v>
      </c>
      <c r="C150" s="317" t="s">
        <v>116</v>
      </c>
      <c r="D150" s="317" t="s">
        <v>116</v>
      </c>
      <c r="E150" s="317" t="s">
        <v>117</v>
      </c>
      <c r="F150" s="317" t="s">
        <v>117</v>
      </c>
      <c r="G150" s="317" t="s">
        <v>117</v>
      </c>
      <c r="H150" s="317" t="s">
        <v>1666</v>
      </c>
      <c r="I150" s="317"/>
      <c r="J150" s="545"/>
      <c r="K150" s="317" t="s">
        <v>121</v>
      </c>
      <c r="L150" s="251" t="s">
        <v>1751</v>
      </c>
      <c r="M150" s="545"/>
      <c r="N150" s="317" t="s">
        <v>1758</v>
      </c>
      <c r="O150" s="317"/>
      <c r="P150" s="317" t="s">
        <v>1759</v>
      </c>
      <c r="Q150" s="545"/>
      <c r="R150" s="533" t="s">
        <v>392</v>
      </c>
      <c r="S150" s="317" t="s">
        <v>230</v>
      </c>
      <c r="T150" s="545"/>
      <c r="U150" s="317" t="s">
        <v>1671</v>
      </c>
      <c r="V150" s="317"/>
      <c r="W150" s="530"/>
      <c r="X150" s="315" t="s">
        <v>123</v>
      </c>
      <c r="Y150" s="315" t="s">
        <v>123</v>
      </c>
      <c r="Z150" s="531"/>
      <c r="AA150" s="77">
        <v>45783.729687500003</v>
      </c>
      <c r="AB150" s="539" t="s">
        <v>4</v>
      </c>
      <c r="AC150" s="540" t="s">
        <v>123</v>
      </c>
      <c r="AD150" s="6"/>
      <c r="AE150" s="6"/>
      <c r="AF150" s="6"/>
    </row>
    <row r="151" spans="2:32" s="23" customFormat="1" hidden="1" outlineLevel="1" x14ac:dyDescent="0.25">
      <c r="B151" s="544" t="s">
        <v>1701</v>
      </c>
      <c r="C151" s="317" t="s">
        <v>116</v>
      </c>
      <c r="D151" s="317" t="s">
        <v>116</v>
      </c>
      <c r="E151" s="317" t="s">
        <v>117</v>
      </c>
      <c r="F151" s="317" t="s">
        <v>117</v>
      </c>
      <c r="G151" s="317" t="s">
        <v>117</v>
      </c>
      <c r="H151" s="317" t="s">
        <v>1666</v>
      </c>
      <c r="I151" s="317"/>
      <c r="J151" s="542"/>
      <c r="K151" s="317" t="s">
        <v>1757</v>
      </c>
      <c r="L151" s="317" t="s">
        <v>120</v>
      </c>
      <c r="M151" s="542"/>
      <c r="N151" s="317" t="s">
        <v>131</v>
      </c>
      <c r="O151" s="317" t="s">
        <v>132</v>
      </c>
      <c r="P151" s="317"/>
      <c r="Q151" s="542"/>
      <c r="R151" s="533" t="s">
        <v>122</v>
      </c>
      <c r="S151" s="317" t="s">
        <v>389</v>
      </c>
      <c r="T151" s="542"/>
      <c r="U151" s="317"/>
      <c r="V151" s="317"/>
      <c r="W151" s="547"/>
      <c r="X151" s="546" t="s">
        <v>123</v>
      </c>
      <c r="Y151" s="546" t="s">
        <v>123</v>
      </c>
      <c r="Z151" s="543"/>
      <c r="AA151" s="77">
        <v>45784.576284722221</v>
      </c>
      <c r="AB151" s="539" t="s">
        <v>4</v>
      </c>
      <c r="AC151" s="540" t="s">
        <v>123</v>
      </c>
      <c r="AD151" s="6"/>
      <c r="AE151" s="6"/>
      <c r="AF151" s="6"/>
    </row>
    <row r="152" spans="2:32" s="23" customFormat="1" ht="60" hidden="1" outlineLevel="1" x14ac:dyDescent="0.25">
      <c r="B152" s="544" t="s">
        <v>1702</v>
      </c>
      <c r="C152" s="317" t="s">
        <v>116</v>
      </c>
      <c r="D152" s="317" t="s">
        <v>116</v>
      </c>
      <c r="E152" s="317" t="s">
        <v>117</v>
      </c>
      <c r="F152" s="317" t="s">
        <v>117</v>
      </c>
      <c r="G152" s="317" t="s">
        <v>117</v>
      </c>
      <c r="H152" s="317" t="s">
        <v>1666</v>
      </c>
      <c r="I152" s="317"/>
      <c r="J152" s="545"/>
      <c r="K152" s="317" t="s">
        <v>131</v>
      </c>
      <c r="L152" s="317" t="s">
        <v>1754</v>
      </c>
      <c r="M152" s="545"/>
      <c r="N152" s="317" t="s">
        <v>125</v>
      </c>
      <c r="O152" s="317" t="s">
        <v>448</v>
      </c>
      <c r="P152" s="207"/>
      <c r="Q152" s="545"/>
      <c r="R152" s="533" t="s">
        <v>122</v>
      </c>
      <c r="S152" s="251" t="s">
        <v>1613</v>
      </c>
      <c r="T152" s="545"/>
      <c r="U152" s="317" t="s">
        <v>387</v>
      </c>
      <c r="V152" s="317"/>
      <c r="W152" s="530"/>
      <c r="X152" s="315" t="s">
        <v>123</v>
      </c>
      <c r="Y152" s="315" t="s">
        <v>123</v>
      </c>
      <c r="Z152" s="531"/>
      <c r="AA152" s="77">
        <v>45784.576331018521</v>
      </c>
      <c r="AB152" s="539" t="s">
        <v>4</v>
      </c>
      <c r="AC152" s="540" t="s">
        <v>123</v>
      </c>
      <c r="AD152" s="6"/>
      <c r="AE152" s="6"/>
      <c r="AF152" s="6"/>
    </row>
    <row r="153" spans="2:32" s="23" customFormat="1" ht="60" hidden="1" outlineLevel="1" x14ac:dyDescent="0.25">
      <c r="B153" s="544" t="s">
        <v>1703</v>
      </c>
      <c r="C153" s="317" t="s">
        <v>116</v>
      </c>
      <c r="D153" s="317" t="s">
        <v>116</v>
      </c>
      <c r="E153" s="317" t="s">
        <v>117</v>
      </c>
      <c r="F153" s="317" t="s">
        <v>117</v>
      </c>
      <c r="G153" s="317" t="s">
        <v>117</v>
      </c>
      <c r="H153" s="317" t="s">
        <v>1666</v>
      </c>
      <c r="I153" s="317"/>
      <c r="J153" s="545"/>
      <c r="K153" s="317" t="s">
        <v>125</v>
      </c>
      <c r="L153" s="317" t="s">
        <v>1755</v>
      </c>
      <c r="M153" s="545"/>
      <c r="N153" s="317" t="s">
        <v>125</v>
      </c>
      <c r="O153" s="317" t="s">
        <v>449</v>
      </c>
      <c r="P153" s="207"/>
      <c r="Q153" s="545"/>
      <c r="R153" s="533" t="s">
        <v>122</v>
      </c>
      <c r="S153" s="251" t="s">
        <v>1613</v>
      </c>
      <c r="T153" s="545"/>
      <c r="U153" s="317" t="s">
        <v>387</v>
      </c>
      <c r="V153" s="317"/>
      <c r="W153" s="530"/>
      <c r="X153" s="315" t="s">
        <v>123</v>
      </c>
      <c r="Y153" s="315" t="s">
        <v>123</v>
      </c>
      <c r="Z153" s="531"/>
      <c r="AA153" s="77">
        <v>45784.576388888891</v>
      </c>
      <c r="AB153" s="539" t="s">
        <v>4</v>
      </c>
      <c r="AC153" s="540" t="s">
        <v>123</v>
      </c>
      <c r="AD153" s="6"/>
      <c r="AE153" s="6"/>
      <c r="AF153" s="6"/>
    </row>
    <row r="154" spans="2:32" s="23" customFormat="1" ht="60" hidden="1" outlineLevel="1" x14ac:dyDescent="0.25">
      <c r="B154" s="544" t="s">
        <v>1704</v>
      </c>
      <c r="C154" s="317" t="s">
        <v>116</v>
      </c>
      <c r="D154" s="317" t="s">
        <v>116</v>
      </c>
      <c r="E154" s="317" t="s">
        <v>117</v>
      </c>
      <c r="F154" s="317" t="s">
        <v>117</v>
      </c>
      <c r="G154" s="317" t="s">
        <v>117</v>
      </c>
      <c r="H154" s="317" t="s">
        <v>1666</v>
      </c>
      <c r="I154" s="317"/>
      <c r="J154" s="545"/>
      <c r="K154" s="317" t="s">
        <v>134</v>
      </c>
      <c r="L154" s="317" t="s">
        <v>1760</v>
      </c>
      <c r="M154" s="545"/>
      <c r="N154" s="317" t="s">
        <v>125</v>
      </c>
      <c r="O154" s="317" t="s">
        <v>430</v>
      </c>
      <c r="P154" s="207"/>
      <c r="Q154" s="545"/>
      <c r="R154" s="533" t="s">
        <v>122</v>
      </c>
      <c r="S154" s="251" t="s">
        <v>1613</v>
      </c>
      <c r="T154" s="545"/>
      <c r="U154" s="317" t="s">
        <v>387</v>
      </c>
      <c r="V154" s="317"/>
      <c r="W154" s="530"/>
      <c r="X154" s="315" t="s">
        <v>123</v>
      </c>
      <c r="Y154" s="315" t="s">
        <v>123</v>
      </c>
      <c r="Z154" s="531"/>
      <c r="AA154" s="77">
        <v>45784.57644675926</v>
      </c>
      <c r="AB154" s="539" t="s">
        <v>4</v>
      </c>
      <c r="AC154" s="540" t="s">
        <v>123</v>
      </c>
      <c r="AD154" s="6"/>
      <c r="AE154" s="6"/>
      <c r="AF154" s="6"/>
    </row>
    <row r="155" spans="2:32" s="23" customFormat="1" ht="60" hidden="1" outlineLevel="1" x14ac:dyDescent="0.25">
      <c r="B155" s="544" t="s">
        <v>1705</v>
      </c>
      <c r="C155" s="317" t="s">
        <v>116</v>
      </c>
      <c r="D155" s="317" t="s">
        <v>116</v>
      </c>
      <c r="E155" s="317" t="s">
        <v>117</v>
      </c>
      <c r="F155" s="317" t="s">
        <v>117</v>
      </c>
      <c r="G155" s="317" t="s">
        <v>117</v>
      </c>
      <c r="H155" s="317" t="s">
        <v>1666</v>
      </c>
      <c r="I155" s="317"/>
      <c r="J155" s="545"/>
      <c r="K155" s="317" t="s">
        <v>1690</v>
      </c>
      <c r="L155" s="317" t="s">
        <v>1761</v>
      </c>
      <c r="M155" s="545"/>
      <c r="N155" s="317" t="s">
        <v>121</v>
      </c>
      <c r="O155" s="317" t="s">
        <v>317</v>
      </c>
      <c r="P155" s="207"/>
      <c r="Q155" s="545"/>
      <c r="R155" s="533" t="s">
        <v>122</v>
      </c>
      <c r="S155" s="317" t="s">
        <v>389</v>
      </c>
      <c r="T155" s="545"/>
      <c r="U155" s="317" t="s">
        <v>402</v>
      </c>
      <c r="V155" s="317"/>
      <c r="W155" s="530"/>
      <c r="X155" s="315" t="s">
        <v>123</v>
      </c>
      <c r="Y155" s="315" t="s">
        <v>123</v>
      </c>
      <c r="Z155" s="531"/>
      <c r="AA155" s="77">
        <v>45784.576481481483</v>
      </c>
      <c r="AB155" s="539" t="s">
        <v>4</v>
      </c>
      <c r="AC155" s="540" t="s">
        <v>123</v>
      </c>
      <c r="AD155" s="6"/>
      <c r="AE155" s="6"/>
      <c r="AF155" s="6"/>
    </row>
    <row r="156" spans="2:32" s="23" customFormat="1" ht="60" hidden="1" outlineLevel="1" x14ac:dyDescent="0.25">
      <c r="B156" s="544" t="s">
        <v>1706</v>
      </c>
      <c r="C156" s="317" t="s">
        <v>116</v>
      </c>
      <c r="D156" s="317" t="s">
        <v>116</v>
      </c>
      <c r="E156" s="317" t="s">
        <v>117</v>
      </c>
      <c r="F156" s="317" t="s">
        <v>117</v>
      </c>
      <c r="G156" s="317" t="s">
        <v>117</v>
      </c>
      <c r="H156" s="317" t="s">
        <v>1666</v>
      </c>
      <c r="I156" s="317"/>
      <c r="J156" s="542"/>
      <c r="K156" s="317" t="s">
        <v>1690</v>
      </c>
      <c r="L156" s="317" t="s">
        <v>1761</v>
      </c>
      <c r="M156" s="542"/>
      <c r="N156" s="317" t="s">
        <v>1762</v>
      </c>
      <c r="O156" s="542"/>
      <c r="P156" s="317" t="s">
        <v>1763</v>
      </c>
      <c r="Q156" s="542"/>
      <c r="R156" s="533" t="s">
        <v>392</v>
      </c>
      <c r="S156" s="317" t="s">
        <v>230</v>
      </c>
      <c r="T156" s="542"/>
      <c r="U156" s="317" t="s">
        <v>402</v>
      </c>
      <c r="V156" s="317"/>
      <c r="W156" s="547"/>
      <c r="X156" s="546" t="s">
        <v>123</v>
      </c>
      <c r="Y156" s="546" t="s">
        <v>123</v>
      </c>
      <c r="Z156" s="543"/>
      <c r="AA156" s="77">
        <v>45784.576539351852</v>
      </c>
      <c r="AB156" s="539" t="s">
        <v>4</v>
      </c>
      <c r="AC156" s="540" t="s">
        <v>123</v>
      </c>
      <c r="AD156" s="6"/>
      <c r="AE156" s="6"/>
      <c r="AF156" s="6"/>
    </row>
    <row r="157" spans="2:32" ht="15" customHeight="1" collapsed="1" x14ac:dyDescent="0.25">
      <c r="B157" s="634" t="s">
        <v>172</v>
      </c>
      <c r="C157" s="635"/>
      <c r="D157" s="635"/>
      <c r="E157" s="635"/>
      <c r="F157" s="635"/>
      <c r="G157" s="635"/>
      <c r="H157" s="635"/>
      <c r="I157" s="635"/>
      <c r="J157" s="635"/>
      <c r="K157" s="635"/>
      <c r="L157" s="635"/>
      <c r="M157" s="635"/>
      <c r="N157" s="635"/>
      <c r="O157" s="635"/>
      <c r="P157" s="635"/>
      <c r="Q157" s="635"/>
      <c r="R157" s="635"/>
      <c r="S157" s="635"/>
      <c r="T157" s="635"/>
      <c r="U157" s="635"/>
      <c r="V157" s="635"/>
      <c r="W157" s="635"/>
      <c r="X157" s="635"/>
      <c r="Y157" s="635"/>
      <c r="Z157" s="635"/>
      <c r="AA157" s="77">
        <v>45783.731261574074</v>
      </c>
      <c r="AB157" s="53"/>
      <c r="AC157" s="54"/>
      <c r="AD157" s="6">
        <f t="shared" si="19"/>
        <v>0</v>
      </c>
      <c r="AE157" s="6">
        <f t="shared" si="20"/>
        <v>0</v>
      </c>
      <c r="AF157" s="6">
        <f t="shared" si="21"/>
        <v>0</v>
      </c>
    </row>
    <row r="158" spans="2:32" s="23" customFormat="1" ht="30" hidden="1" outlineLevel="1" x14ac:dyDescent="0.25">
      <c r="B158" s="332" t="str">
        <f>"ФД"&amp;COUNTA($C158:C$158)&amp;"_"&amp;MID(H158,5,5)</f>
        <v>ФД1_195</v>
      </c>
      <c r="C158" s="251" t="s">
        <v>116</v>
      </c>
      <c r="D158" s="251" t="s">
        <v>116</v>
      </c>
      <c r="E158" s="251" t="s">
        <v>117</v>
      </c>
      <c r="F158" s="251" t="s">
        <v>117</v>
      </c>
      <c r="G158" s="251" t="s">
        <v>117</v>
      </c>
      <c r="H158" s="251" t="s">
        <v>172</v>
      </c>
      <c r="I158" s="420" t="s">
        <v>120</v>
      </c>
      <c r="J158" s="251"/>
      <c r="K158" s="251" t="s">
        <v>119</v>
      </c>
      <c r="L158" s="251" t="s">
        <v>120</v>
      </c>
      <c r="M158" s="251"/>
      <c r="N158" s="251" t="s">
        <v>131</v>
      </c>
      <c r="O158" s="251" t="s">
        <v>311</v>
      </c>
      <c r="P158" s="251"/>
      <c r="Q158" s="251"/>
      <c r="R158" s="419" t="s">
        <v>122</v>
      </c>
      <c r="S158" s="251" t="s">
        <v>450</v>
      </c>
      <c r="T158" s="251"/>
      <c r="U158" s="251" t="s">
        <v>387</v>
      </c>
      <c r="V158" s="251"/>
      <c r="W158" s="527"/>
      <c r="X158" s="538" t="s">
        <v>123</v>
      </c>
      <c r="Y158" s="538" t="s">
        <v>123</v>
      </c>
      <c r="Z158" s="332"/>
      <c r="AA158" s="76">
        <v>45783.73128472222</v>
      </c>
      <c r="AB158" s="31" t="s">
        <v>4</v>
      </c>
      <c r="AC158" s="32" t="s">
        <v>123</v>
      </c>
      <c r="AD158" s="6">
        <f t="shared" si="19"/>
        <v>1</v>
      </c>
      <c r="AE158" s="6">
        <f t="shared" si="20"/>
        <v>0</v>
      </c>
      <c r="AF158" s="6">
        <f t="shared" si="21"/>
        <v>0</v>
      </c>
    </row>
    <row r="159" spans="2:32" s="23" customFormat="1" hidden="1" outlineLevel="1" x14ac:dyDescent="0.25">
      <c r="B159" s="332" t="str">
        <f t="shared" ref="B159:B160" ca="1" si="25">"ФД"&amp;COUNTA(A$138:$C159)&amp;"_"&amp;MID(H159,5,5)</f>
        <v>ФД2_195</v>
      </c>
      <c r="C159" s="251" t="s">
        <v>116</v>
      </c>
      <c r="D159" s="251" t="s">
        <v>116</v>
      </c>
      <c r="E159" s="251" t="s">
        <v>117</v>
      </c>
      <c r="F159" s="251" t="s">
        <v>117</v>
      </c>
      <c r="G159" s="251" t="s">
        <v>117</v>
      </c>
      <c r="H159" s="251" t="s">
        <v>172</v>
      </c>
      <c r="I159" s="420" t="s">
        <v>120</v>
      </c>
      <c r="J159" s="251"/>
      <c r="K159" s="251" t="s">
        <v>119</v>
      </c>
      <c r="L159" s="251" t="s">
        <v>120</v>
      </c>
      <c r="M159" s="251"/>
      <c r="N159" s="251" t="s">
        <v>121</v>
      </c>
      <c r="O159" s="251" t="s">
        <v>317</v>
      </c>
      <c r="P159" s="251"/>
      <c r="Q159" s="251"/>
      <c r="R159" s="419" t="s">
        <v>122</v>
      </c>
      <c r="S159" s="251" t="s">
        <v>389</v>
      </c>
      <c r="T159" s="251"/>
      <c r="U159" s="251"/>
      <c r="V159" s="251"/>
      <c r="W159" s="527"/>
      <c r="X159" s="538" t="s">
        <v>123</v>
      </c>
      <c r="Y159" s="538" t="s">
        <v>123</v>
      </c>
      <c r="Z159" s="332"/>
      <c r="AA159" s="76">
        <v>45783.731296296297</v>
      </c>
      <c r="AB159" s="31" t="s">
        <v>4</v>
      </c>
      <c r="AC159" s="32" t="s">
        <v>123</v>
      </c>
      <c r="AD159" s="6">
        <f t="shared" si="19"/>
        <v>1</v>
      </c>
      <c r="AE159" s="6">
        <f t="shared" si="20"/>
        <v>0</v>
      </c>
      <c r="AF159" s="6">
        <f t="shared" si="21"/>
        <v>0</v>
      </c>
    </row>
    <row r="160" spans="2:32" s="23" customFormat="1" hidden="1" outlineLevel="1" x14ac:dyDescent="0.25">
      <c r="B160" s="332" t="str">
        <f t="shared" ca="1" si="25"/>
        <v>ФД3_195</v>
      </c>
      <c r="C160" s="251" t="s">
        <v>116</v>
      </c>
      <c r="D160" s="251" t="s">
        <v>116</v>
      </c>
      <c r="E160" s="251" t="s">
        <v>117</v>
      </c>
      <c r="F160" s="251" t="s">
        <v>117</v>
      </c>
      <c r="G160" s="251" t="s">
        <v>117</v>
      </c>
      <c r="H160" s="251" t="s">
        <v>172</v>
      </c>
      <c r="I160" s="420" t="s">
        <v>120</v>
      </c>
      <c r="J160" s="251"/>
      <c r="K160" s="251" t="s">
        <v>119</v>
      </c>
      <c r="L160" s="251" t="s">
        <v>120</v>
      </c>
      <c r="M160" s="251"/>
      <c r="N160" s="251" t="s">
        <v>131</v>
      </c>
      <c r="O160" s="251" t="s">
        <v>311</v>
      </c>
      <c r="P160" s="251"/>
      <c r="Q160" s="251"/>
      <c r="R160" s="419" t="s">
        <v>122</v>
      </c>
      <c r="S160" s="251" t="s">
        <v>389</v>
      </c>
      <c r="T160" s="251"/>
      <c r="U160" s="251"/>
      <c r="V160" s="251"/>
      <c r="W160" s="527"/>
      <c r="X160" s="538" t="s">
        <v>123</v>
      </c>
      <c r="Y160" s="538" t="s">
        <v>123</v>
      </c>
      <c r="Z160" s="332"/>
      <c r="AA160" s="76">
        <v>45783.731319444443</v>
      </c>
      <c r="AB160" s="31" t="s">
        <v>4</v>
      </c>
      <c r="AC160" s="32" t="s">
        <v>123</v>
      </c>
      <c r="AD160" s="6">
        <f t="shared" si="19"/>
        <v>1</v>
      </c>
      <c r="AE160" s="6">
        <f t="shared" si="20"/>
        <v>0</v>
      </c>
      <c r="AF160" s="6">
        <f t="shared" si="21"/>
        <v>0</v>
      </c>
    </row>
    <row r="161" spans="2:32" ht="15" customHeight="1" collapsed="1" x14ac:dyDescent="0.25">
      <c r="B161" s="634" t="s">
        <v>173</v>
      </c>
      <c r="C161" s="635"/>
      <c r="D161" s="635"/>
      <c r="E161" s="635"/>
      <c r="F161" s="635"/>
      <c r="G161" s="635"/>
      <c r="H161" s="635"/>
      <c r="I161" s="635"/>
      <c r="J161" s="635"/>
      <c r="K161" s="635"/>
      <c r="L161" s="635"/>
      <c r="M161" s="635"/>
      <c r="N161" s="635"/>
      <c r="O161" s="635"/>
      <c r="P161" s="635"/>
      <c r="Q161" s="635"/>
      <c r="R161" s="635"/>
      <c r="S161" s="635"/>
      <c r="T161" s="635"/>
      <c r="U161" s="635"/>
      <c r="V161" s="635"/>
      <c r="W161" s="635"/>
      <c r="X161" s="635"/>
      <c r="Y161" s="635"/>
      <c r="Z161" s="635"/>
      <c r="AA161" s="77">
        <v>45783.731319444443</v>
      </c>
      <c r="AB161" s="53"/>
      <c r="AC161" s="54"/>
      <c r="AD161" s="6">
        <f t="shared" si="19"/>
        <v>0</v>
      </c>
      <c r="AE161" s="6">
        <f t="shared" si="20"/>
        <v>0</v>
      </c>
      <c r="AF161" s="6">
        <f t="shared" si="21"/>
        <v>0</v>
      </c>
    </row>
    <row r="162" spans="2:32" s="23" customFormat="1" ht="30" hidden="1" outlineLevel="1" x14ac:dyDescent="0.25">
      <c r="B162" s="24" t="str">
        <f>"ФД"&amp;COUNTA($C162:C$162)&amp;"_"&amp;MID(H162,5,5)</f>
        <v>ФД1_196</v>
      </c>
      <c r="C162" s="25" t="s">
        <v>116</v>
      </c>
      <c r="D162" s="25" t="s">
        <v>116</v>
      </c>
      <c r="E162" s="25" t="s">
        <v>117</v>
      </c>
      <c r="F162" s="251" t="s">
        <v>117</v>
      </c>
      <c r="G162" s="251" t="s">
        <v>117</v>
      </c>
      <c r="H162" s="25" t="s">
        <v>173</v>
      </c>
      <c r="I162" s="420" t="s">
        <v>120</v>
      </c>
      <c r="J162" s="25"/>
      <c r="K162" s="25" t="s">
        <v>130</v>
      </c>
      <c r="L162" s="25" t="s">
        <v>120</v>
      </c>
      <c r="M162" s="25"/>
      <c r="N162" s="25" t="s">
        <v>131</v>
      </c>
      <c r="O162" s="25" t="s">
        <v>311</v>
      </c>
      <c r="P162" s="25"/>
      <c r="Q162" s="25"/>
      <c r="R162" s="26" t="s">
        <v>122</v>
      </c>
      <c r="S162" s="25" t="s">
        <v>450</v>
      </c>
      <c r="T162" s="25"/>
      <c r="U162" s="25" t="s">
        <v>387</v>
      </c>
      <c r="V162" s="25"/>
      <c r="W162" s="27"/>
      <c r="X162" s="28" t="s">
        <v>123</v>
      </c>
      <c r="Y162" s="28" t="s">
        <v>123</v>
      </c>
      <c r="Z162" s="24"/>
      <c r="AA162" s="76">
        <v>45531.367303240739</v>
      </c>
      <c r="AB162" s="31" t="s">
        <v>4</v>
      </c>
      <c r="AC162" s="32" t="s">
        <v>123</v>
      </c>
      <c r="AD162" s="6">
        <f t="shared" si="19"/>
        <v>1</v>
      </c>
      <c r="AE162" s="6">
        <f t="shared" si="20"/>
        <v>0</v>
      </c>
      <c r="AF162" s="6">
        <f t="shared" si="21"/>
        <v>0</v>
      </c>
    </row>
    <row r="163" spans="2:32" s="23" customFormat="1" hidden="1" outlineLevel="1" x14ac:dyDescent="0.25">
      <c r="B163" s="24" t="str">
        <f t="shared" ref="B163:B164" ca="1" si="26">"ФД"&amp;COUNTA(A$142:$C163)&amp;"_"&amp;MID(H163,5,5)</f>
        <v>ФД2_196</v>
      </c>
      <c r="C163" s="25" t="s">
        <v>116</v>
      </c>
      <c r="D163" s="25" t="s">
        <v>116</v>
      </c>
      <c r="E163" s="25" t="s">
        <v>117</v>
      </c>
      <c r="F163" s="251" t="s">
        <v>117</v>
      </c>
      <c r="G163" s="251" t="s">
        <v>117</v>
      </c>
      <c r="H163" s="25" t="s">
        <v>173</v>
      </c>
      <c r="I163" s="420" t="s">
        <v>120</v>
      </c>
      <c r="J163" s="25"/>
      <c r="K163" s="25" t="s">
        <v>130</v>
      </c>
      <c r="L163" s="25" t="s">
        <v>120</v>
      </c>
      <c r="M163" s="25"/>
      <c r="N163" s="25" t="s">
        <v>121</v>
      </c>
      <c r="O163" s="25" t="s">
        <v>317</v>
      </c>
      <c r="P163" s="25"/>
      <c r="Q163" s="25"/>
      <c r="R163" s="26" t="s">
        <v>122</v>
      </c>
      <c r="S163" s="25" t="s">
        <v>389</v>
      </c>
      <c r="T163" s="25"/>
      <c r="U163" s="24"/>
      <c r="V163" s="25"/>
      <c r="W163" s="27"/>
      <c r="X163" s="28" t="s">
        <v>123</v>
      </c>
      <c r="Y163" s="28" t="s">
        <v>123</v>
      </c>
      <c r="Z163" s="24"/>
      <c r="AA163" s="76">
        <v>45531.367314814815</v>
      </c>
      <c r="AB163" s="31" t="s">
        <v>4</v>
      </c>
      <c r="AC163" s="32" t="s">
        <v>123</v>
      </c>
      <c r="AD163" s="6">
        <f t="shared" si="19"/>
        <v>1</v>
      </c>
      <c r="AE163" s="6">
        <f t="shared" si="20"/>
        <v>0</v>
      </c>
      <c r="AF163" s="6">
        <f t="shared" si="21"/>
        <v>0</v>
      </c>
    </row>
    <row r="164" spans="2:32" s="23" customFormat="1" hidden="1" outlineLevel="1" x14ac:dyDescent="0.25">
      <c r="B164" s="24" t="str">
        <f t="shared" ca="1" si="26"/>
        <v>ФД3_196</v>
      </c>
      <c r="C164" s="25" t="s">
        <v>116</v>
      </c>
      <c r="D164" s="25" t="s">
        <v>116</v>
      </c>
      <c r="E164" s="25" t="s">
        <v>117</v>
      </c>
      <c r="F164" s="251" t="s">
        <v>117</v>
      </c>
      <c r="G164" s="251" t="s">
        <v>117</v>
      </c>
      <c r="H164" s="25" t="s">
        <v>173</v>
      </c>
      <c r="I164" s="420" t="s">
        <v>120</v>
      </c>
      <c r="J164" s="25"/>
      <c r="K164" s="25" t="s">
        <v>130</v>
      </c>
      <c r="L164" s="25" t="s">
        <v>120</v>
      </c>
      <c r="M164" s="25"/>
      <c r="N164" s="25" t="s">
        <v>131</v>
      </c>
      <c r="O164" s="25" t="s">
        <v>311</v>
      </c>
      <c r="P164" s="25"/>
      <c r="Q164" s="25"/>
      <c r="R164" s="26" t="s">
        <v>122</v>
      </c>
      <c r="S164" s="25" t="s">
        <v>389</v>
      </c>
      <c r="T164" s="25"/>
      <c r="U164" s="24"/>
      <c r="V164" s="25"/>
      <c r="W164" s="27"/>
      <c r="X164" s="28" t="s">
        <v>123</v>
      </c>
      <c r="Y164" s="28" t="s">
        <v>123</v>
      </c>
      <c r="Z164" s="24"/>
      <c r="AA164" s="76">
        <v>45531.367337962962</v>
      </c>
      <c r="AB164" s="31" t="s">
        <v>4</v>
      </c>
      <c r="AC164" s="32" t="s">
        <v>123</v>
      </c>
      <c r="AD164" s="6">
        <f t="shared" si="19"/>
        <v>1</v>
      </c>
      <c r="AE164" s="6">
        <f t="shared" si="20"/>
        <v>0</v>
      </c>
      <c r="AF164" s="6">
        <f t="shared" si="21"/>
        <v>0</v>
      </c>
    </row>
    <row r="165" spans="2:32" ht="15" customHeight="1" collapsed="1" x14ac:dyDescent="0.25">
      <c r="B165" s="623" t="s">
        <v>174</v>
      </c>
      <c r="C165" s="624"/>
      <c r="D165" s="624"/>
      <c r="E165" s="624"/>
      <c r="F165" s="624"/>
      <c r="G165" s="624"/>
      <c r="H165" s="624"/>
      <c r="I165" s="624"/>
      <c r="J165" s="624"/>
      <c r="K165" s="624"/>
      <c r="L165" s="624"/>
      <c r="M165" s="624"/>
      <c r="N165" s="624"/>
      <c r="O165" s="624"/>
      <c r="P165" s="624"/>
      <c r="Q165" s="624"/>
      <c r="R165" s="624"/>
      <c r="S165" s="624"/>
      <c r="T165" s="624"/>
      <c r="U165" s="624"/>
      <c r="V165" s="624"/>
      <c r="W165" s="624"/>
      <c r="X165" s="624"/>
      <c r="Y165" s="624"/>
      <c r="Z165" s="624"/>
      <c r="AA165" s="53"/>
      <c r="AB165" s="53"/>
      <c r="AC165" s="54"/>
      <c r="AD165" s="6">
        <f t="shared" si="19"/>
        <v>0</v>
      </c>
      <c r="AE165" s="6">
        <f t="shared" si="20"/>
        <v>0</v>
      </c>
      <c r="AF165" s="6">
        <f t="shared" si="21"/>
        <v>0</v>
      </c>
    </row>
    <row r="166" spans="2:32" s="23" customFormat="1" ht="30" hidden="1" outlineLevel="1" x14ac:dyDescent="0.25">
      <c r="B166" s="24" t="str">
        <f>"ФД"&amp;COUNTA($C166:C$166)&amp;"_"&amp;MID(H166,5,5)</f>
        <v>ФД1_197</v>
      </c>
      <c r="C166" s="25" t="s">
        <v>116</v>
      </c>
      <c r="D166" s="25" t="s">
        <v>116</v>
      </c>
      <c r="E166" s="25" t="s">
        <v>117</v>
      </c>
      <c r="F166" s="25" t="s">
        <v>116</v>
      </c>
      <c r="G166" s="25" t="s">
        <v>116</v>
      </c>
      <c r="H166" s="25" t="s">
        <v>174</v>
      </c>
      <c r="I166" s="25" t="s">
        <v>120</v>
      </c>
      <c r="J166" s="25"/>
      <c r="K166" s="25" t="s">
        <v>121</v>
      </c>
      <c r="L166" s="25" t="s">
        <v>120</v>
      </c>
      <c r="M166" s="25"/>
      <c r="N166" s="25" t="s">
        <v>131</v>
      </c>
      <c r="O166" s="25" t="s">
        <v>311</v>
      </c>
      <c r="P166" s="25"/>
      <c r="Q166" s="25"/>
      <c r="R166" s="26" t="s">
        <v>122</v>
      </c>
      <c r="S166" s="25" t="s">
        <v>450</v>
      </c>
      <c r="T166" s="25"/>
      <c r="U166" s="25" t="s">
        <v>387</v>
      </c>
      <c r="V166" s="25"/>
      <c r="W166" s="27"/>
      <c r="X166" s="28" t="s">
        <v>123</v>
      </c>
      <c r="Y166" s="28" t="s">
        <v>123</v>
      </c>
      <c r="Z166" s="24"/>
      <c r="AA166" s="76"/>
      <c r="AB166" s="31" t="s">
        <v>4</v>
      </c>
      <c r="AC166" s="32" t="s">
        <v>123</v>
      </c>
      <c r="AD166" s="6">
        <f t="shared" si="19"/>
        <v>1</v>
      </c>
      <c r="AE166" s="6">
        <f t="shared" si="20"/>
        <v>0</v>
      </c>
      <c r="AF166" s="6">
        <f t="shared" si="21"/>
        <v>0</v>
      </c>
    </row>
    <row r="167" spans="2:32" s="23" customFormat="1" ht="30" hidden="1" outlineLevel="1" x14ac:dyDescent="0.25">
      <c r="B167" s="24" t="str">
        <f t="shared" ref="B167:B169" ca="1" si="27">"ФД"&amp;COUNTA(A$146:$C167)&amp;"_"&amp;MID(H167,5,5)</f>
        <v>ФД2_197</v>
      </c>
      <c r="C167" s="25" t="s">
        <v>116</v>
      </c>
      <c r="D167" s="25" t="s">
        <v>116</v>
      </c>
      <c r="E167" s="25" t="s">
        <v>117</v>
      </c>
      <c r="F167" s="25" t="s">
        <v>116</v>
      </c>
      <c r="G167" s="25" t="s">
        <v>116</v>
      </c>
      <c r="H167" s="25" t="s">
        <v>174</v>
      </c>
      <c r="I167" s="25" t="s">
        <v>120</v>
      </c>
      <c r="J167" s="25"/>
      <c r="K167" s="25" t="s">
        <v>131</v>
      </c>
      <c r="L167" s="25" t="s">
        <v>120</v>
      </c>
      <c r="M167" s="25"/>
      <c r="N167" s="25" t="s">
        <v>125</v>
      </c>
      <c r="O167" s="25" t="s">
        <v>56</v>
      </c>
      <c r="P167" s="25"/>
      <c r="Q167" s="25"/>
      <c r="R167" s="26" t="s">
        <v>122</v>
      </c>
      <c r="S167" s="25" t="s">
        <v>451</v>
      </c>
      <c r="T167" s="25"/>
      <c r="U167" s="25" t="s">
        <v>387</v>
      </c>
      <c r="V167" s="25"/>
      <c r="W167" s="27"/>
      <c r="X167" s="28" t="s">
        <v>123</v>
      </c>
      <c r="Y167" s="28" t="s">
        <v>123</v>
      </c>
      <c r="Z167" s="24"/>
      <c r="AA167" s="76"/>
      <c r="AB167" s="31" t="s">
        <v>4</v>
      </c>
      <c r="AC167" s="32" t="s">
        <v>123</v>
      </c>
      <c r="AD167" s="6">
        <f t="shared" si="19"/>
        <v>1</v>
      </c>
      <c r="AE167" s="6">
        <f t="shared" si="20"/>
        <v>0</v>
      </c>
      <c r="AF167" s="6">
        <f t="shared" si="21"/>
        <v>0</v>
      </c>
    </row>
    <row r="168" spans="2:32" s="23" customFormat="1" hidden="1" outlineLevel="1" x14ac:dyDescent="0.25">
      <c r="B168" s="24" t="str">
        <f t="shared" ca="1" si="27"/>
        <v>ФД3_197</v>
      </c>
      <c r="C168" s="25" t="s">
        <v>116</v>
      </c>
      <c r="D168" s="25" t="s">
        <v>116</v>
      </c>
      <c r="E168" s="25" t="s">
        <v>117</v>
      </c>
      <c r="F168" s="25" t="s">
        <v>116</v>
      </c>
      <c r="G168" s="25" t="s">
        <v>116</v>
      </c>
      <c r="H168" s="25" t="s">
        <v>174</v>
      </c>
      <c r="I168" s="25" t="s">
        <v>120</v>
      </c>
      <c r="J168" s="25"/>
      <c r="K168" s="25" t="s">
        <v>119</v>
      </c>
      <c r="L168" s="25" t="s">
        <v>120</v>
      </c>
      <c r="M168" s="25"/>
      <c r="N168" s="25" t="s">
        <v>121</v>
      </c>
      <c r="O168" s="25" t="s">
        <v>317</v>
      </c>
      <c r="P168" s="25"/>
      <c r="Q168" s="25"/>
      <c r="R168" s="26" t="s">
        <v>122</v>
      </c>
      <c r="S168" s="25" t="s">
        <v>389</v>
      </c>
      <c r="T168" s="25"/>
      <c r="U168" s="24"/>
      <c r="V168" s="25"/>
      <c r="W168" s="27"/>
      <c r="X168" s="28" t="s">
        <v>123</v>
      </c>
      <c r="Y168" s="28" t="s">
        <v>123</v>
      </c>
      <c r="Z168" s="24"/>
      <c r="AA168" s="76"/>
      <c r="AB168" s="31" t="s">
        <v>4</v>
      </c>
      <c r="AC168" s="32" t="s">
        <v>123</v>
      </c>
      <c r="AD168" s="6">
        <f t="shared" si="19"/>
        <v>1</v>
      </c>
      <c r="AE168" s="6">
        <f t="shared" si="20"/>
        <v>0</v>
      </c>
      <c r="AF168" s="6">
        <f t="shared" si="21"/>
        <v>0</v>
      </c>
    </row>
    <row r="169" spans="2:32" s="23" customFormat="1" hidden="1" outlineLevel="1" x14ac:dyDescent="0.25">
      <c r="B169" s="24" t="str">
        <f t="shared" ca="1" si="27"/>
        <v>ФД4_197</v>
      </c>
      <c r="C169" s="25" t="s">
        <v>116</v>
      </c>
      <c r="D169" s="25" t="s">
        <v>116</v>
      </c>
      <c r="E169" s="25" t="s">
        <v>117</v>
      </c>
      <c r="F169" s="25" t="s">
        <v>116</v>
      </c>
      <c r="G169" s="25" t="s">
        <v>116</v>
      </c>
      <c r="H169" s="25" t="s">
        <v>174</v>
      </c>
      <c r="I169" s="25" t="s">
        <v>120</v>
      </c>
      <c r="J169" s="25"/>
      <c r="K169" s="25" t="s">
        <v>131</v>
      </c>
      <c r="L169" s="25" t="s">
        <v>175</v>
      </c>
      <c r="M169" s="25"/>
      <c r="N169" s="25" t="s">
        <v>125</v>
      </c>
      <c r="O169" s="25" t="s">
        <v>56</v>
      </c>
      <c r="P169" s="25"/>
      <c r="Q169" s="25"/>
      <c r="R169" s="26" t="s">
        <v>122</v>
      </c>
      <c r="S169" s="25" t="s">
        <v>389</v>
      </c>
      <c r="T169" s="25"/>
      <c r="U169" s="24"/>
      <c r="V169" s="25"/>
      <c r="W169" s="27"/>
      <c r="X169" s="28" t="s">
        <v>123</v>
      </c>
      <c r="Y169" s="28" t="s">
        <v>123</v>
      </c>
      <c r="Z169" s="24"/>
      <c r="AA169" s="76"/>
      <c r="AB169" s="31" t="s">
        <v>4</v>
      </c>
      <c r="AC169" s="32" t="s">
        <v>123</v>
      </c>
      <c r="AD169" s="6">
        <f t="shared" si="19"/>
        <v>1</v>
      </c>
      <c r="AE169" s="6">
        <f t="shared" si="20"/>
        <v>0</v>
      </c>
      <c r="AF169" s="6">
        <f t="shared" si="21"/>
        <v>0</v>
      </c>
    </row>
    <row r="170" spans="2:32" ht="15" customHeight="1" collapsed="1" x14ac:dyDescent="0.25">
      <c r="B170" s="623" t="s">
        <v>176</v>
      </c>
      <c r="C170" s="624"/>
      <c r="D170" s="624"/>
      <c r="E170" s="624"/>
      <c r="F170" s="624"/>
      <c r="G170" s="624"/>
      <c r="H170" s="624"/>
      <c r="I170" s="624"/>
      <c r="J170" s="624"/>
      <c r="K170" s="624"/>
      <c r="L170" s="624"/>
      <c r="M170" s="624"/>
      <c r="N170" s="624"/>
      <c r="O170" s="624"/>
      <c r="P170" s="624"/>
      <c r="Q170" s="624"/>
      <c r="R170" s="624"/>
      <c r="S170" s="624"/>
      <c r="T170" s="624"/>
      <c r="U170" s="624"/>
      <c r="V170" s="624"/>
      <c r="W170" s="624"/>
      <c r="X170" s="624"/>
      <c r="Y170" s="624"/>
      <c r="Z170" s="624"/>
      <c r="AA170" s="53"/>
      <c r="AB170" s="53"/>
      <c r="AC170" s="54"/>
      <c r="AD170" s="6">
        <f t="shared" si="19"/>
        <v>0</v>
      </c>
      <c r="AE170" s="6">
        <f t="shared" si="20"/>
        <v>0</v>
      </c>
      <c r="AF170" s="6">
        <f t="shared" si="21"/>
        <v>0</v>
      </c>
    </row>
    <row r="171" spans="2:32" s="23" customFormat="1" ht="30" hidden="1" outlineLevel="1" x14ac:dyDescent="0.25">
      <c r="B171" s="24" t="str">
        <f>"ФД"&amp;COUNTA($C171:C$171)&amp;"_"&amp;MID(H171,5,5)</f>
        <v>ФД1_198</v>
      </c>
      <c r="C171" s="25" t="s">
        <v>116</v>
      </c>
      <c r="D171" s="25" t="s">
        <v>116</v>
      </c>
      <c r="E171" s="25" t="s">
        <v>117</v>
      </c>
      <c r="F171" s="25" t="s">
        <v>116</v>
      </c>
      <c r="G171" s="25" t="s">
        <v>116</v>
      </c>
      <c r="H171" s="25" t="s">
        <v>176</v>
      </c>
      <c r="I171" s="25" t="s">
        <v>177</v>
      </c>
      <c r="J171" s="25"/>
      <c r="K171" s="25" t="s">
        <v>119</v>
      </c>
      <c r="L171" s="25" t="s">
        <v>120</v>
      </c>
      <c r="M171" s="25"/>
      <c r="N171" s="25" t="s">
        <v>131</v>
      </c>
      <c r="O171" s="25" t="s">
        <v>311</v>
      </c>
      <c r="P171" s="25"/>
      <c r="Q171" s="25"/>
      <c r="R171" s="26" t="s">
        <v>122</v>
      </c>
      <c r="S171" s="25" t="s">
        <v>450</v>
      </c>
      <c r="T171" s="25"/>
      <c r="U171" s="25" t="s">
        <v>387</v>
      </c>
      <c r="V171" s="25"/>
      <c r="W171" s="27"/>
      <c r="X171" s="28" t="s">
        <v>123</v>
      </c>
      <c r="Y171" s="28" t="s">
        <v>123</v>
      </c>
      <c r="Z171" s="24"/>
      <c r="AA171" s="76"/>
      <c r="AB171" s="31" t="s">
        <v>4</v>
      </c>
      <c r="AC171" s="32" t="s">
        <v>123</v>
      </c>
      <c r="AD171" s="6">
        <f t="shared" si="19"/>
        <v>1</v>
      </c>
      <c r="AE171" s="6">
        <f t="shared" si="20"/>
        <v>0</v>
      </c>
      <c r="AF171" s="6">
        <f t="shared" si="21"/>
        <v>0</v>
      </c>
    </row>
    <row r="172" spans="2:32" s="23" customFormat="1" hidden="1" outlineLevel="1" x14ac:dyDescent="0.25">
      <c r="B172" s="24" t="str">
        <f ca="1">"ФД"&amp;COUNTA(A$151:$C172)&amp;"_"&amp;MID(H172,5,5)</f>
        <v>ФД2_198</v>
      </c>
      <c r="C172" s="25" t="s">
        <v>116</v>
      </c>
      <c r="D172" s="25" t="s">
        <v>116</v>
      </c>
      <c r="E172" s="25" t="s">
        <v>117</v>
      </c>
      <c r="F172" s="25" t="s">
        <v>116</v>
      </c>
      <c r="G172" s="25" t="s">
        <v>116</v>
      </c>
      <c r="H172" s="25" t="s">
        <v>176</v>
      </c>
      <c r="I172" s="25" t="s">
        <v>177</v>
      </c>
      <c r="J172" s="25"/>
      <c r="K172" s="25" t="s">
        <v>119</v>
      </c>
      <c r="L172" s="25" t="s">
        <v>120</v>
      </c>
      <c r="M172" s="25"/>
      <c r="N172" s="25" t="s">
        <v>121</v>
      </c>
      <c r="O172" s="25" t="s">
        <v>317</v>
      </c>
      <c r="P172" s="25"/>
      <c r="Q172" s="25"/>
      <c r="R172" s="26" t="s">
        <v>122</v>
      </c>
      <c r="S172" s="25" t="s">
        <v>389</v>
      </c>
      <c r="T172" s="25"/>
      <c r="U172" s="25"/>
      <c r="V172" s="25"/>
      <c r="W172" s="27"/>
      <c r="X172" s="28" t="s">
        <v>123</v>
      </c>
      <c r="Y172" s="28" t="s">
        <v>123</v>
      </c>
      <c r="Z172" s="24"/>
      <c r="AA172" s="76"/>
      <c r="AB172" s="31" t="s">
        <v>4</v>
      </c>
      <c r="AC172" s="32" t="s">
        <v>123</v>
      </c>
      <c r="AD172" s="6">
        <f t="shared" si="19"/>
        <v>1</v>
      </c>
      <c r="AE172" s="6">
        <f t="shared" si="20"/>
        <v>0</v>
      </c>
      <c r="AF172" s="6">
        <f t="shared" si="21"/>
        <v>0</v>
      </c>
    </row>
    <row r="173" spans="2:32" s="23" customFormat="1" hidden="1" outlineLevel="1" x14ac:dyDescent="0.25">
      <c r="B173" s="24" t="str">
        <f ca="1">"ФД"&amp;COUNTA(A$151:$C173)&amp;"_"&amp;MID(H173,5,5)</f>
        <v>ФД3_198</v>
      </c>
      <c r="C173" s="25" t="s">
        <v>116</v>
      </c>
      <c r="D173" s="25" t="s">
        <v>116</v>
      </c>
      <c r="E173" s="25" t="s">
        <v>117</v>
      </c>
      <c r="F173" s="25" t="s">
        <v>116</v>
      </c>
      <c r="G173" s="25" t="s">
        <v>116</v>
      </c>
      <c r="H173" s="25" t="s">
        <v>176</v>
      </c>
      <c r="I173" s="25" t="s">
        <v>177</v>
      </c>
      <c r="J173" s="25"/>
      <c r="K173" s="25" t="s">
        <v>119</v>
      </c>
      <c r="L173" s="25" t="s">
        <v>120</v>
      </c>
      <c r="M173" s="25"/>
      <c r="N173" s="25" t="s">
        <v>131</v>
      </c>
      <c r="O173" s="25" t="s">
        <v>311</v>
      </c>
      <c r="P173" s="25"/>
      <c r="Q173" s="25"/>
      <c r="R173" s="26" t="s">
        <v>122</v>
      </c>
      <c r="S173" s="25" t="s">
        <v>389</v>
      </c>
      <c r="T173" s="25"/>
      <c r="U173" s="25"/>
      <c r="V173" s="25"/>
      <c r="W173" s="27"/>
      <c r="X173" s="28" t="s">
        <v>123</v>
      </c>
      <c r="Y173" s="28" t="s">
        <v>123</v>
      </c>
      <c r="Z173" s="24"/>
      <c r="AA173" s="76"/>
      <c r="AB173" s="31" t="s">
        <v>4</v>
      </c>
      <c r="AC173" s="32" t="s">
        <v>123</v>
      </c>
      <c r="AD173" s="6">
        <f t="shared" si="19"/>
        <v>1</v>
      </c>
      <c r="AE173" s="6">
        <f t="shared" si="20"/>
        <v>0</v>
      </c>
      <c r="AF173" s="6">
        <f t="shared" si="21"/>
        <v>0</v>
      </c>
    </row>
    <row r="174" spans="2:32" s="23" customFormat="1" ht="30" hidden="1" outlineLevel="1" x14ac:dyDescent="0.25">
      <c r="B174" s="24" t="str">
        <f ca="1">"ФД"&amp;COUNTA(A$151:$C174)&amp;"_"&amp;MID(H174,5,5)</f>
        <v>ФД4_198</v>
      </c>
      <c r="C174" s="25" t="s">
        <v>116</v>
      </c>
      <c r="D174" s="25" t="s">
        <v>116</v>
      </c>
      <c r="E174" s="25" t="s">
        <v>117</v>
      </c>
      <c r="F174" s="25" t="s">
        <v>116</v>
      </c>
      <c r="G174" s="25" t="s">
        <v>116</v>
      </c>
      <c r="H174" s="25" t="s">
        <v>176</v>
      </c>
      <c r="I174" s="25" t="s">
        <v>177</v>
      </c>
      <c r="J174" s="25"/>
      <c r="K174" s="25" t="s">
        <v>125</v>
      </c>
      <c r="L174" s="25" t="s">
        <v>120</v>
      </c>
      <c r="M174" s="25"/>
      <c r="N174" s="25" t="s">
        <v>121</v>
      </c>
      <c r="O174" s="25" t="s">
        <v>178</v>
      </c>
      <c r="P174" s="25"/>
      <c r="Q174" s="25"/>
      <c r="R174" s="26" t="s">
        <v>122</v>
      </c>
      <c r="S174" s="25" t="s">
        <v>452</v>
      </c>
      <c r="T174" s="25"/>
      <c r="U174" s="25" t="s">
        <v>387</v>
      </c>
      <c r="V174" s="25"/>
      <c r="W174" s="27"/>
      <c r="X174" s="28" t="s">
        <v>123</v>
      </c>
      <c r="Y174" s="28" t="s">
        <v>123</v>
      </c>
      <c r="Z174" s="24"/>
      <c r="AA174" s="76"/>
      <c r="AB174" s="31" t="s">
        <v>4</v>
      </c>
      <c r="AC174" s="32" t="s">
        <v>123</v>
      </c>
      <c r="AD174" s="6">
        <f t="shared" si="19"/>
        <v>1</v>
      </c>
      <c r="AE174" s="6">
        <f t="shared" si="20"/>
        <v>0</v>
      </c>
      <c r="AF174" s="6">
        <f t="shared" si="21"/>
        <v>0</v>
      </c>
    </row>
    <row r="175" spans="2:32" s="23" customFormat="1" hidden="1" outlineLevel="1" x14ac:dyDescent="0.25">
      <c r="B175" s="24" t="str">
        <f ca="1">"ФД"&amp;COUNTA(A$151:$C175)&amp;"_"&amp;MID(H175,5,5)</f>
        <v>ФД5_198</v>
      </c>
      <c r="C175" s="25" t="s">
        <v>116</v>
      </c>
      <c r="D175" s="25" t="s">
        <v>116</v>
      </c>
      <c r="E175" s="25" t="s">
        <v>117</v>
      </c>
      <c r="F175" s="25" t="s">
        <v>116</v>
      </c>
      <c r="G175" s="25" t="s">
        <v>116</v>
      </c>
      <c r="H175" s="25" t="s">
        <v>176</v>
      </c>
      <c r="I175" s="25" t="s">
        <v>177</v>
      </c>
      <c r="J175" s="25"/>
      <c r="K175" s="25" t="s">
        <v>125</v>
      </c>
      <c r="L175" s="25" t="s">
        <v>120</v>
      </c>
      <c r="M175" s="25"/>
      <c r="N175" s="25" t="s">
        <v>121</v>
      </c>
      <c r="O175" s="25" t="s">
        <v>178</v>
      </c>
      <c r="P175" s="25"/>
      <c r="Q175" s="25"/>
      <c r="R175" s="26" t="s">
        <v>122</v>
      </c>
      <c r="S175" s="25" t="s">
        <v>389</v>
      </c>
      <c r="T175" s="25"/>
      <c r="U175" s="25"/>
      <c r="V175" s="25"/>
      <c r="W175" s="27"/>
      <c r="X175" s="28" t="s">
        <v>123</v>
      </c>
      <c r="Y175" s="28" t="s">
        <v>123</v>
      </c>
      <c r="Z175" s="24"/>
      <c r="AA175" s="76"/>
      <c r="AB175" s="31" t="s">
        <v>4</v>
      </c>
      <c r="AC175" s="32" t="s">
        <v>123</v>
      </c>
      <c r="AD175" s="6">
        <f t="shared" si="19"/>
        <v>1</v>
      </c>
      <c r="AE175" s="6">
        <f t="shared" si="20"/>
        <v>0</v>
      </c>
      <c r="AF175" s="6">
        <f t="shared" si="21"/>
        <v>0</v>
      </c>
    </row>
    <row r="176" spans="2:32" s="23" customFormat="1" ht="30" hidden="1" outlineLevel="1" x14ac:dyDescent="0.25">
      <c r="B176" s="24" t="str">
        <f ca="1">"ФД"&amp;COUNTA(A$151:$C176)&amp;"_"&amp;MID(H176,5,5)</f>
        <v>ФД6_198</v>
      </c>
      <c r="C176" s="25" t="s">
        <v>116</v>
      </c>
      <c r="D176" s="25" t="s">
        <v>116</v>
      </c>
      <c r="E176" s="25" t="s">
        <v>117</v>
      </c>
      <c r="F176" s="25" t="s">
        <v>116</v>
      </c>
      <c r="G176" s="25" t="s">
        <v>116</v>
      </c>
      <c r="H176" s="25" t="s">
        <v>176</v>
      </c>
      <c r="I176" s="25" t="s">
        <v>177</v>
      </c>
      <c r="J176" s="25"/>
      <c r="K176" s="25" t="s">
        <v>125</v>
      </c>
      <c r="L176" s="25" t="s">
        <v>120</v>
      </c>
      <c r="M176" s="25"/>
      <c r="N176" s="25" t="s">
        <v>121</v>
      </c>
      <c r="O176" s="25" t="s">
        <v>453</v>
      </c>
      <c r="P176" s="25"/>
      <c r="Q176" s="25"/>
      <c r="R176" s="26" t="s">
        <v>122</v>
      </c>
      <c r="S176" s="25" t="s">
        <v>389</v>
      </c>
      <c r="T176" s="25"/>
      <c r="U176" s="25"/>
      <c r="V176" s="25"/>
      <c r="W176" s="27"/>
      <c r="X176" s="28" t="s">
        <v>123</v>
      </c>
      <c r="Y176" s="28" t="s">
        <v>123</v>
      </c>
      <c r="Z176" s="24"/>
      <c r="AA176" s="76"/>
      <c r="AB176" s="31" t="s">
        <v>4</v>
      </c>
      <c r="AC176" s="32" t="s">
        <v>123</v>
      </c>
      <c r="AD176" s="6">
        <f t="shared" si="19"/>
        <v>1</v>
      </c>
      <c r="AE176" s="6">
        <f t="shared" si="20"/>
        <v>0</v>
      </c>
      <c r="AF176" s="6">
        <f t="shared" si="21"/>
        <v>0</v>
      </c>
    </row>
    <row r="177" spans="2:32" ht="15" customHeight="1" collapsed="1" x14ac:dyDescent="0.25">
      <c r="B177" s="623" t="s">
        <v>179</v>
      </c>
      <c r="C177" s="624"/>
      <c r="D177" s="624"/>
      <c r="E177" s="624"/>
      <c r="F177" s="624"/>
      <c r="G177" s="624"/>
      <c r="H177" s="624"/>
      <c r="I177" s="624"/>
      <c r="J177" s="624"/>
      <c r="K177" s="624"/>
      <c r="L177" s="624"/>
      <c r="M177" s="624"/>
      <c r="N177" s="624"/>
      <c r="O177" s="624"/>
      <c r="P177" s="624"/>
      <c r="Q177" s="624"/>
      <c r="R177" s="624"/>
      <c r="S177" s="624"/>
      <c r="T177" s="624"/>
      <c r="U177" s="624"/>
      <c r="V177" s="624"/>
      <c r="W177" s="624"/>
      <c r="X177" s="624"/>
      <c r="Y177" s="624"/>
      <c r="Z177" s="624"/>
      <c r="AA177" s="53"/>
      <c r="AB177" s="53"/>
      <c r="AC177" s="54"/>
      <c r="AD177" s="6">
        <f t="shared" si="19"/>
        <v>0</v>
      </c>
      <c r="AE177" s="6">
        <f t="shared" si="20"/>
        <v>0</v>
      </c>
      <c r="AF177" s="6">
        <f t="shared" si="21"/>
        <v>0</v>
      </c>
    </row>
    <row r="178" spans="2:32" s="23" customFormat="1" ht="30" hidden="1" outlineLevel="1" x14ac:dyDescent="0.25">
      <c r="B178" s="24" t="str">
        <f ca="1">"ФД"&amp;COUNTA(A$156:$C178)&amp;"_"&amp;MID(H178,5,5)</f>
        <v>ФД1_377</v>
      </c>
      <c r="C178" s="25" t="s">
        <v>117</v>
      </c>
      <c r="D178" s="25" t="s">
        <v>116</v>
      </c>
      <c r="E178" s="25" t="s">
        <v>116</v>
      </c>
      <c r="F178" s="25" t="s">
        <v>116</v>
      </c>
      <c r="G178" s="25" t="s">
        <v>116</v>
      </c>
      <c r="H178" s="25" t="s">
        <v>179</v>
      </c>
      <c r="I178" s="420" t="s">
        <v>120</v>
      </c>
      <c r="J178" s="25"/>
      <c r="K178" s="25" t="s">
        <v>181</v>
      </c>
      <c r="L178" s="25" t="s">
        <v>120</v>
      </c>
      <c r="M178" s="25"/>
      <c r="N178" s="25" t="s">
        <v>131</v>
      </c>
      <c r="O178" s="25" t="s">
        <v>311</v>
      </c>
      <c r="P178" s="25"/>
      <c r="Q178" s="25"/>
      <c r="R178" s="26" t="s">
        <v>122</v>
      </c>
      <c r="S178" s="25" t="s">
        <v>450</v>
      </c>
      <c r="T178" s="25"/>
      <c r="U178" s="25" t="s">
        <v>387</v>
      </c>
      <c r="V178" s="25"/>
      <c r="W178" s="27"/>
      <c r="X178" s="28" t="s">
        <v>123</v>
      </c>
      <c r="Y178" s="28" t="s">
        <v>123</v>
      </c>
      <c r="Z178" s="24"/>
      <c r="AA178" s="76">
        <v>45531.362662037034</v>
      </c>
      <c r="AB178" s="31" t="s">
        <v>4</v>
      </c>
      <c r="AC178" s="32" t="s">
        <v>123</v>
      </c>
      <c r="AD178" s="6">
        <f t="shared" si="19"/>
        <v>1</v>
      </c>
      <c r="AE178" s="6">
        <f t="shared" si="20"/>
        <v>0</v>
      </c>
      <c r="AF178" s="6">
        <f t="shared" si="21"/>
        <v>0</v>
      </c>
    </row>
    <row r="179" spans="2:32" s="23" customFormat="1" hidden="1" outlineLevel="1" x14ac:dyDescent="0.25">
      <c r="B179" s="24" t="str">
        <f ca="1">"ФД"&amp;COUNTA(A$156:$C179)&amp;"_"&amp;MID(H179,5,5)</f>
        <v>ФД2_377</v>
      </c>
      <c r="C179" s="25" t="s">
        <v>117</v>
      </c>
      <c r="D179" s="25" t="s">
        <v>116</v>
      </c>
      <c r="E179" s="25" t="s">
        <v>116</v>
      </c>
      <c r="F179" s="25" t="s">
        <v>116</v>
      </c>
      <c r="G179" s="25" t="s">
        <v>116</v>
      </c>
      <c r="H179" s="25" t="s">
        <v>179</v>
      </c>
      <c r="I179" s="420" t="s">
        <v>120</v>
      </c>
      <c r="J179" s="25"/>
      <c r="K179" s="25" t="s">
        <v>181</v>
      </c>
      <c r="L179" s="25" t="s">
        <v>120</v>
      </c>
      <c r="M179" s="25"/>
      <c r="N179" s="25" t="s">
        <v>121</v>
      </c>
      <c r="O179" s="25" t="s">
        <v>317</v>
      </c>
      <c r="P179" s="25"/>
      <c r="Q179" s="25"/>
      <c r="R179" s="26" t="s">
        <v>122</v>
      </c>
      <c r="S179" s="25" t="s">
        <v>389</v>
      </c>
      <c r="T179" s="25"/>
      <c r="U179" s="24"/>
      <c r="V179" s="25"/>
      <c r="W179" s="27"/>
      <c r="X179" s="28" t="s">
        <v>123</v>
      </c>
      <c r="Y179" s="28" t="s">
        <v>123</v>
      </c>
      <c r="Z179" s="24"/>
      <c r="AA179" s="76">
        <v>45531.362673611111</v>
      </c>
      <c r="AB179" s="31" t="s">
        <v>4</v>
      </c>
      <c r="AC179" s="32" t="s">
        <v>123</v>
      </c>
      <c r="AD179" s="6">
        <f t="shared" si="19"/>
        <v>1</v>
      </c>
      <c r="AE179" s="6">
        <f t="shared" si="20"/>
        <v>0</v>
      </c>
      <c r="AF179" s="6">
        <f t="shared" si="21"/>
        <v>0</v>
      </c>
    </row>
    <row r="180" spans="2:32" s="23" customFormat="1" hidden="1" outlineLevel="1" x14ac:dyDescent="0.25">
      <c r="B180" s="24" t="str">
        <f ca="1">"ФД"&amp;COUNTA(A$156:$C180)&amp;"_"&amp;MID(H180,5,5)</f>
        <v>ФД3_377</v>
      </c>
      <c r="C180" s="25" t="s">
        <v>117</v>
      </c>
      <c r="D180" s="25" t="s">
        <v>116</v>
      </c>
      <c r="E180" s="25" t="s">
        <v>116</v>
      </c>
      <c r="F180" s="25" t="s">
        <v>116</v>
      </c>
      <c r="G180" s="25" t="s">
        <v>116</v>
      </c>
      <c r="H180" s="25" t="s">
        <v>179</v>
      </c>
      <c r="I180" s="420" t="s">
        <v>120</v>
      </c>
      <c r="J180" s="25"/>
      <c r="K180" s="25" t="s">
        <v>181</v>
      </c>
      <c r="L180" s="25" t="s">
        <v>120</v>
      </c>
      <c r="M180" s="25"/>
      <c r="N180" s="25" t="s">
        <v>131</v>
      </c>
      <c r="O180" s="25" t="s">
        <v>311</v>
      </c>
      <c r="P180" s="25"/>
      <c r="Q180" s="25"/>
      <c r="R180" s="26" t="s">
        <v>122</v>
      </c>
      <c r="S180" s="25" t="s">
        <v>389</v>
      </c>
      <c r="T180" s="25"/>
      <c r="U180" s="24"/>
      <c r="V180" s="25"/>
      <c r="W180" s="27"/>
      <c r="X180" s="28" t="s">
        <v>123</v>
      </c>
      <c r="Y180" s="28" t="s">
        <v>123</v>
      </c>
      <c r="Z180" s="24"/>
      <c r="AA180" s="76">
        <v>45531.362685185188</v>
      </c>
      <c r="AB180" s="31" t="s">
        <v>4</v>
      </c>
      <c r="AC180" s="32" t="s">
        <v>123</v>
      </c>
      <c r="AD180" s="6">
        <f t="shared" si="19"/>
        <v>1</v>
      </c>
      <c r="AE180" s="6">
        <f t="shared" si="20"/>
        <v>0</v>
      </c>
      <c r="AF180" s="6">
        <f t="shared" si="21"/>
        <v>0</v>
      </c>
    </row>
    <row r="181" spans="2:32" ht="15" customHeight="1" collapsed="1" x14ac:dyDescent="0.25">
      <c r="B181" s="623" t="s">
        <v>182</v>
      </c>
      <c r="C181" s="624"/>
      <c r="D181" s="624"/>
      <c r="E181" s="624"/>
      <c r="F181" s="624"/>
      <c r="G181" s="624"/>
      <c r="H181" s="624"/>
      <c r="I181" s="624"/>
      <c r="J181" s="624"/>
      <c r="K181" s="624"/>
      <c r="L181" s="624"/>
      <c r="M181" s="624"/>
      <c r="N181" s="624"/>
      <c r="O181" s="624"/>
      <c r="P181" s="624"/>
      <c r="Q181" s="624"/>
      <c r="R181" s="624"/>
      <c r="S181" s="624"/>
      <c r="T181" s="624"/>
      <c r="U181" s="624"/>
      <c r="V181" s="624"/>
      <c r="W181" s="624"/>
      <c r="X181" s="624"/>
      <c r="Y181" s="624"/>
      <c r="Z181" s="624"/>
      <c r="AA181" s="77"/>
      <c r="AB181" s="53"/>
      <c r="AC181" s="54"/>
      <c r="AD181" s="6">
        <f t="shared" si="19"/>
        <v>0</v>
      </c>
      <c r="AE181" s="6">
        <f t="shared" si="20"/>
        <v>0</v>
      </c>
      <c r="AF181" s="6">
        <f t="shared" si="21"/>
        <v>0</v>
      </c>
    </row>
    <row r="182" spans="2:32" s="23" customFormat="1" ht="45" hidden="1" outlineLevel="1" x14ac:dyDescent="0.25">
      <c r="B182" s="24" t="str">
        <f ca="1">"ФД"&amp;COUNTA(A$156:$C182)&amp;"_"&amp;MID(H182,5,5)</f>
        <v>ФД1_413</v>
      </c>
      <c r="C182" s="25" t="s">
        <v>116</v>
      </c>
      <c r="D182" s="25" t="s">
        <v>116</v>
      </c>
      <c r="E182" s="25" t="s">
        <v>117</v>
      </c>
      <c r="F182" s="25" t="s">
        <v>116</v>
      </c>
      <c r="G182" s="25" t="s">
        <v>116</v>
      </c>
      <c r="H182" s="25" t="s">
        <v>182</v>
      </c>
      <c r="I182" s="25" t="s">
        <v>183</v>
      </c>
      <c r="J182" s="25"/>
      <c r="K182" s="25" t="s">
        <v>121</v>
      </c>
      <c r="L182" s="25" t="s">
        <v>120</v>
      </c>
      <c r="M182" s="25"/>
      <c r="N182" s="25" t="s">
        <v>454</v>
      </c>
      <c r="O182" s="25" t="s">
        <v>455</v>
      </c>
      <c r="P182" s="25"/>
      <c r="Q182" s="25"/>
      <c r="R182" s="26" t="s">
        <v>122</v>
      </c>
      <c r="S182" s="25" t="s">
        <v>386</v>
      </c>
      <c r="T182" s="25"/>
      <c r="U182" s="25" t="s">
        <v>387</v>
      </c>
      <c r="V182" s="25"/>
      <c r="W182" s="27"/>
      <c r="X182" s="28" t="s">
        <v>123</v>
      </c>
      <c r="Y182" s="28" t="s">
        <v>123</v>
      </c>
      <c r="Z182" s="24"/>
      <c r="AA182" s="76"/>
      <c r="AB182" s="31" t="s">
        <v>4</v>
      </c>
      <c r="AC182" s="32" t="s">
        <v>123</v>
      </c>
      <c r="AD182" s="6">
        <f t="shared" si="19"/>
        <v>1</v>
      </c>
      <c r="AE182" s="6">
        <f t="shared" si="20"/>
        <v>0</v>
      </c>
      <c r="AF182" s="6">
        <f t="shared" si="21"/>
        <v>0</v>
      </c>
    </row>
    <row r="183" spans="2:32" s="23" customFormat="1" ht="30" hidden="1" outlineLevel="1" x14ac:dyDescent="0.25">
      <c r="B183" s="24" t="str">
        <f ca="1">"ФД"&amp;COUNTA(A$156:$C183)&amp;"_"&amp;MID(H183,5,5)</f>
        <v>ФД2_413</v>
      </c>
      <c r="C183" s="25" t="s">
        <v>116</v>
      </c>
      <c r="D183" s="25" t="s">
        <v>116</v>
      </c>
      <c r="E183" s="25" t="s">
        <v>117</v>
      </c>
      <c r="F183" s="25" t="s">
        <v>116</v>
      </c>
      <c r="G183" s="25" t="s">
        <v>116</v>
      </c>
      <c r="H183" s="25" t="s">
        <v>182</v>
      </c>
      <c r="I183" s="25" t="s">
        <v>183</v>
      </c>
      <c r="J183" s="25"/>
      <c r="K183" s="25" t="s">
        <v>131</v>
      </c>
      <c r="L183" s="25" t="s">
        <v>120</v>
      </c>
      <c r="M183" s="25"/>
      <c r="N183" s="25" t="s">
        <v>454</v>
      </c>
      <c r="O183" s="25" t="s">
        <v>456</v>
      </c>
      <c r="P183" s="25"/>
      <c r="Q183" s="25"/>
      <c r="R183" s="26" t="s">
        <v>122</v>
      </c>
      <c r="S183" s="25" t="s">
        <v>386</v>
      </c>
      <c r="T183" s="25"/>
      <c r="U183" s="25" t="s">
        <v>387</v>
      </c>
      <c r="V183" s="25"/>
      <c r="W183" s="27"/>
      <c r="X183" s="28" t="s">
        <v>123</v>
      </c>
      <c r="Y183" s="28" t="s">
        <v>123</v>
      </c>
      <c r="Z183" s="24"/>
      <c r="AA183" s="76"/>
      <c r="AB183" s="31" t="s">
        <v>4</v>
      </c>
      <c r="AC183" s="32" t="s">
        <v>123</v>
      </c>
      <c r="AD183" s="6">
        <f t="shared" si="19"/>
        <v>1</v>
      </c>
      <c r="AE183" s="6">
        <f t="shared" si="20"/>
        <v>0</v>
      </c>
      <c r="AF183" s="6">
        <f t="shared" si="21"/>
        <v>0</v>
      </c>
    </row>
    <row r="184" spans="2:32" s="23" customFormat="1" hidden="1" outlineLevel="1" x14ac:dyDescent="0.25">
      <c r="B184" s="24" t="str">
        <f ca="1">"ФД"&amp;COUNTA(A$156:$C184)&amp;"_"&amp;MID(H184,5,5)</f>
        <v>ФД3_413</v>
      </c>
      <c r="C184" s="25" t="s">
        <v>116</v>
      </c>
      <c r="D184" s="25" t="s">
        <v>116</v>
      </c>
      <c r="E184" s="25" t="s">
        <v>117</v>
      </c>
      <c r="F184" s="25" t="s">
        <v>116</v>
      </c>
      <c r="G184" s="25" t="s">
        <v>116</v>
      </c>
      <c r="H184" s="25" t="s">
        <v>182</v>
      </c>
      <c r="I184" s="25" t="s">
        <v>183</v>
      </c>
      <c r="J184" s="25"/>
      <c r="K184" s="25" t="s">
        <v>119</v>
      </c>
      <c r="L184" s="25" t="s">
        <v>120</v>
      </c>
      <c r="M184" s="25"/>
      <c r="N184" s="25" t="s">
        <v>121</v>
      </c>
      <c r="O184" s="25" t="s">
        <v>184</v>
      </c>
      <c r="P184" s="25"/>
      <c r="Q184" s="25"/>
      <c r="R184" s="26" t="s">
        <v>122</v>
      </c>
      <c r="S184" s="25" t="s">
        <v>389</v>
      </c>
      <c r="T184" s="25"/>
      <c r="U184" s="24"/>
      <c r="V184" s="25"/>
      <c r="W184" s="27"/>
      <c r="X184" s="28" t="s">
        <v>123</v>
      </c>
      <c r="Y184" s="28" t="s">
        <v>123</v>
      </c>
      <c r="Z184" s="24"/>
      <c r="AA184" s="76"/>
      <c r="AB184" s="31" t="s">
        <v>4</v>
      </c>
      <c r="AC184" s="32" t="s">
        <v>123</v>
      </c>
      <c r="AD184" s="6">
        <f t="shared" si="19"/>
        <v>1</v>
      </c>
      <c r="AE184" s="6">
        <f t="shared" si="20"/>
        <v>0</v>
      </c>
      <c r="AF184" s="6">
        <f t="shared" si="21"/>
        <v>0</v>
      </c>
    </row>
    <row r="185" spans="2:32" s="23" customFormat="1" hidden="1" outlineLevel="1" x14ac:dyDescent="0.25">
      <c r="B185" s="24" t="str">
        <f ca="1">"ФД"&amp;COUNTA(A$156:$C185)&amp;"_"&amp;MID(H185,5,5)</f>
        <v>ФД4_413</v>
      </c>
      <c r="C185" s="25" t="s">
        <v>116</v>
      </c>
      <c r="D185" s="25" t="s">
        <v>116</v>
      </c>
      <c r="E185" s="25" t="s">
        <v>117</v>
      </c>
      <c r="F185" s="25" t="s">
        <v>116</v>
      </c>
      <c r="G185" s="25" t="s">
        <v>116</v>
      </c>
      <c r="H185" s="25" t="s">
        <v>182</v>
      </c>
      <c r="I185" s="25" t="s">
        <v>183</v>
      </c>
      <c r="J185" s="25"/>
      <c r="K185" s="25" t="s">
        <v>119</v>
      </c>
      <c r="L185" s="25" t="s">
        <v>120</v>
      </c>
      <c r="M185" s="25"/>
      <c r="N185" s="25" t="s">
        <v>131</v>
      </c>
      <c r="O185" s="25" t="s">
        <v>66</v>
      </c>
      <c r="P185" s="25"/>
      <c r="Q185" s="25"/>
      <c r="R185" s="26" t="s">
        <v>122</v>
      </c>
      <c r="S185" s="25" t="s">
        <v>389</v>
      </c>
      <c r="T185" s="25"/>
      <c r="U185" s="24"/>
      <c r="V185" s="25"/>
      <c r="W185" s="27"/>
      <c r="X185" s="28" t="s">
        <v>123</v>
      </c>
      <c r="Y185" s="28" t="s">
        <v>123</v>
      </c>
      <c r="Z185" s="24"/>
      <c r="AA185" s="76"/>
      <c r="AB185" s="31" t="s">
        <v>4</v>
      </c>
      <c r="AC185" s="32" t="s">
        <v>123</v>
      </c>
      <c r="AD185" s="6">
        <f t="shared" si="19"/>
        <v>1</v>
      </c>
      <c r="AE185" s="6">
        <f t="shared" si="20"/>
        <v>0</v>
      </c>
      <c r="AF185" s="6">
        <f t="shared" si="21"/>
        <v>0</v>
      </c>
    </row>
    <row r="186" spans="2:32" s="23" customFormat="1" hidden="1" outlineLevel="1" x14ac:dyDescent="0.25">
      <c r="B186" s="24" t="str">
        <f ca="1">"ФД"&amp;COUNTA(A$156:$C186)&amp;"_"&amp;MID(H186,5,5)</f>
        <v>ФД5_413</v>
      </c>
      <c r="C186" s="25" t="s">
        <v>116</v>
      </c>
      <c r="D186" s="25" t="s">
        <v>116</v>
      </c>
      <c r="E186" s="25" t="s">
        <v>117</v>
      </c>
      <c r="F186" s="25" t="s">
        <v>116</v>
      </c>
      <c r="G186" s="25" t="s">
        <v>116</v>
      </c>
      <c r="H186" s="25" t="s">
        <v>182</v>
      </c>
      <c r="I186" s="25" t="s">
        <v>183</v>
      </c>
      <c r="J186" s="25"/>
      <c r="K186" s="25" t="s">
        <v>121</v>
      </c>
      <c r="L186" s="25" t="s">
        <v>120</v>
      </c>
      <c r="M186" s="25"/>
      <c r="N186" s="25" t="s">
        <v>131</v>
      </c>
      <c r="O186" s="25" t="s">
        <v>74</v>
      </c>
      <c r="P186" s="25"/>
      <c r="Q186" s="25"/>
      <c r="R186" s="26" t="s">
        <v>122</v>
      </c>
      <c r="S186" s="25" t="s">
        <v>389</v>
      </c>
      <c r="T186" s="25"/>
      <c r="U186" s="24"/>
      <c r="V186" s="25"/>
      <c r="W186" s="27"/>
      <c r="X186" s="28" t="s">
        <v>123</v>
      </c>
      <c r="Y186" s="28" t="s">
        <v>123</v>
      </c>
      <c r="Z186" s="24"/>
      <c r="AA186" s="76"/>
      <c r="AB186" s="31" t="s">
        <v>4</v>
      </c>
      <c r="AC186" s="32" t="s">
        <v>123</v>
      </c>
      <c r="AD186" s="6">
        <f t="shared" si="19"/>
        <v>1</v>
      </c>
      <c r="AE186" s="6">
        <f t="shared" si="20"/>
        <v>0</v>
      </c>
      <c r="AF186" s="6">
        <f t="shared" si="21"/>
        <v>0</v>
      </c>
    </row>
    <row r="187" spans="2:32" s="23" customFormat="1" hidden="1" outlineLevel="1" x14ac:dyDescent="0.25">
      <c r="B187" s="24" t="str">
        <f ca="1">"ФД"&amp;COUNTA(A$156:$C187)&amp;"_"&amp;MID(H187,5,5)</f>
        <v>ФД6_413</v>
      </c>
      <c r="C187" s="25" t="s">
        <v>116</v>
      </c>
      <c r="D187" s="25" t="s">
        <v>116</v>
      </c>
      <c r="E187" s="25" t="s">
        <v>117</v>
      </c>
      <c r="F187" s="25" t="s">
        <v>116</v>
      </c>
      <c r="G187" s="25" t="s">
        <v>116</v>
      </c>
      <c r="H187" s="25" t="s">
        <v>182</v>
      </c>
      <c r="I187" s="25" t="s">
        <v>183</v>
      </c>
      <c r="J187" s="25"/>
      <c r="K187" s="25" t="s">
        <v>121</v>
      </c>
      <c r="L187" s="25" t="s">
        <v>120</v>
      </c>
      <c r="M187" s="25"/>
      <c r="N187" s="25" t="s">
        <v>131</v>
      </c>
      <c r="O187" s="25" t="s">
        <v>48</v>
      </c>
      <c r="P187" s="25"/>
      <c r="Q187" s="25"/>
      <c r="R187" s="26" t="s">
        <v>122</v>
      </c>
      <c r="S187" s="25" t="s">
        <v>389</v>
      </c>
      <c r="T187" s="25"/>
      <c r="U187" s="24"/>
      <c r="V187" s="25"/>
      <c r="W187" s="27"/>
      <c r="X187" s="28" t="s">
        <v>123</v>
      </c>
      <c r="Y187" s="28" t="s">
        <v>123</v>
      </c>
      <c r="Z187" s="24"/>
      <c r="AA187" s="76"/>
      <c r="AB187" s="31" t="s">
        <v>4</v>
      </c>
      <c r="AC187" s="32" t="s">
        <v>123</v>
      </c>
      <c r="AD187" s="6">
        <f t="shared" si="19"/>
        <v>1</v>
      </c>
      <c r="AE187" s="6">
        <f t="shared" si="20"/>
        <v>0</v>
      </c>
      <c r="AF187" s="6">
        <f t="shared" si="21"/>
        <v>0</v>
      </c>
    </row>
    <row r="188" spans="2:32" s="23" customFormat="1" hidden="1" outlineLevel="1" x14ac:dyDescent="0.25">
      <c r="B188" s="24" t="str">
        <f ca="1">"ФД"&amp;COUNTA(A$156:$C188)&amp;"_"&amp;MID(H188,5,5)</f>
        <v>ФД7_413</v>
      </c>
      <c r="C188" s="25" t="s">
        <v>116</v>
      </c>
      <c r="D188" s="25" t="s">
        <v>116</v>
      </c>
      <c r="E188" s="25" t="s">
        <v>117</v>
      </c>
      <c r="F188" s="25" t="s">
        <v>116</v>
      </c>
      <c r="G188" s="25" t="s">
        <v>116</v>
      </c>
      <c r="H188" s="25" t="s">
        <v>182</v>
      </c>
      <c r="I188" s="25" t="s">
        <v>183</v>
      </c>
      <c r="J188" s="25"/>
      <c r="K188" s="25" t="s">
        <v>121</v>
      </c>
      <c r="L188" s="25" t="s">
        <v>120</v>
      </c>
      <c r="M188" s="25"/>
      <c r="N188" s="25" t="s">
        <v>131</v>
      </c>
      <c r="O188" s="25" t="s">
        <v>32</v>
      </c>
      <c r="P188" s="25"/>
      <c r="Q188" s="25"/>
      <c r="R188" s="26" t="s">
        <v>122</v>
      </c>
      <c r="S188" s="25" t="s">
        <v>389</v>
      </c>
      <c r="T188" s="25"/>
      <c r="U188" s="24"/>
      <c r="V188" s="25"/>
      <c r="W188" s="27"/>
      <c r="X188" s="28" t="s">
        <v>123</v>
      </c>
      <c r="Y188" s="28" t="s">
        <v>123</v>
      </c>
      <c r="Z188" s="24"/>
      <c r="AA188" s="76"/>
      <c r="AB188" s="31" t="s">
        <v>4</v>
      </c>
      <c r="AC188" s="32" t="s">
        <v>123</v>
      </c>
      <c r="AD188" s="6">
        <f t="shared" si="19"/>
        <v>1</v>
      </c>
      <c r="AE188" s="6">
        <f t="shared" si="20"/>
        <v>0</v>
      </c>
      <c r="AF188" s="6">
        <f t="shared" si="21"/>
        <v>0</v>
      </c>
    </row>
    <row r="189" spans="2:32" s="23" customFormat="1" hidden="1" outlineLevel="1" x14ac:dyDescent="0.25">
      <c r="B189" s="24" t="str">
        <f ca="1">"ФД"&amp;COUNTA(A$156:$C189)&amp;"_"&amp;MID(H189,5,5)</f>
        <v>ФД8_413</v>
      </c>
      <c r="C189" s="25" t="s">
        <v>116</v>
      </c>
      <c r="D189" s="25" t="s">
        <v>116</v>
      </c>
      <c r="E189" s="25" t="s">
        <v>117</v>
      </c>
      <c r="F189" s="25" t="s">
        <v>116</v>
      </c>
      <c r="G189" s="25" t="s">
        <v>116</v>
      </c>
      <c r="H189" s="25" t="s">
        <v>182</v>
      </c>
      <c r="I189" s="25" t="s">
        <v>183</v>
      </c>
      <c r="J189" s="25"/>
      <c r="K189" s="25" t="s">
        <v>131</v>
      </c>
      <c r="L189" s="25" t="s">
        <v>120</v>
      </c>
      <c r="M189" s="25"/>
      <c r="N189" s="25" t="s">
        <v>131</v>
      </c>
      <c r="O189" s="25" t="s">
        <v>38</v>
      </c>
      <c r="P189" s="25"/>
      <c r="Q189" s="25"/>
      <c r="R189" s="26" t="s">
        <v>122</v>
      </c>
      <c r="S189" s="25" t="s">
        <v>389</v>
      </c>
      <c r="T189" s="25"/>
      <c r="U189" s="24"/>
      <c r="V189" s="25"/>
      <c r="W189" s="27"/>
      <c r="X189" s="28" t="s">
        <v>123</v>
      </c>
      <c r="Y189" s="28" t="s">
        <v>123</v>
      </c>
      <c r="Z189" s="24"/>
      <c r="AA189" s="76"/>
      <c r="AB189" s="31" t="s">
        <v>4</v>
      </c>
      <c r="AC189" s="32" t="s">
        <v>123</v>
      </c>
      <c r="AD189" s="6">
        <f t="shared" si="19"/>
        <v>1</v>
      </c>
      <c r="AE189" s="6">
        <f t="shared" si="20"/>
        <v>0</v>
      </c>
      <c r="AF189" s="6">
        <f t="shared" si="21"/>
        <v>0</v>
      </c>
    </row>
    <row r="190" spans="2:32" s="23" customFormat="1" ht="30" hidden="1" outlineLevel="1" x14ac:dyDescent="0.25">
      <c r="B190" s="24" t="str">
        <f ca="1">"ФД"&amp;COUNTA(A$156:$C190)&amp;"_"&amp;MID(H190,5,5)</f>
        <v>ФД9_413</v>
      </c>
      <c r="C190" s="25" t="s">
        <v>116</v>
      </c>
      <c r="D190" s="25" t="s">
        <v>116</v>
      </c>
      <c r="E190" s="25" t="s">
        <v>117</v>
      </c>
      <c r="F190" s="25" t="s">
        <v>116</v>
      </c>
      <c r="G190" s="25" t="s">
        <v>116</v>
      </c>
      <c r="H190" s="25" t="s">
        <v>182</v>
      </c>
      <c r="I190" s="25" t="s">
        <v>183</v>
      </c>
      <c r="J190" s="25"/>
      <c r="K190" s="25" t="s">
        <v>119</v>
      </c>
      <c r="L190" s="25" t="s">
        <v>120</v>
      </c>
      <c r="M190" s="25"/>
      <c r="N190" s="25" t="s">
        <v>457</v>
      </c>
      <c r="O190" s="25"/>
      <c r="P190" s="25" t="s">
        <v>458</v>
      </c>
      <c r="Q190" s="25"/>
      <c r="R190" s="26" t="s">
        <v>392</v>
      </c>
      <c r="S190" s="25" t="s">
        <v>230</v>
      </c>
      <c r="T190" s="25"/>
      <c r="U190" s="25" t="s">
        <v>393</v>
      </c>
      <c r="V190" s="25"/>
      <c r="W190" s="27"/>
      <c r="X190" s="28" t="s">
        <v>123</v>
      </c>
      <c r="Y190" s="28" t="s">
        <v>123</v>
      </c>
      <c r="Z190" s="24"/>
      <c r="AA190" s="76"/>
      <c r="AB190" s="31" t="s">
        <v>4</v>
      </c>
      <c r="AC190" s="32" t="s">
        <v>123</v>
      </c>
      <c r="AD190" s="6">
        <f t="shared" si="19"/>
        <v>1</v>
      </c>
      <c r="AE190" s="6">
        <f t="shared" si="20"/>
        <v>0</v>
      </c>
      <c r="AF190" s="6">
        <f t="shared" si="21"/>
        <v>0</v>
      </c>
    </row>
    <row r="191" spans="2:32" ht="15" customHeight="1" collapsed="1" x14ac:dyDescent="0.25">
      <c r="B191" s="623" t="s">
        <v>186</v>
      </c>
      <c r="C191" s="624"/>
      <c r="D191" s="624"/>
      <c r="E191" s="624"/>
      <c r="F191" s="624"/>
      <c r="G191" s="624"/>
      <c r="H191" s="624"/>
      <c r="I191" s="624"/>
      <c r="J191" s="624"/>
      <c r="K191" s="624"/>
      <c r="L191" s="624"/>
      <c r="M191" s="624"/>
      <c r="N191" s="624"/>
      <c r="O191" s="624"/>
      <c r="P191" s="624"/>
      <c r="Q191" s="624"/>
      <c r="R191" s="624"/>
      <c r="S191" s="624"/>
      <c r="T191" s="624"/>
      <c r="U191" s="624"/>
      <c r="V191" s="624"/>
      <c r="W191" s="624"/>
      <c r="X191" s="624"/>
      <c r="Y191" s="624"/>
      <c r="Z191" s="624"/>
      <c r="AA191" s="53"/>
      <c r="AB191" s="53"/>
      <c r="AC191" s="54"/>
      <c r="AD191" s="6">
        <f t="shared" si="19"/>
        <v>0</v>
      </c>
      <c r="AE191" s="6">
        <f t="shared" si="20"/>
        <v>0</v>
      </c>
      <c r="AF191" s="6">
        <f t="shared" si="21"/>
        <v>0</v>
      </c>
    </row>
    <row r="192" spans="2:32" s="23" customFormat="1" ht="30" hidden="1" outlineLevel="1" x14ac:dyDescent="0.25">
      <c r="B192" s="24" t="str">
        <f t="shared" ref="B192:B199" ca="1" si="28">"ФД"&amp;COUNTA(A$172:$C192)&amp;"_"&amp;MID(H192,5,5)</f>
        <v>ФД1_416</v>
      </c>
      <c r="C192" s="25" t="s">
        <v>116</v>
      </c>
      <c r="D192" s="25" t="s">
        <v>116</v>
      </c>
      <c r="E192" s="25" t="s">
        <v>117</v>
      </c>
      <c r="F192" s="25" t="s">
        <v>116</v>
      </c>
      <c r="G192" s="25" t="s">
        <v>116</v>
      </c>
      <c r="H192" s="25" t="s">
        <v>186</v>
      </c>
      <c r="I192" s="25" t="s">
        <v>187</v>
      </c>
      <c r="J192" s="25"/>
      <c r="K192" s="25" t="s">
        <v>121</v>
      </c>
      <c r="L192" s="25" t="s">
        <v>120</v>
      </c>
      <c r="M192" s="25"/>
      <c r="N192" s="25" t="s">
        <v>121</v>
      </c>
      <c r="O192" s="25" t="s">
        <v>449</v>
      </c>
      <c r="P192" s="25"/>
      <c r="Q192" s="25"/>
      <c r="R192" s="26" t="s">
        <v>122</v>
      </c>
      <c r="S192" s="25" t="s">
        <v>386</v>
      </c>
      <c r="T192" s="25"/>
      <c r="U192" s="25" t="s">
        <v>387</v>
      </c>
      <c r="V192" s="25"/>
      <c r="W192" s="27"/>
      <c r="X192" s="28" t="s">
        <v>123</v>
      </c>
      <c r="Y192" s="28" t="s">
        <v>123</v>
      </c>
      <c r="Z192" s="24"/>
      <c r="AA192" s="76"/>
      <c r="AB192" s="31" t="s">
        <v>4</v>
      </c>
      <c r="AC192" s="32" t="s">
        <v>123</v>
      </c>
      <c r="AD192" s="6">
        <f t="shared" si="19"/>
        <v>1</v>
      </c>
      <c r="AE192" s="6">
        <f t="shared" si="20"/>
        <v>0</v>
      </c>
      <c r="AF192" s="6">
        <f t="shared" si="21"/>
        <v>0</v>
      </c>
    </row>
    <row r="193" spans="2:32" s="23" customFormat="1" ht="30" hidden="1" outlineLevel="1" x14ac:dyDescent="0.25">
      <c r="B193" s="24" t="str">
        <f t="shared" ca="1" si="28"/>
        <v>ФД2_416</v>
      </c>
      <c r="C193" s="25" t="s">
        <v>116</v>
      </c>
      <c r="D193" s="25" t="s">
        <v>116</v>
      </c>
      <c r="E193" s="25" t="s">
        <v>117</v>
      </c>
      <c r="F193" s="25" t="s">
        <v>116</v>
      </c>
      <c r="G193" s="25" t="s">
        <v>116</v>
      </c>
      <c r="H193" s="25" t="s">
        <v>186</v>
      </c>
      <c r="I193" s="25" t="s">
        <v>187</v>
      </c>
      <c r="J193" s="25"/>
      <c r="K193" s="25" t="s">
        <v>131</v>
      </c>
      <c r="L193" s="25" t="s">
        <v>120</v>
      </c>
      <c r="M193" s="25"/>
      <c r="N193" s="25" t="s">
        <v>121</v>
      </c>
      <c r="O193" s="25" t="s">
        <v>430</v>
      </c>
      <c r="P193" s="25"/>
      <c r="Q193" s="25"/>
      <c r="R193" s="26" t="s">
        <v>122</v>
      </c>
      <c r="S193" s="25" t="s">
        <v>386</v>
      </c>
      <c r="T193" s="25"/>
      <c r="U193" s="25" t="s">
        <v>387</v>
      </c>
      <c r="V193" s="25"/>
      <c r="W193" s="27"/>
      <c r="X193" s="28" t="s">
        <v>123</v>
      </c>
      <c r="Y193" s="28" t="s">
        <v>123</v>
      </c>
      <c r="Z193" s="24"/>
      <c r="AA193" s="76"/>
      <c r="AB193" s="31" t="s">
        <v>4</v>
      </c>
      <c r="AC193" s="32" t="s">
        <v>123</v>
      </c>
      <c r="AD193" s="6">
        <f t="shared" si="19"/>
        <v>1</v>
      </c>
      <c r="AE193" s="6">
        <f t="shared" si="20"/>
        <v>0</v>
      </c>
      <c r="AF193" s="6">
        <f t="shared" si="21"/>
        <v>0</v>
      </c>
    </row>
    <row r="194" spans="2:32" s="23" customFormat="1" hidden="1" outlineLevel="1" x14ac:dyDescent="0.25">
      <c r="B194" s="24" t="str">
        <f t="shared" ca="1" si="28"/>
        <v>ФД3_416</v>
      </c>
      <c r="C194" s="25" t="s">
        <v>116</v>
      </c>
      <c r="D194" s="25" t="s">
        <v>116</v>
      </c>
      <c r="E194" s="25" t="s">
        <v>117</v>
      </c>
      <c r="F194" s="25" t="s">
        <v>116</v>
      </c>
      <c r="G194" s="25" t="s">
        <v>116</v>
      </c>
      <c r="H194" s="25" t="s">
        <v>186</v>
      </c>
      <c r="I194" s="25" t="s">
        <v>187</v>
      </c>
      <c r="J194" s="25"/>
      <c r="K194" s="25" t="s">
        <v>119</v>
      </c>
      <c r="L194" s="25" t="s">
        <v>120</v>
      </c>
      <c r="M194" s="25"/>
      <c r="N194" s="25" t="s">
        <v>121</v>
      </c>
      <c r="O194" s="25" t="s">
        <v>66</v>
      </c>
      <c r="P194" s="25"/>
      <c r="Q194" s="25"/>
      <c r="R194" s="26" t="s">
        <v>122</v>
      </c>
      <c r="S194" s="25" t="s">
        <v>389</v>
      </c>
      <c r="T194" s="25"/>
      <c r="U194" s="24"/>
      <c r="V194" s="25"/>
      <c r="W194" s="27"/>
      <c r="X194" s="28" t="s">
        <v>123</v>
      </c>
      <c r="Y194" s="28" t="s">
        <v>123</v>
      </c>
      <c r="Z194" s="24"/>
      <c r="AA194" s="76"/>
      <c r="AB194" s="31" t="s">
        <v>4</v>
      </c>
      <c r="AC194" s="32" t="s">
        <v>123</v>
      </c>
      <c r="AD194" s="6">
        <f t="shared" ref="AD194:AD257" si="29">IF(AB194="Включена",1,0)</f>
        <v>1</v>
      </c>
      <c r="AE194" s="6">
        <f t="shared" ref="AE194:AE257" si="30">IF(AB194="Черновик",1,0)</f>
        <v>0</v>
      </c>
      <c r="AF194" s="6">
        <f t="shared" ref="AF194:AF257" si="31">IF(AB194="Отсутствует",1,0)</f>
        <v>0</v>
      </c>
    </row>
    <row r="195" spans="2:32" s="23" customFormat="1" hidden="1" outlineLevel="1" x14ac:dyDescent="0.25">
      <c r="B195" s="24" t="str">
        <f t="shared" ca="1" si="28"/>
        <v>ФД4_416</v>
      </c>
      <c r="C195" s="25" t="s">
        <v>116</v>
      </c>
      <c r="D195" s="25" t="s">
        <v>116</v>
      </c>
      <c r="E195" s="25" t="s">
        <v>117</v>
      </c>
      <c r="F195" s="25" t="s">
        <v>116</v>
      </c>
      <c r="G195" s="25" t="s">
        <v>116</v>
      </c>
      <c r="H195" s="25" t="s">
        <v>186</v>
      </c>
      <c r="I195" s="25" t="s">
        <v>187</v>
      </c>
      <c r="J195" s="25"/>
      <c r="K195" s="25" t="s">
        <v>121</v>
      </c>
      <c r="L195" s="25" t="s">
        <v>120</v>
      </c>
      <c r="M195" s="25"/>
      <c r="N195" s="25" t="s">
        <v>121</v>
      </c>
      <c r="O195" s="25" t="s">
        <v>74</v>
      </c>
      <c r="P195" s="25"/>
      <c r="Q195" s="25"/>
      <c r="R195" s="26" t="s">
        <v>122</v>
      </c>
      <c r="S195" s="25" t="s">
        <v>389</v>
      </c>
      <c r="T195" s="25"/>
      <c r="U195" s="24"/>
      <c r="V195" s="25"/>
      <c r="W195" s="27"/>
      <c r="X195" s="28" t="s">
        <v>123</v>
      </c>
      <c r="Y195" s="28" t="s">
        <v>123</v>
      </c>
      <c r="Z195" s="24"/>
      <c r="AA195" s="76"/>
      <c r="AB195" s="31" t="s">
        <v>4</v>
      </c>
      <c r="AC195" s="32" t="s">
        <v>123</v>
      </c>
      <c r="AD195" s="6">
        <f t="shared" si="29"/>
        <v>1</v>
      </c>
      <c r="AE195" s="6">
        <f t="shared" si="30"/>
        <v>0</v>
      </c>
      <c r="AF195" s="6">
        <f t="shared" si="31"/>
        <v>0</v>
      </c>
    </row>
    <row r="196" spans="2:32" s="23" customFormat="1" hidden="1" outlineLevel="1" x14ac:dyDescent="0.25">
      <c r="B196" s="24" t="str">
        <f t="shared" ca="1" si="28"/>
        <v>ФД5_416</v>
      </c>
      <c r="C196" s="25" t="s">
        <v>116</v>
      </c>
      <c r="D196" s="25" t="s">
        <v>116</v>
      </c>
      <c r="E196" s="25" t="s">
        <v>117</v>
      </c>
      <c r="F196" s="25" t="s">
        <v>116</v>
      </c>
      <c r="G196" s="25" t="s">
        <v>116</v>
      </c>
      <c r="H196" s="25" t="s">
        <v>186</v>
      </c>
      <c r="I196" s="25" t="s">
        <v>187</v>
      </c>
      <c r="J196" s="25"/>
      <c r="K196" s="25" t="s">
        <v>121</v>
      </c>
      <c r="L196" s="25" t="s">
        <v>120</v>
      </c>
      <c r="M196" s="25"/>
      <c r="N196" s="25" t="s">
        <v>121</v>
      </c>
      <c r="O196" s="25" t="s">
        <v>48</v>
      </c>
      <c r="P196" s="25"/>
      <c r="Q196" s="25"/>
      <c r="R196" s="26" t="s">
        <v>122</v>
      </c>
      <c r="S196" s="25" t="s">
        <v>389</v>
      </c>
      <c r="T196" s="25"/>
      <c r="U196" s="24"/>
      <c r="V196" s="25"/>
      <c r="W196" s="27"/>
      <c r="X196" s="28" t="s">
        <v>123</v>
      </c>
      <c r="Y196" s="28" t="s">
        <v>123</v>
      </c>
      <c r="Z196" s="24"/>
      <c r="AA196" s="76"/>
      <c r="AB196" s="31" t="s">
        <v>4</v>
      </c>
      <c r="AC196" s="32" t="s">
        <v>123</v>
      </c>
      <c r="AD196" s="6">
        <f t="shared" si="29"/>
        <v>1</v>
      </c>
      <c r="AE196" s="6">
        <f t="shared" si="30"/>
        <v>0</v>
      </c>
      <c r="AF196" s="6">
        <f t="shared" si="31"/>
        <v>0</v>
      </c>
    </row>
    <row r="197" spans="2:32" s="23" customFormat="1" hidden="1" outlineLevel="1" x14ac:dyDescent="0.25">
      <c r="B197" s="24" t="str">
        <f t="shared" ca="1" si="28"/>
        <v>ФД6_416</v>
      </c>
      <c r="C197" s="25" t="s">
        <v>116</v>
      </c>
      <c r="D197" s="25" t="s">
        <v>116</v>
      </c>
      <c r="E197" s="25" t="s">
        <v>117</v>
      </c>
      <c r="F197" s="25" t="s">
        <v>116</v>
      </c>
      <c r="G197" s="25" t="s">
        <v>116</v>
      </c>
      <c r="H197" s="25" t="s">
        <v>186</v>
      </c>
      <c r="I197" s="25" t="s">
        <v>187</v>
      </c>
      <c r="J197" s="25"/>
      <c r="K197" s="25" t="s">
        <v>121</v>
      </c>
      <c r="L197" s="25" t="s">
        <v>120</v>
      </c>
      <c r="M197" s="25"/>
      <c r="N197" s="25" t="s">
        <v>121</v>
      </c>
      <c r="O197" s="25" t="s">
        <v>32</v>
      </c>
      <c r="P197" s="25"/>
      <c r="Q197" s="25"/>
      <c r="R197" s="26" t="s">
        <v>122</v>
      </c>
      <c r="S197" s="25" t="s">
        <v>389</v>
      </c>
      <c r="T197" s="25"/>
      <c r="U197" s="24"/>
      <c r="V197" s="25"/>
      <c r="W197" s="27"/>
      <c r="X197" s="28" t="s">
        <v>123</v>
      </c>
      <c r="Y197" s="28" t="s">
        <v>123</v>
      </c>
      <c r="Z197" s="24"/>
      <c r="AA197" s="76"/>
      <c r="AB197" s="31" t="s">
        <v>4</v>
      </c>
      <c r="AC197" s="32" t="s">
        <v>123</v>
      </c>
      <c r="AD197" s="6">
        <f t="shared" si="29"/>
        <v>1</v>
      </c>
      <c r="AE197" s="6">
        <f t="shared" si="30"/>
        <v>0</v>
      </c>
      <c r="AF197" s="6">
        <f t="shared" si="31"/>
        <v>0</v>
      </c>
    </row>
    <row r="198" spans="2:32" s="23" customFormat="1" hidden="1" outlineLevel="1" x14ac:dyDescent="0.25">
      <c r="B198" s="24" t="str">
        <f t="shared" ca="1" si="28"/>
        <v>ФД7_416</v>
      </c>
      <c r="C198" s="25" t="s">
        <v>116</v>
      </c>
      <c r="D198" s="25" t="s">
        <v>116</v>
      </c>
      <c r="E198" s="25" t="s">
        <v>117</v>
      </c>
      <c r="F198" s="25" t="s">
        <v>116</v>
      </c>
      <c r="G198" s="25" t="s">
        <v>116</v>
      </c>
      <c r="H198" s="25" t="s">
        <v>186</v>
      </c>
      <c r="I198" s="25" t="s">
        <v>187</v>
      </c>
      <c r="J198" s="25"/>
      <c r="K198" s="25" t="s">
        <v>131</v>
      </c>
      <c r="L198" s="25" t="s">
        <v>120</v>
      </c>
      <c r="M198" s="25"/>
      <c r="N198" s="25" t="s">
        <v>121</v>
      </c>
      <c r="O198" s="25" t="s">
        <v>38</v>
      </c>
      <c r="P198" s="25"/>
      <c r="Q198" s="25"/>
      <c r="R198" s="26" t="s">
        <v>122</v>
      </c>
      <c r="S198" s="25" t="s">
        <v>389</v>
      </c>
      <c r="T198" s="25"/>
      <c r="U198" s="24"/>
      <c r="V198" s="25"/>
      <c r="W198" s="27"/>
      <c r="X198" s="28" t="s">
        <v>123</v>
      </c>
      <c r="Y198" s="28" t="s">
        <v>123</v>
      </c>
      <c r="Z198" s="24"/>
      <c r="AA198" s="76"/>
      <c r="AB198" s="31" t="s">
        <v>4</v>
      </c>
      <c r="AC198" s="32" t="s">
        <v>123</v>
      </c>
      <c r="AD198" s="6">
        <f t="shared" si="29"/>
        <v>1</v>
      </c>
      <c r="AE198" s="6">
        <f t="shared" si="30"/>
        <v>0</v>
      </c>
      <c r="AF198" s="6">
        <f t="shared" si="31"/>
        <v>0</v>
      </c>
    </row>
    <row r="199" spans="2:32" s="23" customFormat="1" hidden="1" outlineLevel="1" x14ac:dyDescent="0.25">
      <c r="B199" s="24" t="str">
        <f t="shared" ca="1" si="28"/>
        <v>ФД8_416</v>
      </c>
      <c r="C199" s="25" t="s">
        <v>116</v>
      </c>
      <c r="D199" s="25" t="s">
        <v>116</v>
      </c>
      <c r="E199" s="25" t="s">
        <v>117</v>
      </c>
      <c r="F199" s="25" t="s">
        <v>116</v>
      </c>
      <c r="G199" s="25" t="s">
        <v>116</v>
      </c>
      <c r="H199" s="25" t="s">
        <v>186</v>
      </c>
      <c r="I199" s="25" t="s">
        <v>187</v>
      </c>
      <c r="J199" s="25"/>
      <c r="K199" s="25" t="s">
        <v>119</v>
      </c>
      <c r="L199" s="25" t="s">
        <v>120</v>
      </c>
      <c r="M199" s="25"/>
      <c r="N199" s="25" t="s">
        <v>131</v>
      </c>
      <c r="O199" s="25"/>
      <c r="P199" s="25"/>
      <c r="Q199" s="25"/>
      <c r="R199" s="26" t="s">
        <v>392</v>
      </c>
      <c r="S199" s="25" t="s">
        <v>230</v>
      </c>
      <c r="T199" s="25"/>
      <c r="U199" s="25" t="s">
        <v>393</v>
      </c>
      <c r="V199" s="25"/>
      <c r="W199" s="27"/>
      <c r="X199" s="28" t="s">
        <v>123</v>
      </c>
      <c r="Y199" s="28" t="s">
        <v>123</v>
      </c>
      <c r="Z199" s="24"/>
      <c r="AA199" s="76"/>
      <c r="AB199" s="31" t="s">
        <v>4</v>
      </c>
      <c r="AC199" s="32" t="s">
        <v>123</v>
      </c>
      <c r="AD199" s="6">
        <f t="shared" si="29"/>
        <v>1</v>
      </c>
      <c r="AE199" s="6">
        <f t="shared" si="30"/>
        <v>0</v>
      </c>
      <c r="AF199" s="6">
        <f t="shared" si="31"/>
        <v>0</v>
      </c>
    </row>
    <row r="200" spans="2:32" ht="15" customHeight="1" collapsed="1" x14ac:dyDescent="0.25">
      <c r="B200" s="623" t="s">
        <v>188</v>
      </c>
      <c r="C200" s="624"/>
      <c r="D200" s="624"/>
      <c r="E200" s="624"/>
      <c r="F200" s="624"/>
      <c r="G200" s="624"/>
      <c r="H200" s="624"/>
      <c r="I200" s="624"/>
      <c r="J200" s="624"/>
      <c r="K200" s="624"/>
      <c r="L200" s="624"/>
      <c r="M200" s="624"/>
      <c r="N200" s="624"/>
      <c r="O200" s="624"/>
      <c r="P200" s="624"/>
      <c r="Q200" s="624"/>
      <c r="R200" s="624"/>
      <c r="S200" s="624"/>
      <c r="T200" s="624"/>
      <c r="U200" s="624"/>
      <c r="V200" s="624"/>
      <c r="W200" s="624"/>
      <c r="X200" s="624"/>
      <c r="Y200" s="624"/>
      <c r="Z200" s="624"/>
      <c r="AA200" s="77"/>
      <c r="AB200" s="53"/>
      <c r="AC200" s="54"/>
      <c r="AD200" s="6">
        <f t="shared" si="29"/>
        <v>0</v>
      </c>
      <c r="AE200" s="6">
        <f t="shared" si="30"/>
        <v>0</v>
      </c>
      <c r="AF200" s="6">
        <f t="shared" si="31"/>
        <v>0</v>
      </c>
    </row>
    <row r="201" spans="2:32" s="23" customFormat="1" ht="45" hidden="1" outlineLevel="1" x14ac:dyDescent="0.25">
      <c r="B201" s="24" t="str">
        <f t="shared" ref="B201:B208" ca="1" si="32">"ФД"&amp;COUNTA(A$181:$C201)&amp;"_"&amp;MID(H201,5,5)</f>
        <v>ФД1_462</v>
      </c>
      <c r="C201" s="25" t="s">
        <v>117</v>
      </c>
      <c r="D201" s="25" t="s">
        <v>116</v>
      </c>
      <c r="E201" s="25" t="s">
        <v>117</v>
      </c>
      <c r="F201" s="25" t="s">
        <v>116</v>
      </c>
      <c r="G201" s="25" t="s">
        <v>116</v>
      </c>
      <c r="H201" s="25" t="s">
        <v>188</v>
      </c>
      <c r="I201" s="25" t="s">
        <v>189</v>
      </c>
      <c r="J201" s="25"/>
      <c r="K201" s="25" t="s">
        <v>121</v>
      </c>
      <c r="L201" s="25" t="s">
        <v>120</v>
      </c>
      <c r="M201" s="25"/>
      <c r="N201" s="25" t="s">
        <v>459</v>
      </c>
      <c r="O201" s="25" t="s">
        <v>455</v>
      </c>
      <c r="P201" s="25"/>
      <c r="Q201" s="25"/>
      <c r="R201" s="26" t="s">
        <v>122</v>
      </c>
      <c r="S201" s="25" t="s">
        <v>386</v>
      </c>
      <c r="T201" s="25"/>
      <c r="U201" s="25" t="s">
        <v>387</v>
      </c>
      <c r="V201" s="25"/>
      <c r="W201" s="27"/>
      <c r="X201" s="28" t="s">
        <v>123</v>
      </c>
      <c r="Y201" s="28" t="s">
        <v>123</v>
      </c>
      <c r="Z201" s="24"/>
      <c r="AA201" s="76"/>
      <c r="AB201" s="31" t="s">
        <v>4</v>
      </c>
      <c r="AC201" s="32" t="s">
        <v>123</v>
      </c>
      <c r="AD201" s="6">
        <f t="shared" si="29"/>
        <v>1</v>
      </c>
      <c r="AE201" s="6">
        <f t="shared" si="30"/>
        <v>0</v>
      </c>
      <c r="AF201" s="6">
        <f t="shared" si="31"/>
        <v>0</v>
      </c>
    </row>
    <row r="202" spans="2:32" s="23" customFormat="1" hidden="1" outlineLevel="1" x14ac:dyDescent="0.25">
      <c r="B202" s="24" t="str">
        <f t="shared" ca="1" si="32"/>
        <v>ФД2_462</v>
      </c>
      <c r="C202" s="25" t="s">
        <v>117</v>
      </c>
      <c r="D202" s="25" t="s">
        <v>116</v>
      </c>
      <c r="E202" s="25" t="s">
        <v>117</v>
      </c>
      <c r="F202" s="25" t="s">
        <v>116</v>
      </c>
      <c r="G202" s="25" t="s">
        <v>116</v>
      </c>
      <c r="H202" s="25" t="s">
        <v>188</v>
      </c>
      <c r="I202" s="25" t="s">
        <v>189</v>
      </c>
      <c r="J202" s="25"/>
      <c r="K202" s="25" t="s">
        <v>121</v>
      </c>
      <c r="L202" s="25" t="s">
        <v>120</v>
      </c>
      <c r="M202" s="25"/>
      <c r="N202" s="25" t="s">
        <v>121</v>
      </c>
      <c r="O202" s="25" t="s">
        <v>317</v>
      </c>
      <c r="P202" s="25"/>
      <c r="Q202" s="25"/>
      <c r="R202" s="26" t="s">
        <v>122</v>
      </c>
      <c r="S202" s="25" t="s">
        <v>389</v>
      </c>
      <c r="T202" s="25"/>
      <c r="U202" s="24"/>
      <c r="V202" s="25"/>
      <c r="W202" s="27"/>
      <c r="X202" s="28" t="s">
        <v>123</v>
      </c>
      <c r="Y202" s="28" t="s">
        <v>123</v>
      </c>
      <c r="Z202" s="24"/>
      <c r="AA202" s="76"/>
      <c r="AB202" s="31" t="s">
        <v>4</v>
      </c>
      <c r="AC202" s="32" t="s">
        <v>123</v>
      </c>
      <c r="AD202" s="6">
        <f t="shared" si="29"/>
        <v>1</v>
      </c>
      <c r="AE202" s="6">
        <f t="shared" si="30"/>
        <v>0</v>
      </c>
      <c r="AF202" s="6">
        <f t="shared" si="31"/>
        <v>0</v>
      </c>
    </row>
    <row r="203" spans="2:32" s="23" customFormat="1" hidden="1" outlineLevel="1" x14ac:dyDescent="0.25">
      <c r="B203" s="24" t="str">
        <f t="shared" ca="1" si="32"/>
        <v>ФД3_462</v>
      </c>
      <c r="C203" s="25" t="s">
        <v>117</v>
      </c>
      <c r="D203" s="25" t="s">
        <v>116</v>
      </c>
      <c r="E203" s="25" t="s">
        <v>117</v>
      </c>
      <c r="F203" s="25" t="s">
        <v>116</v>
      </c>
      <c r="G203" s="25" t="s">
        <v>116</v>
      </c>
      <c r="H203" s="25" t="s">
        <v>188</v>
      </c>
      <c r="I203" s="25" t="s">
        <v>189</v>
      </c>
      <c r="J203" s="25"/>
      <c r="K203" s="25" t="s">
        <v>121</v>
      </c>
      <c r="L203" s="25" t="s">
        <v>120</v>
      </c>
      <c r="M203" s="25"/>
      <c r="N203" s="25" t="s">
        <v>131</v>
      </c>
      <c r="O203" s="25" t="s">
        <v>184</v>
      </c>
      <c r="P203" s="25"/>
      <c r="Q203" s="25"/>
      <c r="R203" s="26" t="s">
        <v>122</v>
      </c>
      <c r="S203" s="25" t="s">
        <v>389</v>
      </c>
      <c r="T203" s="25"/>
      <c r="U203" s="24"/>
      <c r="V203" s="25"/>
      <c r="W203" s="27"/>
      <c r="X203" s="28" t="s">
        <v>123</v>
      </c>
      <c r="Y203" s="28" t="s">
        <v>123</v>
      </c>
      <c r="Z203" s="24"/>
      <c r="AA203" s="76"/>
      <c r="AB203" s="31" t="s">
        <v>4</v>
      </c>
      <c r="AC203" s="32" t="s">
        <v>123</v>
      </c>
      <c r="AD203" s="6">
        <f t="shared" si="29"/>
        <v>1</v>
      </c>
      <c r="AE203" s="6">
        <f t="shared" si="30"/>
        <v>0</v>
      </c>
      <c r="AF203" s="6">
        <f t="shared" si="31"/>
        <v>0</v>
      </c>
    </row>
    <row r="204" spans="2:32" s="23" customFormat="1" hidden="1" outlineLevel="1" x14ac:dyDescent="0.25">
      <c r="B204" s="24" t="str">
        <f t="shared" ca="1" si="32"/>
        <v>ФД4_462</v>
      </c>
      <c r="C204" s="25" t="s">
        <v>117</v>
      </c>
      <c r="D204" s="25" t="s">
        <v>116</v>
      </c>
      <c r="E204" s="25" t="s">
        <v>117</v>
      </c>
      <c r="F204" s="25" t="s">
        <v>116</v>
      </c>
      <c r="G204" s="25" t="s">
        <v>116</v>
      </c>
      <c r="H204" s="25" t="s">
        <v>188</v>
      </c>
      <c r="I204" s="25" t="s">
        <v>189</v>
      </c>
      <c r="J204" s="25"/>
      <c r="K204" s="25" t="s">
        <v>121</v>
      </c>
      <c r="L204" s="25" t="s">
        <v>120</v>
      </c>
      <c r="M204" s="25"/>
      <c r="N204" s="25" t="s">
        <v>125</v>
      </c>
      <c r="O204" s="25" t="s">
        <v>66</v>
      </c>
      <c r="P204" s="25"/>
      <c r="Q204" s="25"/>
      <c r="R204" s="26" t="s">
        <v>122</v>
      </c>
      <c r="S204" s="25" t="s">
        <v>389</v>
      </c>
      <c r="T204" s="25"/>
      <c r="U204" s="24"/>
      <c r="V204" s="25"/>
      <c r="W204" s="27"/>
      <c r="X204" s="28" t="s">
        <v>123</v>
      </c>
      <c r="Y204" s="28" t="s">
        <v>123</v>
      </c>
      <c r="Z204" s="24"/>
      <c r="AA204" s="76"/>
      <c r="AB204" s="31" t="s">
        <v>4</v>
      </c>
      <c r="AC204" s="32" t="s">
        <v>123</v>
      </c>
      <c r="AD204" s="6">
        <f t="shared" si="29"/>
        <v>1</v>
      </c>
      <c r="AE204" s="6">
        <f t="shared" si="30"/>
        <v>0</v>
      </c>
      <c r="AF204" s="6">
        <f t="shared" si="31"/>
        <v>0</v>
      </c>
    </row>
    <row r="205" spans="2:32" s="23" customFormat="1" hidden="1" outlineLevel="1" x14ac:dyDescent="0.25">
      <c r="B205" s="24" t="str">
        <f t="shared" ca="1" si="32"/>
        <v>ФД5_462</v>
      </c>
      <c r="C205" s="25" t="s">
        <v>117</v>
      </c>
      <c r="D205" s="25" t="s">
        <v>116</v>
      </c>
      <c r="E205" s="25" t="s">
        <v>117</v>
      </c>
      <c r="F205" s="25" t="s">
        <v>116</v>
      </c>
      <c r="G205" s="25" t="s">
        <v>116</v>
      </c>
      <c r="H205" s="25" t="s">
        <v>188</v>
      </c>
      <c r="I205" s="25" t="s">
        <v>189</v>
      </c>
      <c r="J205" s="25"/>
      <c r="K205" s="25" t="s">
        <v>121</v>
      </c>
      <c r="L205" s="25" t="s">
        <v>120</v>
      </c>
      <c r="M205" s="25"/>
      <c r="N205" s="25" t="s">
        <v>125</v>
      </c>
      <c r="O205" s="25" t="s">
        <v>74</v>
      </c>
      <c r="P205" s="25"/>
      <c r="Q205" s="25"/>
      <c r="R205" s="26" t="s">
        <v>122</v>
      </c>
      <c r="S205" s="25" t="s">
        <v>389</v>
      </c>
      <c r="T205" s="25"/>
      <c r="U205" s="24"/>
      <c r="V205" s="25"/>
      <c r="W205" s="27"/>
      <c r="X205" s="28" t="s">
        <v>123</v>
      </c>
      <c r="Y205" s="28" t="s">
        <v>123</v>
      </c>
      <c r="Z205" s="24"/>
      <c r="AA205" s="76"/>
      <c r="AB205" s="31" t="s">
        <v>4</v>
      </c>
      <c r="AC205" s="32" t="s">
        <v>123</v>
      </c>
      <c r="AD205" s="6">
        <f t="shared" si="29"/>
        <v>1</v>
      </c>
      <c r="AE205" s="6">
        <f t="shared" si="30"/>
        <v>0</v>
      </c>
      <c r="AF205" s="6">
        <f t="shared" si="31"/>
        <v>0</v>
      </c>
    </row>
    <row r="206" spans="2:32" s="23" customFormat="1" hidden="1" outlineLevel="1" x14ac:dyDescent="0.25">
      <c r="B206" s="24" t="str">
        <f t="shared" ca="1" si="32"/>
        <v>ФД6_462</v>
      </c>
      <c r="C206" s="25" t="s">
        <v>117</v>
      </c>
      <c r="D206" s="25" t="s">
        <v>116</v>
      </c>
      <c r="E206" s="25" t="s">
        <v>117</v>
      </c>
      <c r="F206" s="25" t="s">
        <v>116</v>
      </c>
      <c r="G206" s="25" t="s">
        <v>116</v>
      </c>
      <c r="H206" s="25" t="s">
        <v>188</v>
      </c>
      <c r="I206" s="25" t="s">
        <v>189</v>
      </c>
      <c r="J206" s="25"/>
      <c r="K206" s="25" t="s">
        <v>121</v>
      </c>
      <c r="L206" s="25" t="s">
        <v>120</v>
      </c>
      <c r="M206" s="25"/>
      <c r="N206" s="25" t="s">
        <v>125</v>
      </c>
      <c r="O206" s="25" t="s">
        <v>48</v>
      </c>
      <c r="P206" s="25"/>
      <c r="Q206" s="25"/>
      <c r="R206" s="26" t="s">
        <v>122</v>
      </c>
      <c r="S206" s="25" t="s">
        <v>389</v>
      </c>
      <c r="T206" s="25"/>
      <c r="U206" s="24"/>
      <c r="V206" s="25"/>
      <c r="W206" s="27"/>
      <c r="X206" s="28" t="s">
        <v>123</v>
      </c>
      <c r="Y206" s="28" t="s">
        <v>123</v>
      </c>
      <c r="Z206" s="24"/>
      <c r="AA206" s="76"/>
      <c r="AB206" s="31" t="s">
        <v>4</v>
      </c>
      <c r="AC206" s="32" t="s">
        <v>123</v>
      </c>
      <c r="AD206" s="6">
        <f t="shared" si="29"/>
        <v>1</v>
      </c>
      <c r="AE206" s="6">
        <f t="shared" si="30"/>
        <v>0</v>
      </c>
      <c r="AF206" s="6">
        <f t="shared" si="31"/>
        <v>0</v>
      </c>
    </row>
    <row r="207" spans="2:32" s="23" customFormat="1" hidden="1" outlineLevel="1" x14ac:dyDescent="0.25">
      <c r="B207" s="24" t="str">
        <f t="shared" ca="1" si="32"/>
        <v>ФД7_462</v>
      </c>
      <c r="C207" s="25" t="s">
        <v>117</v>
      </c>
      <c r="D207" s="25" t="s">
        <v>116</v>
      </c>
      <c r="E207" s="25" t="s">
        <v>117</v>
      </c>
      <c r="F207" s="25" t="s">
        <v>116</v>
      </c>
      <c r="G207" s="25" t="s">
        <v>116</v>
      </c>
      <c r="H207" s="25" t="s">
        <v>188</v>
      </c>
      <c r="I207" s="25" t="s">
        <v>189</v>
      </c>
      <c r="J207" s="25"/>
      <c r="K207" s="25" t="s">
        <v>121</v>
      </c>
      <c r="L207" s="25" t="s">
        <v>120</v>
      </c>
      <c r="M207" s="25"/>
      <c r="N207" s="25" t="s">
        <v>125</v>
      </c>
      <c r="O207" s="25" t="s">
        <v>32</v>
      </c>
      <c r="P207" s="25"/>
      <c r="Q207" s="25"/>
      <c r="R207" s="26" t="s">
        <v>122</v>
      </c>
      <c r="S207" s="25" t="s">
        <v>389</v>
      </c>
      <c r="T207" s="25"/>
      <c r="U207" s="24"/>
      <c r="V207" s="25"/>
      <c r="W207" s="27"/>
      <c r="X207" s="28" t="s">
        <v>123</v>
      </c>
      <c r="Y207" s="28" t="s">
        <v>123</v>
      </c>
      <c r="Z207" s="24"/>
      <c r="AA207" s="76"/>
      <c r="AB207" s="31" t="s">
        <v>4</v>
      </c>
      <c r="AC207" s="32" t="s">
        <v>123</v>
      </c>
      <c r="AD207" s="6">
        <f t="shared" si="29"/>
        <v>1</v>
      </c>
      <c r="AE207" s="6">
        <f t="shared" si="30"/>
        <v>0</v>
      </c>
      <c r="AF207" s="6">
        <f t="shared" si="31"/>
        <v>0</v>
      </c>
    </row>
    <row r="208" spans="2:32" s="23" customFormat="1" hidden="1" outlineLevel="1" x14ac:dyDescent="0.25">
      <c r="B208" s="24" t="str">
        <f t="shared" ca="1" si="32"/>
        <v>ФД8_462</v>
      </c>
      <c r="C208" s="25" t="s">
        <v>117</v>
      </c>
      <c r="D208" s="25" t="s">
        <v>116</v>
      </c>
      <c r="E208" s="25" t="s">
        <v>117</v>
      </c>
      <c r="F208" s="25" t="s">
        <v>116</v>
      </c>
      <c r="G208" s="25" t="s">
        <v>116</v>
      </c>
      <c r="H208" s="25" t="s">
        <v>188</v>
      </c>
      <c r="I208" s="25" t="s">
        <v>189</v>
      </c>
      <c r="J208" s="25"/>
      <c r="K208" s="25" t="s">
        <v>121</v>
      </c>
      <c r="L208" s="25" t="s">
        <v>120</v>
      </c>
      <c r="M208" s="25"/>
      <c r="N208" s="25" t="s">
        <v>134</v>
      </c>
      <c r="O208" s="25"/>
      <c r="P208" s="25"/>
      <c r="Q208" s="25"/>
      <c r="R208" s="26" t="s">
        <v>392</v>
      </c>
      <c r="S208" s="25" t="s">
        <v>230</v>
      </c>
      <c r="T208" s="25"/>
      <c r="U208" s="25" t="s">
        <v>460</v>
      </c>
      <c r="V208" s="25"/>
      <c r="W208" s="27"/>
      <c r="X208" s="28" t="s">
        <v>123</v>
      </c>
      <c r="Y208" s="28" t="s">
        <v>123</v>
      </c>
      <c r="Z208" s="24"/>
      <c r="AA208" s="76"/>
      <c r="AB208" s="31" t="s">
        <v>4</v>
      </c>
      <c r="AC208" s="32" t="s">
        <v>123</v>
      </c>
      <c r="AD208" s="6">
        <f t="shared" si="29"/>
        <v>1</v>
      </c>
      <c r="AE208" s="6">
        <f t="shared" si="30"/>
        <v>0</v>
      </c>
      <c r="AF208" s="6">
        <f t="shared" si="31"/>
        <v>0</v>
      </c>
    </row>
    <row r="209" spans="2:32" ht="15" customHeight="1" collapsed="1" x14ac:dyDescent="0.25">
      <c r="B209" s="623" t="s">
        <v>190</v>
      </c>
      <c r="C209" s="624"/>
      <c r="D209" s="624"/>
      <c r="E209" s="624"/>
      <c r="F209" s="624"/>
      <c r="G209" s="624"/>
      <c r="H209" s="624"/>
      <c r="I209" s="624"/>
      <c r="J209" s="624"/>
      <c r="K209" s="624"/>
      <c r="L209" s="624"/>
      <c r="M209" s="624"/>
      <c r="N209" s="624"/>
      <c r="O209" s="624"/>
      <c r="P209" s="624"/>
      <c r="Q209" s="624"/>
      <c r="R209" s="624"/>
      <c r="S209" s="624"/>
      <c r="T209" s="624"/>
      <c r="U209" s="624"/>
      <c r="V209" s="624"/>
      <c r="W209" s="624"/>
      <c r="X209" s="624"/>
      <c r="Y209" s="624"/>
      <c r="Z209" s="624"/>
      <c r="AA209" s="53"/>
      <c r="AB209" s="53"/>
      <c r="AC209" s="54"/>
      <c r="AD209" s="6">
        <f t="shared" si="29"/>
        <v>0</v>
      </c>
      <c r="AE209" s="6">
        <f t="shared" si="30"/>
        <v>0</v>
      </c>
      <c r="AF209" s="6">
        <f t="shared" si="31"/>
        <v>0</v>
      </c>
    </row>
    <row r="210" spans="2:32" s="23" customFormat="1" ht="45" hidden="1" outlineLevel="1" x14ac:dyDescent="0.25">
      <c r="B210" s="24" t="str">
        <f t="shared" ref="B210:B216" ca="1" si="33">"ФД"&amp;COUNTA(A$190:$C210)&amp;"_"&amp;MID(H210,5,5)</f>
        <v>ФД1_340</v>
      </c>
      <c r="C210" s="25" t="s">
        <v>116</v>
      </c>
      <c r="D210" s="25" t="s">
        <v>116</v>
      </c>
      <c r="E210" s="25" t="s">
        <v>117</v>
      </c>
      <c r="F210" s="25" t="s">
        <v>116</v>
      </c>
      <c r="G210" s="25" t="s">
        <v>116</v>
      </c>
      <c r="H210" s="25" t="s">
        <v>190</v>
      </c>
      <c r="I210" s="420" t="s">
        <v>120</v>
      </c>
      <c r="J210" s="25"/>
      <c r="K210" s="25" t="s">
        <v>119</v>
      </c>
      <c r="L210" s="25" t="s">
        <v>120</v>
      </c>
      <c r="M210" s="25"/>
      <c r="N210" s="25" t="s">
        <v>461</v>
      </c>
      <c r="O210" s="25" t="s">
        <v>462</v>
      </c>
      <c r="P210" s="25"/>
      <c r="Q210" s="25"/>
      <c r="R210" s="26" t="s">
        <v>122</v>
      </c>
      <c r="S210" s="25" t="s">
        <v>386</v>
      </c>
      <c r="T210" s="25"/>
      <c r="U210" s="25" t="s">
        <v>387</v>
      </c>
      <c r="V210" s="25"/>
      <c r="W210" s="27"/>
      <c r="X210" s="28" t="s">
        <v>123</v>
      </c>
      <c r="Y210" s="28" t="s">
        <v>123</v>
      </c>
      <c r="Z210" s="24"/>
      <c r="AA210" s="76">
        <v>45531.362013888887</v>
      </c>
      <c r="AB210" s="31" t="s">
        <v>4</v>
      </c>
      <c r="AC210" s="32" t="s">
        <v>123</v>
      </c>
      <c r="AD210" s="6">
        <f t="shared" si="29"/>
        <v>1</v>
      </c>
      <c r="AE210" s="6">
        <f t="shared" si="30"/>
        <v>0</v>
      </c>
      <c r="AF210" s="6">
        <f t="shared" si="31"/>
        <v>0</v>
      </c>
    </row>
    <row r="211" spans="2:32" s="23" customFormat="1" hidden="1" outlineLevel="1" x14ac:dyDescent="0.25">
      <c r="B211" s="24" t="str">
        <f t="shared" ca="1" si="33"/>
        <v>ФД2_340</v>
      </c>
      <c r="C211" s="25" t="s">
        <v>116</v>
      </c>
      <c r="D211" s="25" t="s">
        <v>116</v>
      </c>
      <c r="E211" s="25" t="s">
        <v>117</v>
      </c>
      <c r="F211" s="25" t="s">
        <v>116</v>
      </c>
      <c r="G211" s="25" t="s">
        <v>116</v>
      </c>
      <c r="H211" s="25" t="s">
        <v>190</v>
      </c>
      <c r="I211" s="420" t="s">
        <v>120</v>
      </c>
      <c r="J211" s="25"/>
      <c r="K211" s="25" t="s">
        <v>119</v>
      </c>
      <c r="L211" s="25" t="s">
        <v>120</v>
      </c>
      <c r="M211" s="25"/>
      <c r="N211" s="25" t="s">
        <v>121</v>
      </c>
      <c r="O211" s="25" t="s">
        <v>251</v>
      </c>
      <c r="P211" s="25"/>
      <c r="Q211" s="25"/>
      <c r="R211" s="26" t="s">
        <v>122</v>
      </c>
      <c r="S211" s="25" t="s">
        <v>389</v>
      </c>
      <c r="T211" s="25"/>
      <c r="U211" s="24"/>
      <c r="V211" s="25"/>
      <c r="W211" s="27"/>
      <c r="X211" s="28" t="s">
        <v>123</v>
      </c>
      <c r="Y211" s="28" t="s">
        <v>123</v>
      </c>
      <c r="Z211" s="24"/>
      <c r="AA211" s="76">
        <v>45531.362025462964</v>
      </c>
      <c r="AB211" s="31" t="s">
        <v>4</v>
      </c>
      <c r="AC211" s="32" t="s">
        <v>123</v>
      </c>
      <c r="AD211" s="6">
        <f t="shared" si="29"/>
        <v>1</v>
      </c>
      <c r="AE211" s="6">
        <f t="shared" si="30"/>
        <v>0</v>
      </c>
      <c r="AF211" s="6">
        <f t="shared" si="31"/>
        <v>0</v>
      </c>
    </row>
    <row r="212" spans="2:32" s="23" customFormat="1" hidden="1" outlineLevel="1" x14ac:dyDescent="0.25">
      <c r="B212" s="24" t="str">
        <f t="shared" ca="1" si="33"/>
        <v>ФД3_340</v>
      </c>
      <c r="C212" s="25" t="s">
        <v>116</v>
      </c>
      <c r="D212" s="25" t="s">
        <v>116</v>
      </c>
      <c r="E212" s="25" t="s">
        <v>117</v>
      </c>
      <c r="F212" s="25" t="s">
        <v>116</v>
      </c>
      <c r="G212" s="25" t="s">
        <v>116</v>
      </c>
      <c r="H212" s="25" t="s">
        <v>190</v>
      </c>
      <c r="I212" s="420" t="s">
        <v>120</v>
      </c>
      <c r="J212" s="25"/>
      <c r="K212" s="25" t="s">
        <v>119</v>
      </c>
      <c r="L212" s="25" t="s">
        <v>120</v>
      </c>
      <c r="M212" s="25"/>
      <c r="N212" s="25" t="s">
        <v>131</v>
      </c>
      <c r="O212" s="25" t="s">
        <v>132</v>
      </c>
      <c r="P212" s="25"/>
      <c r="Q212" s="25"/>
      <c r="R212" s="26" t="s">
        <v>122</v>
      </c>
      <c r="S212" s="25" t="s">
        <v>389</v>
      </c>
      <c r="T212" s="25"/>
      <c r="U212" s="24"/>
      <c r="V212" s="25"/>
      <c r="W212" s="27"/>
      <c r="X212" s="28" t="s">
        <v>123</v>
      </c>
      <c r="Y212" s="28" t="s">
        <v>123</v>
      </c>
      <c r="Z212" s="24"/>
      <c r="AA212" s="76">
        <v>45531.362037037034</v>
      </c>
      <c r="AB212" s="31" t="s">
        <v>4</v>
      </c>
      <c r="AC212" s="32" t="s">
        <v>123</v>
      </c>
      <c r="AD212" s="6">
        <f t="shared" si="29"/>
        <v>1</v>
      </c>
      <c r="AE212" s="6">
        <f t="shared" si="30"/>
        <v>0</v>
      </c>
      <c r="AF212" s="6">
        <f t="shared" si="31"/>
        <v>0</v>
      </c>
    </row>
    <row r="213" spans="2:32" s="23" customFormat="1" ht="30" hidden="1" outlineLevel="1" x14ac:dyDescent="0.25">
      <c r="B213" s="24" t="str">
        <f t="shared" ca="1" si="33"/>
        <v>ФД4_340</v>
      </c>
      <c r="C213" s="25" t="s">
        <v>116</v>
      </c>
      <c r="D213" s="25" t="s">
        <v>116</v>
      </c>
      <c r="E213" s="25" t="s">
        <v>117</v>
      </c>
      <c r="F213" s="25" t="s">
        <v>116</v>
      </c>
      <c r="G213" s="25" t="s">
        <v>116</v>
      </c>
      <c r="H213" s="25" t="s">
        <v>190</v>
      </c>
      <c r="I213" s="420" t="s">
        <v>120</v>
      </c>
      <c r="J213" s="25"/>
      <c r="K213" s="25" t="s">
        <v>119</v>
      </c>
      <c r="L213" s="25" t="s">
        <v>120</v>
      </c>
      <c r="M213" s="25"/>
      <c r="N213" s="25" t="s">
        <v>125</v>
      </c>
      <c r="O213" s="25" t="s">
        <v>191</v>
      </c>
      <c r="P213" s="25"/>
      <c r="Q213" s="25"/>
      <c r="R213" s="26" t="s">
        <v>122</v>
      </c>
      <c r="S213" s="25" t="s">
        <v>389</v>
      </c>
      <c r="T213" s="25"/>
      <c r="U213" s="24"/>
      <c r="V213" s="25"/>
      <c r="W213" s="27"/>
      <c r="X213" s="28" t="s">
        <v>123</v>
      </c>
      <c r="Y213" s="28" t="s">
        <v>123</v>
      </c>
      <c r="Z213" s="24"/>
      <c r="AA213" s="76">
        <v>45531.36204861111</v>
      </c>
      <c r="AB213" s="31" t="s">
        <v>4</v>
      </c>
      <c r="AC213" s="32" t="s">
        <v>123</v>
      </c>
      <c r="AD213" s="6">
        <f t="shared" si="29"/>
        <v>1</v>
      </c>
      <c r="AE213" s="6">
        <f t="shared" si="30"/>
        <v>0</v>
      </c>
      <c r="AF213" s="6">
        <f t="shared" si="31"/>
        <v>0</v>
      </c>
    </row>
    <row r="214" spans="2:32" s="23" customFormat="1" hidden="1" outlineLevel="1" x14ac:dyDescent="0.25">
      <c r="B214" s="24" t="str">
        <f t="shared" ca="1" si="33"/>
        <v>ФД5_340</v>
      </c>
      <c r="C214" s="25" t="s">
        <v>116</v>
      </c>
      <c r="D214" s="25" t="s">
        <v>116</v>
      </c>
      <c r="E214" s="25" t="s">
        <v>117</v>
      </c>
      <c r="F214" s="25" t="s">
        <v>116</v>
      </c>
      <c r="G214" s="25" t="s">
        <v>116</v>
      </c>
      <c r="H214" s="25" t="s">
        <v>190</v>
      </c>
      <c r="I214" s="420" t="s">
        <v>120</v>
      </c>
      <c r="J214" s="25"/>
      <c r="K214" s="25" t="s">
        <v>119</v>
      </c>
      <c r="L214" s="25" t="s">
        <v>120</v>
      </c>
      <c r="M214" s="25"/>
      <c r="N214" s="25" t="s">
        <v>134</v>
      </c>
      <c r="O214" s="25" t="s">
        <v>12</v>
      </c>
      <c r="P214" s="25"/>
      <c r="Q214" s="25"/>
      <c r="R214" s="26" t="s">
        <v>122</v>
      </c>
      <c r="S214" s="25" t="s">
        <v>389</v>
      </c>
      <c r="T214" s="25"/>
      <c r="U214" s="24"/>
      <c r="V214" s="25"/>
      <c r="W214" s="27"/>
      <c r="X214" s="28" t="s">
        <v>123</v>
      </c>
      <c r="Y214" s="28" t="s">
        <v>123</v>
      </c>
      <c r="Z214" s="24"/>
      <c r="AA214" s="76">
        <v>45531.362060185187</v>
      </c>
      <c r="AB214" s="31" t="s">
        <v>4</v>
      </c>
      <c r="AC214" s="32" t="s">
        <v>123</v>
      </c>
      <c r="AD214" s="6">
        <f t="shared" si="29"/>
        <v>1</v>
      </c>
      <c r="AE214" s="6">
        <f t="shared" si="30"/>
        <v>0</v>
      </c>
      <c r="AF214" s="6">
        <f t="shared" si="31"/>
        <v>0</v>
      </c>
    </row>
    <row r="215" spans="2:32" s="23" customFormat="1" hidden="1" outlineLevel="1" x14ac:dyDescent="0.25">
      <c r="B215" s="24" t="str">
        <f t="shared" ca="1" si="33"/>
        <v>ФД6_340</v>
      </c>
      <c r="C215" s="25" t="s">
        <v>116</v>
      </c>
      <c r="D215" s="25" t="s">
        <v>116</v>
      </c>
      <c r="E215" s="25" t="s">
        <v>117</v>
      </c>
      <c r="F215" s="25" t="s">
        <v>116</v>
      </c>
      <c r="G215" s="25" t="s">
        <v>116</v>
      </c>
      <c r="H215" s="25" t="s">
        <v>190</v>
      </c>
      <c r="I215" s="420" t="s">
        <v>120</v>
      </c>
      <c r="J215" s="25"/>
      <c r="K215" s="25" t="s">
        <v>119</v>
      </c>
      <c r="L215" s="25" t="s">
        <v>120</v>
      </c>
      <c r="M215" s="25"/>
      <c r="N215" s="25" t="s">
        <v>134</v>
      </c>
      <c r="O215" s="25" t="s">
        <v>26</v>
      </c>
      <c r="P215" s="25"/>
      <c r="Q215" s="25"/>
      <c r="R215" s="26" t="s">
        <v>122</v>
      </c>
      <c r="S215" s="25" t="s">
        <v>389</v>
      </c>
      <c r="T215" s="25"/>
      <c r="U215" s="24"/>
      <c r="V215" s="25"/>
      <c r="W215" s="27"/>
      <c r="X215" s="28" t="s">
        <v>123</v>
      </c>
      <c r="Y215" s="28" t="s">
        <v>123</v>
      </c>
      <c r="Z215" s="24"/>
      <c r="AA215" s="76">
        <v>45531.362071759257</v>
      </c>
      <c r="AB215" s="31" t="s">
        <v>4</v>
      </c>
      <c r="AC215" s="32" t="s">
        <v>123</v>
      </c>
      <c r="AD215" s="6">
        <f t="shared" si="29"/>
        <v>1</v>
      </c>
      <c r="AE215" s="6">
        <f t="shared" si="30"/>
        <v>0</v>
      </c>
      <c r="AF215" s="6">
        <f t="shared" si="31"/>
        <v>0</v>
      </c>
    </row>
    <row r="216" spans="2:32" s="23" customFormat="1" hidden="1" outlineLevel="1" x14ac:dyDescent="0.25">
      <c r="B216" s="24" t="str">
        <f t="shared" ca="1" si="33"/>
        <v>ФД7_340</v>
      </c>
      <c r="C216" s="25" t="s">
        <v>116</v>
      </c>
      <c r="D216" s="25" t="s">
        <v>116</v>
      </c>
      <c r="E216" s="25" t="s">
        <v>117</v>
      </c>
      <c r="F216" s="25" t="s">
        <v>116</v>
      </c>
      <c r="G216" s="25" t="s">
        <v>116</v>
      </c>
      <c r="H216" s="25" t="s">
        <v>190</v>
      </c>
      <c r="I216" s="420" t="s">
        <v>120</v>
      </c>
      <c r="J216" s="25"/>
      <c r="K216" s="25" t="s">
        <v>119</v>
      </c>
      <c r="L216" s="25" t="s">
        <v>120</v>
      </c>
      <c r="M216" s="25"/>
      <c r="N216" s="25" t="s">
        <v>124</v>
      </c>
      <c r="O216" s="25"/>
      <c r="P216" s="25"/>
      <c r="Q216" s="25"/>
      <c r="R216" s="26" t="s">
        <v>392</v>
      </c>
      <c r="S216" s="25" t="s">
        <v>230</v>
      </c>
      <c r="T216" s="25"/>
      <c r="U216" s="25" t="s">
        <v>402</v>
      </c>
      <c r="V216" s="25"/>
      <c r="W216" s="27"/>
      <c r="X216" s="28" t="s">
        <v>123</v>
      </c>
      <c r="Y216" s="28" t="s">
        <v>123</v>
      </c>
      <c r="Z216" s="24"/>
      <c r="AA216" s="76">
        <v>45531.362083333333</v>
      </c>
      <c r="AB216" s="31" t="s">
        <v>4</v>
      </c>
      <c r="AC216" s="32" t="s">
        <v>123</v>
      </c>
      <c r="AD216" s="6">
        <f t="shared" si="29"/>
        <v>1</v>
      </c>
      <c r="AE216" s="6">
        <f t="shared" si="30"/>
        <v>0</v>
      </c>
      <c r="AF216" s="6">
        <f t="shared" si="31"/>
        <v>0</v>
      </c>
    </row>
    <row r="217" spans="2:32" ht="15" customHeight="1" collapsed="1" x14ac:dyDescent="0.25">
      <c r="B217" s="623" t="s">
        <v>192</v>
      </c>
      <c r="C217" s="624"/>
      <c r="D217" s="624"/>
      <c r="E217" s="624"/>
      <c r="F217" s="624"/>
      <c r="G217" s="624"/>
      <c r="H217" s="624"/>
      <c r="I217" s="624"/>
      <c r="J217" s="624"/>
      <c r="K217" s="624"/>
      <c r="L217" s="624"/>
      <c r="M217" s="624"/>
      <c r="N217" s="624"/>
      <c r="O217" s="624"/>
      <c r="P217" s="624"/>
      <c r="Q217" s="624"/>
      <c r="R217" s="624"/>
      <c r="S217" s="624"/>
      <c r="T217" s="624"/>
      <c r="U217" s="624"/>
      <c r="V217" s="624"/>
      <c r="W217" s="624"/>
      <c r="X217" s="624"/>
      <c r="Y217" s="624"/>
      <c r="Z217" s="624"/>
      <c r="AA217" s="53"/>
      <c r="AB217" s="53"/>
      <c r="AC217" s="54"/>
      <c r="AD217" s="6">
        <f t="shared" si="29"/>
        <v>0</v>
      </c>
      <c r="AE217" s="6">
        <f t="shared" si="30"/>
        <v>0</v>
      </c>
      <c r="AF217" s="6">
        <f t="shared" si="31"/>
        <v>0</v>
      </c>
    </row>
    <row r="218" spans="2:32" s="23" customFormat="1" ht="30" hidden="1" outlineLevel="1" x14ac:dyDescent="0.25">
      <c r="B218" s="24" t="str">
        <f t="shared" ref="B218:B222" ca="1" si="34">"ФД"&amp;COUNTA(A$198:$C218)&amp;"_"&amp;MID(H218,5,5)</f>
        <v>ФД1_341</v>
      </c>
      <c r="C218" s="25" t="s">
        <v>116</v>
      </c>
      <c r="D218" s="25" t="s">
        <v>116</v>
      </c>
      <c r="E218" s="25" t="s">
        <v>117</v>
      </c>
      <c r="F218" s="25" t="s">
        <v>116</v>
      </c>
      <c r="G218" s="25" t="s">
        <v>116</v>
      </c>
      <c r="H218" s="25" t="s">
        <v>192</v>
      </c>
      <c r="I218" s="25" t="s">
        <v>193</v>
      </c>
      <c r="J218" s="25"/>
      <c r="K218" s="25" t="s">
        <v>121</v>
      </c>
      <c r="L218" s="25" t="s">
        <v>120</v>
      </c>
      <c r="M218" s="25"/>
      <c r="N218" s="25" t="s">
        <v>131</v>
      </c>
      <c r="O218" s="25" t="s">
        <v>463</v>
      </c>
      <c r="P218" s="25"/>
      <c r="Q218" s="25"/>
      <c r="R218" s="26" t="s">
        <v>122</v>
      </c>
      <c r="S218" s="25" t="s">
        <v>386</v>
      </c>
      <c r="T218" s="25"/>
      <c r="U218" s="25" t="s">
        <v>387</v>
      </c>
      <c r="V218" s="25"/>
      <c r="W218" s="27"/>
      <c r="X218" s="28" t="s">
        <v>123</v>
      </c>
      <c r="Y218" s="28" t="s">
        <v>123</v>
      </c>
      <c r="Z218" s="24"/>
      <c r="AA218" s="76"/>
      <c r="AB218" s="31" t="s">
        <v>4</v>
      </c>
      <c r="AC218" s="32" t="s">
        <v>123</v>
      </c>
      <c r="AD218" s="6">
        <f t="shared" si="29"/>
        <v>1</v>
      </c>
      <c r="AE218" s="6">
        <f t="shared" si="30"/>
        <v>0</v>
      </c>
      <c r="AF218" s="6">
        <f t="shared" si="31"/>
        <v>0</v>
      </c>
    </row>
    <row r="219" spans="2:32" s="23" customFormat="1" ht="30" hidden="1" outlineLevel="1" x14ac:dyDescent="0.25">
      <c r="B219" s="24" t="str">
        <f t="shared" ca="1" si="34"/>
        <v>ФД2_341</v>
      </c>
      <c r="C219" s="25" t="s">
        <v>116</v>
      </c>
      <c r="D219" s="25" t="s">
        <v>116</v>
      </c>
      <c r="E219" s="25" t="s">
        <v>117</v>
      </c>
      <c r="F219" s="25" t="s">
        <v>116</v>
      </c>
      <c r="G219" s="25" t="s">
        <v>116</v>
      </c>
      <c r="H219" s="25" t="s">
        <v>192</v>
      </c>
      <c r="I219" s="25" t="s">
        <v>193</v>
      </c>
      <c r="J219" s="25"/>
      <c r="K219" s="25" t="s">
        <v>131</v>
      </c>
      <c r="L219" s="25" t="s">
        <v>120</v>
      </c>
      <c r="M219" s="25"/>
      <c r="N219" s="25" t="s">
        <v>459</v>
      </c>
      <c r="O219" s="25" t="s">
        <v>464</v>
      </c>
      <c r="P219" s="25"/>
      <c r="Q219" s="25"/>
      <c r="R219" s="26" t="s">
        <v>122</v>
      </c>
      <c r="S219" s="25" t="s">
        <v>386</v>
      </c>
      <c r="T219" s="25"/>
      <c r="U219" s="25" t="s">
        <v>387</v>
      </c>
      <c r="V219" s="25"/>
      <c r="W219" s="27"/>
      <c r="X219" s="28" t="s">
        <v>123</v>
      </c>
      <c r="Y219" s="28" t="s">
        <v>123</v>
      </c>
      <c r="Z219" s="24"/>
      <c r="AA219" s="76"/>
      <c r="AB219" s="31" t="s">
        <v>4</v>
      </c>
      <c r="AC219" s="32" t="s">
        <v>123</v>
      </c>
      <c r="AD219" s="6">
        <f t="shared" si="29"/>
        <v>1</v>
      </c>
      <c r="AE219" s="6">
        <f t="shared" si="30"/>
        <v>0</v>
      </c>
      <c r="AF219" s="6">
        <f t="shared" si="31"/>
        <v>0</v>
      </c>
    </row>
    <row r="220" spans="2:32" s="23" customFormat="1" hidden="1" outlineLevel="1" x14ac:dyDescent="0.25">
      <c r="B220" s="24" t="str">
        <f t="shared" ca="1" si="34"/>
        <v>ФД3_341</v>
      </c>
      <c r="C220" s="25" t="s">
        <v>116</v>
      </c>
      <c r="D220" s="25" t="s">
        <v>116</v>
      </c>
      <c r="E220" s="25" t="s">
        <v>117</v>
      </c>
      <c r="F220" s="25" t="s">
        <v>116</v>
      </c>
      <c r="G220" s="25" t="s">
        <v>116</v>
      </c>
      <c r="H220" s="25" t="s">
        <v>192</v>
      </c>
      <c r="I220" s="25" t="s">
        <v>193</v>
      </c>
      <c r="J220" s="25"/>
      <c r="K220" s="25" t="s">
        <v>119</v>
      </c>
      <c r="L220" s="25" t="s">
        <v>120</v>
      </c>
      <c r="M220" s="25"/>
      <c r="N220" s="25" t="s">
        <v>131</v>
      </c>
      <c r="O220" s="25" t="s">
        <v>463</v>
      </c>
      <c r="P220" s="25"/>
      <c r="Q220" s="25"/>
      <c r="R220" s="26" t="s">
        <v>122</v>
      </c>
      <c r="S220" s="25" t="s">
        <v>389</v>
      </c>
      <c r="T220" s="25"/>
      <c r="U220" s="24"/>
      <c r="V220" s="25"/>
      <c r="W220" s="27"/>
      <c r="X220" s="28" t="s">
        <v>123</v>
      </c>
      <c r="Y220" s="28" t="s">
        <v>123</v>
      </c>
      <c r="Z220" s="24"/>
      <c r="AA220" s="76"/>
      <c r="AB220" s="31" t="s">
        <v>4</v>
      </c>
      <c r="AC220" s="32" t="s">
        <v>123</v>
      </c>
      <c r="AD220" s="6">
        <f t="shared" si="29"/>
        <v>1</v>
      </c>
      <c r="AE220" s="6">
        <f t="shared" si="30"/>
        <v>0</v>
      </c>
      <c r="AF220" s="6">
        <f t="shared" si="31"/>
        <v>0</v>
      </c>
    </row>
    <row r="221" spans="2:32" s="23" customFormat="1" hidden="1" outlineLevel="1" x14ac:dyDescent="0.25">
      <c r="B221" s="24" t="str">
        <f t="shared" ca="1" si="34"/>
        <v>ФД4_341</v>
      </c>
      <c r="C221" s="25" t="s">
        <v>116</v>
      </c>
      <c r="D221" s="25" t="s">
        <v>116</v>
      </c>
      <c r="E221" s="25" t="s">
        <v>117</v>
      </c>
      <c r="F221" s="25" t="s">
        <v>116</v>
      </c>
      <c r="G221" s="25" t="s">
        <v>116</v>
      </c>
      <c r="H221" s="25" t="s">
        <v>192</v>
      </c>
      <c r="I221" s="25" t="s">
        <v>193</v>
      </c>
      <c r="J221" s="25"/>
      <c r="K221" s="25" t="s">
        <v>131</v>
      </c>
      <c r="L221" s="25" t="s">
        <v>120</v>
      </c>
      <c r="M221" s="25"/>
      <c r="N221" s="25" t="s">
        <v>125</v>
      </c>
      <c r="O221" s="25" t="s">
        <v>465</v>
      </c>
      <c r="P221" s="25"/>
      <c r="Q221" s="25"/>
      <c r="R221" s="26" t="s">
        <v>122</v>
      </c>
      <c r="S221" s="25" t="s">
        <v>389</v>
      </c>
      <c r="T221" s="25"/>
      <c r="U221" s="24"/>
      <c r="V221" s="25"/>
      <c r="W221" s="27"/>
      <c r="X221" s="28" t="s">
        <v>123</v>
      </c>
      <c r="Y221" s="28" t="s">
        <v>123</v>
      </c>
      <c r="Z221" s="24"/>
      <c r="AA221" s="76"/>
      <c r="AB221" s="31" t="s">
        <v>4</v>
      </c>
      <c r="AC221" s="32" t="s">
        <v>123</v>
      </c>
      <c r="AD221" s="6">
        <f t="shared" si="29"/>
        <v>1</v>
      </c>
      <c r="AE221" s="6">
        <f t="shared" si="30"/>
        <v>0</v>
      </c>
      <c r="AF221" s="6">
        <f t="shared" si="31"/>
        <v>0</v>
      </c>
    </row>
    <row r="222" spans="2:32" s="23" customFormat="1" ht="30" hidden="1" outlineLevel="1" x14ac:dyDescent="0.25">
      <c r="B222" s="24" t="str">
        <f t="shared" ca="1" si="34"/>
        <v>ФД5_341</v>
      </c>
      <c r="C222" s="25" t="s">
        <v>116</v>
      </c>
      <c r="D222" s="25" t="s">
        <v>116</v>
      </c>
      <c r="E222" s="25" t="s">
        <v>117</v>
      </c>
      <c r="F222" s="25" t="s">
        <v>116</v>
      </c>
      <c r="G222" s="25" t="s">
        <v>116</v>
      </c>
      <c r="H222" s="25" t="s">
        <v>192</v>
      </c>
      <c r="I222" s="25" t="s">
        <v>193</v>
      </c>
      <c r="J222" s="25"/>
      <c r="K222" s="25" t="s">
        <v>119</v>
      </c>
      <c r="L222" s="25" t="s">
        <v>120</v>
      </c>
      <c r="M222" s="25"/>
      <c r="N222" s="25" t="s">
        <v>395</v>
      </c>
      <c r="O222" s="25"/>
      <c r="P222" s="25" t="s">
        <v>401</v>
      </c>
      <c r="Q222" s="25"/>
      <c r="R222" s="26" t="s">
        <v>392</v>
      </c>
      <c r="S222" s="25" t="s">
        <v>230</v>
      </c>
      <c r="T222" s="25"/>
      <c r="U222" s="25" t="s">
        <v>460</v>
      </c>
      <c r="V222" s="25"/>
      <c r="W222" s="27"/>
      <c r="X222" s="28" t="s">
        <v>123</v>
      </c>
      <c r="Y222" s="28" t="s">
        <v>123</v>
      </c>
      <c r="Z222" s="24"/>
      <c r="AA222" s="76"/>
      <c r="AB222" s="31" t="s">
        <v>4</v>
      </c>
      <c r="AC222" s="32" t="s">
        <v>123</v>
      </c>
      <c r="AD222" s="6">
        <f t="shared" si="29"/>
        <v>1</v>
      </c>
      <c r="AE222" s="6">
        <f t="shared" si="30"/>
        <v>0</v>
      </c>
      <c r="AF222" s="6">
        <f t="shared" si="31"/>
        <v>0</v>
      </c>
    </row>
    <row r="223" spans="2:32" ht="15" customHeight="1" collapsed="1" x14ac:dyDescent="0.25">
      <c r="B223" s="623" t="s">
        <v>195</v>
      </c>
      <c r="C223" s="624"/>
      <c r="D223" s="624"/>
      <c r="E223" s="624"/>
      <c r="F223" s="624"/>
      <c r="G223" s="624"/>
      <c r="H223" s="624"/>
      <c r="I223" s="624"/>
      <c r="J223" s="624"/>
      <c r="K223" s="624"/>
      <c r="L223" s="624"/>
      <c r="M223" s="624"/>
      <c r="N223" s="624"/>
      <c r="O223" s="624"/>
      <c r="P223" s="624"/>
      <c r="Q223" s="624"/>
      <c r="R223" s="624"/>
      <c r="S223" s="624"/>
      <c r="T223" s="624"/>
      <c r="U223" s="624"/>
      <c r="V223" s="624"/>
      <c r="W223" s="624"/>
      <c r="X223" s="624"/>
      <c r="Y223" s="624"/>
      <c r="Z223" s="624"/>
      <c r="AA223" s="53"/>
      <c r="AB223" s="53"/>
      <c r="AC223" s="54"/>
      <c r="AD223" s="6">
        <f t="shared" si="29"/>
        <v>0</v>
      </c>
      <c r="AE223" s="6">
        <f t="shared" si="30"/>
        <v>0</v>
      </c>
      <c r="AF223" s="6">
        <f t="shared" si="31"/>
        <v>0</v>
      </c>
    </row>
    <row r="224" spans="2:32" s="23" customFormat="1" ht="30" hidden="1" outlineLevel="1" x14ac:dyDescent="0.25">
      <c r="B224" s="24" t="str">
        <f t="shared" ref="B224:B230" ca="1" si="35">"ФД"&amp;COUNTA(A$204:$C224)&amp;"_"&amp;MID(H224,5,5)</f>
        <v>ФД1_342</v>
      </c>
      <c r="C224" s="25" t="s">
        <v>116</v>
      </c>
      <c r="D224" s="25" t="s">
        <v>116</v>
      </c>
      <c r="E224" s="25" t="s">
        <v>117</v>
      </c>
      <c r="F224" s="25" t="s">
        <v>116</v>
      </c>
      <c r="G224" s="25" t="s">
        <v>116</v>
      </c>
      <c r="H224" s="25" t="s">
        <v>195</v>
      </c>
      <c r="I224" s="25" t="s">
        <v>196</v>
      </c>
      <c r="J224" s="25"/>
      <c r="K224" s="25" t="s">
        <v>130</v>
      </c>
      <c r="L224" s="25" t="s">
        <v>120</v>
      </c>
      <c r="M224" s="25"/>
      <c r="N224" s="25" t="s">
        <v>466</v>
      </c>
      <c r="O224" s="25"/>
      <c r="P224" s="25"/>
      <c r="Q224" s="25"/>
      <c r="R224" s="26" t="s">
        <v>122</v>
      </c>
      <c r="S224" s="25" t="s">
        <v>386</v>
      </c>
      <c r="T224" s="25"/>
      <c r="U224" s="25" t="s">
        <v>387</v>
      </c>
      <c r="V224" s="25"/>
      <c r="W224" s="27"/>
      <c r="X224" s="28" t="s">
        <v>123</v>
      </c>
      <c r="Y224" s="28" t="s">
        <v>123</v>
      </c>
      <c r="Z224" s="24"/>
      <c r="AA224" s="76"/>
      <c r="AB224" s="31" t="s">
        <v>4</v>
      </c>
      <c r="AC224" s="32" t="s">
        <v>123</v>
      </c>
      <c r="AD224" s="6">
        <f t="shared" si="29"/>
        <v>1</v>
      </c>
      <c r="AE224" s="6">
        <f t="shared" si="30"/>
        <v>0</v>
      </c>
      <c r="AF224" s="6">
        <f t="shared" si="31"/>
        <v>0</v>
      </c>
    </row>
    <row r="225" spans="2:32" s="23" customFormat="1" hidden="1" outlineLevel="1" x14ac:dyDescent="0.25">
      <c r="B225" s="24" t="str">
        <f t="shared" ca="1" si="35"/>
        <v>ФД2_342</v>
      </c>
      <c r="C225" s="25" t="s">
        <v>116</v>
      </c>
      <c r="D225" s="25" t="s">
        <v>116</v>
      </c>
      <c r="E225" s="25" t="s">
        <v>117</v>
      </c>
      <c r="F225" s="25" t="s">
        <v>116</v>
      </c>
      <c r="G225" s="25" t="s">
        <v>116</v>
      </c>
      <c r="H225" s="25" t="s">
        <v>195</v>
      </c>
      <c r="I225" s="25" t="s">
        <v>196</v>
      </c>
      <c r="J225" s="25"/>
      <c r="K225" s="25" t="s">
        <v>130</v>
      </c>
      <c r="L225" s="25" t="s">
        <v>120</v>
      </c>
      <c r="M225" s="25"/>
      <c r="N225" s="25" t="s">
        <v>121</v>
      </c>
      <c r="O225" s="25" t="s">
        <v>317</v>
      </c>
      <c r="P225" s="25"/>
      <c r="Q225" s="25"/>
      <c r="R225" s="26" t="s">
        <v>122</v>
      </c>
      <c r="S225" s="25" t="s">
        <v>389</v>
      </c>
      <c r="T225" s="25"/>
      <c r="U225" s="24"/>
      <c r="V225" s="25"/>
      <c r="W225" s="27"/>
      <c r="X225" s="28" t="s">
        <v>123</v>
      </c>
      <c r="Y225" s="28" t="s">
        <v>123</v>
      </c>
      <c r="Z225" s="24"/>
      <c r="AA225" s="76"/>
      <c r="AB225" s="31" t="s">
        <v>4</v>
      </c>
      <c r="AC225" s="32" t="s">
        <v>123</v>
      </c>
      <c r="AD225" s="6">
        <f t="shared" si="29"/>
        <v>1</v>
      </c>
      <c r="AE225" s="6">
        <f t="shared" si="30"/>
        <v>0</v>
      </c>
      <c r="AF225" s="6">
        <f t="shared" si="31"/>
        <v>0</v>
      </c>
    </row>
    <row r="226" spans="2:32" s="23" customFormat="1" hidden="1" outlineLevel="1" x14ac:dyDescent="0.25">
      <c r="B226" s="24" t="str">
        <f t="shared" ca="1" si="35"/>
        <v>ФД3_342</v>
      </c>
      <c r="C226" s="25" t="s">
        <v>116</v>
      </c>
      <c r="D226" s="25" t="s">
        <v>116</v>
      </c>
      <c r="E226" s="25" t="s">
        <v>117</v>
      </c>
      <c r="F226" s="25" t="s">
        <v>116</v>
      </c>
      <c r="G226" s="25" t="s">
        <v>116</v>
      </c>
      <c r="H226" s="25" t="s">
        <v>195</v>
      </c>
      <c r="I226" s="25" t="s">
        <v>196</v>
      </c>
      <c r="J226" s="25"/>
      <c r="K226" s="25" t="s">
        <v>130</v>
      </c>
      <c r="L226" s="25" t="s">
        <v>120</v>
      </c>
      <c r="M226" s="25"/>
      <c r="N226" s="25" t="s">
        <v>131</v>
      </c>
      <c r="O226" s="25" t="s">
        <v>132</v>
      </c>
      <c r="P226" s="25"/>
      <c r="Q226" s="25"/>
      <c r="R226" s="26" t="s">
        <v>122</v>
      </c>
      <c r="S226" s="25" t="s">
        <v>389</v>
      </c>
      <c r="T226" s="25"/>
      <c r="U226" s="24"/>
      <c r="V226" s="25"/>
      <c r="W226" s="27"/>
      <c r="X226" s="28" t="s">
        <v>123</v>
      </c>
      <c r="Y226" s="28" t="s">
        <v>123</v>
      </c>
      <c r="Z226" s="24"/>
      <c r="AA226" s="76"/>
      <c r="AB226" s="31" t="s">
        <v>4</v>
      </c>
      <c r="AC226" s="32" t="s">
        <v>123</v>
      </c>
      <c r="AD226" s="6">
        <f t="shared" si="29"/>
        <v>1</v>
      </c>
      <c r="AE226" s="6">
        <f t="shared" si="30"/>
        <v>0</v>
      </c>
      <c r="AF226" s="6">
        <f t="shared" si="31"/>
        <v>0</v>
      </c>
    </row>
    <row r="227" spans="2:32" s="23" customFormat="1" hidden="1" outlineLevel="1" x14ac:dyDescent="0.25">
      <c r="B227" s="24" t="str">
        <f t="shared" ca="1" si="35"/>
        <v>ФД4_342</v>
      </c>
      <c r="C227" s="25" t="s">
        <v>116</v>
      </c>
      <c r="D227" s="25" t="s">
        <v>116</v>
      </c>
      <c r="E227" s="25" t="s">
        <v>117</v>
      </c>
      <c r="F227" s="25" t="s">
        <v>116</v>
      </c>
      <c r="G227" s="25" t="s">
        <v>116</v>
      </c>
      <c r="H227" s="25" t="s">
        <v>195</v>
      </c>
      <c r="I227" s="25" t="s">
        <v>196</v>
      </c>
      <c r="J227" s="25"/>
      <c r="K227" s="25" t="s">
        <v>130</v>
      </c>
      <c r="L227" s="25" t="s">
        <v>120</v>
      </c>
      <c r="M227" s="25"/>
      <c r="N227" s="25" t="s">
        <v>125</v>
      </c>
      <c r="O227" s="25" t="s">
        <v>168</v>
      </c>
      <c r="P227" s="25"/>
      <c r="Q227" s="25"/>
      <c r="R227" s="26" t="s">
        <v>122</v>
      </c>
      <c r="S227" s="25" t="s">
        <v>389</v>
      </c>
      <c r="T227" s="25"/>
      <c r="U227" s="24"/>
      <c r="V227" s="25"/>
      <c r="W227" s="27"/>
      <c r="X227" s="28" t="s">
        <v>123</v>
      </c>
      <c r="Y227" s="28" t="s">
        <v>123</v>
      </c>
      <c r="Z227" s="24"/>
      <c r="AA227" s="76"/>
      <c r="AB227" s="31" t="s">
        <v>4</v>
      </c>
      <c r="AC227" s="32" t="s">
        <v>123</v>
      </c>
      <c r="AD227" s="6">
        <f t="shared" si="29"/>
        <v>1</v>
      </c>
      <c r="AE227" s="6">
        <f t="shared" si="30"/>
        <v>0</v>
      </c>
      <c r="AF227" s="6">
        <f t="shared" si="31"/>
        <v>0</v>
      </c>
    </row>
    <row r="228" spans="2:32" s="23" customFormat="1" hidden="1" outlineLevel="1" x14ac:dyDescent="0.25">
      <c r="B228" s="24" t="str">
        <f t="shared" ca="1" si="35"/>
        <v>ФД5_342</v>
      </c>
      <c r="C228" s="25" t="s">
        <v>116</v>
      </c>
      <c r="D228" s="25" t="s">
        <v>116</v>
      </c>
      <c r="E228" s="25" t="s">
        <v>117</v>
      </c>
      <c r="F228" s="25" t="s">
        <v>116</v>
      </c>
      <c r="G228" s="25" t="s">
        <v>116</v>
      </c>
      <c r="H228" s="25" t="s">
        <v>195</v>
      </c>
      <c r="I228" s="25" t="s">
        <v>196</v>
      </c>
      <c r="J228" s="25"/>
      <c r="K228" s="25" t="s">
        <v>130</v>
      </c>
      <c r="L228" s="25" t="s">
        <v>120</v>
      </c>
      <c r="M228" s="25"/>
      <c r="N228" s="25" t="s">
        <v>134</v>
      </c>
      <c r="O228" s="25" t="s">
        <v>197</v>
      </c>
      <c r="P228" s="25"/>
      <c r="Q228" s="25"/>
      <c r="R228" s="26" t="s">
        <v>122</v>
      </c>
      <c r="S228" s="25" t="s">
        <v>389</v>
      </c>
      <c r="T228" s="25"/>
      <c r="U228" s="24"/>
      <c r="V228" s="25"/>
      <c r="W228" s="27"/>
      <c r="X228" s="28" t="s">
        <v>123</v>
      </c>
      <c r="Y228" s="28" t="s">
        <v>123</v>
      </c>
      <c r="Z228" s="24"/>
      <c r="AA228" s="76"/>
      <c r="AB228" s="31" t="s">
        <v>4</v>
      </c>
      <c r="AC228" s="32" t="s">
        <v>123</v>
      </c>
      <c r="AD228" s="6">
        <f t="shared" si="29"/>
        <v>1</v>
      </c>
      <c r="AE228" s="6">
        <f t="shared" si="30"/>
        <v>0</v>
      </c>
      <c r="AF228" s="6">
        <f t="shared" si="31"/>
        <v>0</v>
      </c>
    </row>
    <row r="229" spans="2:32" s="23" customFormat="1" hidden="1" outlineLevel="1" x14ac:dyDescent="0.25">
      <c r="B229" s="24" t="str">
        <f t="shared" ca="1" si="35"/>
        <v>ФД6_342</v>
      </c>
      <c r="C229" s="25" t="s">
        <v>116</v>
      </c>
      <c r="D229" s="25" t="s">
        <v>116</v>
      </c>
      <c r="E229" s="25" t="s">
        <v>117</v>
      </c>
      <c r="F229" s="25" t="s">
        <v>116</v>
      </c>
      <c r="G229" s="25" t="s">
        <v>116</v>
      </c>
      <c r="H229" s="25" t="s">
        <v>195</v>
      </c>
      <c r="I229" s="25" t="s">
        <v>196</v>
      </c>
      <c r="J229" s="25"/>
      <c r="K229" s="25" t="s">
        <v>130</v>
      </c>
      <c r="L229" s="25" t="s">
        <v>120</v>
      </c>
      <c r="M229" s="25"/>
      <c r="N229" s="25" t="s">
        <v>124</v>
      </c>
      <c r="O229" s="25" t="s">
        <v>26</v>
      </c>
      <c r="P229" s="25"/>
      <c r="Q229" s="25"/>
      <c r="R229" s="26" t="s">
        <v>122</v>
      </c>
      <c r="S229" s="25" t="s">
        <v>389</v>
      </c>
      <c r="T229" s="25"/>
      <c r="U229" s="24"/>
      <c r="V229" s="25"/>
      <c r="W229" s="27"/>
      <c r="X229" s="28" t="s">
        <v>123</v>
      </c>
      <c r="Y229" s="28" t="s">
        <v>123</v>
      </c>
      <c r="Z229" s="24"/>
      <c r="AA229" s="76"/>
      <c r="AB229" s="31" t="s">
        <v>4</v>
      </c>
      <c r="AC229" s="32" t="s">
        <v>123</v>
      </c>
      <c r="AD229" s="6">
        <f t="shared" si="29"/>
        <v>1</v>
      </c>
      <c r="AE229" s="6">
        <f t="shared" si="30"/>
        <v>0</v>
      </c>
      <c r="AF229" s="6">
        <f t="shared" si="31"/>
        <v>0</v>
      </c>
    </row>
    <row r="230" spans="2:32" s="23" customFormat="1" ht="30" hidden="1" outlineLevel="1" x14ac:dyDescent="0.25">
      <c r="B230" s="24" t="str">
        <f t="shared" ca="1" si="35"/>
        <v>ФД7_342</v>
      </c>
      <c r="C230" s="25" t="s">
        <v>116</v>
      </c>
      <c r="D230" s="25" t="s">
        <v>116</v>
      </c>
      <c r="E230" s="25" t="s">
        <v>117</v>
      </c>
      <c r="F230" s="25" t="s">
        <v>116</v>
      </c>
      <c r="G230" s="25" t="s">
        <v>116</v>
      </c>
      <c r="H230" s="25" t="s">
        <v>195</v>
      </c>
      <c r="I230" s="25" t="s">
        <v>196</v>
      </c>
      <c r="J230" s="25"/>
      <c r="K230" s="25" t="s">
        <v>130</v>
      </c>
      <c r="L230" s="25" t="s">
        <v>120</v>
      </c>
      <c r="M230" s="25"/>
      <c r="N230" s="25" t="s">
        <v>467</v>
      </c>
      <c r="O230" s="25"/>
      <c r="P230" s="25" t="s">
        <v>468</v>
      </c>
      <c r="Q230" s="25"/>
      <c r="R230" s="26" t="s">
        <v>392</v>
      </c>
      <c r="S230" s="25" t="s">
        <v>230</v>
      </c>
      <c r="T230" s="25"/>
      <c r="U230" s="25" t="s">
        <v>402</v>
      </c>
      <c r="V230" s="25"/>
      <c r="W230" s="27"/>
      <c r="X230" s="28" t="s">
        <v>123</v>
      </c>
      <c r="Y230" s="28" t="s">
        <v>123</v>
      </c>
      <c r="Z230" s="24"/>
      <c r="AA230" s="76"/>
      <c r="AB230" s="31" t="s">
        <v>4</v>
      </c>
      <c r="AC230" s="32" t="s">
        <v>123</v>
      </c>
      <c r="AD230" s="6">
        <f t="shared" si="29"/>
        <v>1</v>
      </c>
      <c r="AE230" s="6">
        <f t="shared" si="30"/>
        <v>0</v>
      </c>
      <c r="AF230" s="6">
        <f t="shared" si="31"/>
        <v>0</v>
      </c>
    </row>
    <row r="231" spans="2:32" ht="15" customHeight="1" collapsed="1" x14ac:dyDescent="0.25">
      <c r="B231" s="623" t="s">
        <v>198</v>
      </c>
      <c r="C231" s="624"/>
      <c r="D231" s="624"/>
      <c r="E231" s="624"/>
      <c r="F231" s="624"/>
      <c r="G231" s="624"/>
      <c r="H231" s="624"/>
      <c r="I231" s="624"/>
      <c r="J231" s="624"/>
      <c r="K231" s="624"/>
      <c r="L231" s="624"/>
      <c r="M231" s="624"/>
      <c r="N231" s="624"/>
      <c r="O231" s="624"/>
      <c r="P231" s="624"/>
      <c r="Q231" s="624"/>
      <c r="R231" s="624"/>
      <c r="S231" s="624"/>
      <c r="T231" s="624"/>
      <c r="U231" s="624"/>
      <c r="V231" s="624"/>
      <c r="W231" s="624"/>
      <c r="X231" s="624"/>
      <c r="Y231" s="624"/>
      <c r="Z231" s="624"/>
      <c r="AA231" s="53"/>
      <c r="AB231" s="53"/>
      <c r="AC231" s="54"/>
      <c r="AD231" s="6">
        <f t="shared" si="29"/>
        <v>0</v>
      </c>
      <c r="AE231" s="6">
        <f t="shared" si="30"/>
        <v>0</v>
      </c>
      <c r="AF231" s="6">
        <f t="shared" si="31"/>
        <v>0</v>
      </c>
    </row>
    <row r="232" spans="2:32" s="23" customFormat="1" ht="30" hidden="1" outlineLevel="1" x14ac:dyDescent="0.25">
      <c r="B232" s="24" t="str">
        <f t="shared" ref="B232:B236" ca="1" si="36">"ФД"&amp;COUNTA(A$212:$C232)&amp;"_"&amp;MID(H232,5,5)</f>
        <v>ФД1_888</v>
      </c>
      <c r="C232" s="25" t="s">
        <v>116</v>
      </c>
      <c r="D232" s="25" t="s">
        <v>116</v>
      </c>
      <c r="E232" s="25" t="s">
        <v>117</v>
      </c>
      <c r="F232" s="25" t="s">
        <v>116</v>
      </c>
      <c r="G232" s="25" t="s">
        <v>116</v>
      </c>
      <c r="H232" s="25" t="s">
        <v>198</v>
      </c>
      <c r="I232" s="25" t="s">
        <v>199</v>
      </c>
      <c r="J232" s="25"/>
      <c r="K232" s="25" t="s">
        <v>119</v>
      </c>
      <c r="L232" s="25" t="s">
        <v>120</v>
      </c>
      <c r="M232" s="25"/>
      <c r="N232" s="25" t="s">
        <v>459</v>
      </c>
      <c r="O232" s="25" t="s">
        <v>469</v>
      </c>
      <c r="P232" s="25"/>
      <c r="Q232" s="25"/>
      <c r="R232" s="26" t="s">
        <v>122</v>
      </c>
      <c r="S232" s="25" t="s">
        <v>386</v>
      </c>
      <c r="T232" s="25"/>
      <c r="U232" s="25" t="s">
        <v>387</v>
      </c>
      <c r="V232" s="25"/>
      <c r="W232" s="27"/>
      <c r="X232" s="28" t="s">
        <v>123</v>
      </c>
      <c r="Y232" s="28" t="s">
        <v>123</v>
      </c>
      <c r="Z232" s="24"/>
      <c r="AA232" s="76"/>
      <c r="AB232" s="31" t="s">
        <v>4</v>
      </c>
      <c r="AC232" s="32" t="s">
        <v>123</v>
      </c>
      <c r="AD232" s="6">
        <f t="shared" si="29"/>
        <v>1</v>
      </c>
      <c r="AE232" s="6">
        <f t="shared" si="30"/>
        <v>0</v>
      </c>
      <c r="AF232" s="6">
        <f t="shared" si="31"/>
        <v>0</v>
      </c>
    </row>
    <row r="233" spans="2:32" s="23" customFormat="1" hidden="1" outlineLevel="1" x14ac:dyDescent="0.25">
      <c r="B233" s="24" t="str">
        <f t="shared" ca="1" si="36"/>
        <v>ФД2_888</v>
      </c>
      <c r="C233" s="25" t="s">
        <v>116</v>
      </c>
      <c r="D233" s="25" t="s">
        <v>116</v>
      </c>
      <c r="E233" s="25" t="s">
        <v>117</v>
      </c>
      <c r="F233" s="25" t="s">
        <v>116</v>
      </c>
      <c r="G233" s="25" t="s">
        <v>116</v>
      </c>
      <c r="H233" s="25" t="s">
        <v>198</v>
      </c>
      <c r="I233" s="25" t="s">
        <v>199</v>
      </c>
      <c r="J233" s="25"/>
      <c r="K233" s="25" t="s">
        <v>121</v>
      </c>
      <c r="L233" s="25" t="s">
        <v>120</v>
      </c>
      <c r="M233" s="25"/>
      <c r="N233" s="25" t="s">
        <v>121</v>
      </c>
      <c r="O233" s="25" t="s">
        <v>251</v>
      </c>
      <c r="P233" s="25"/>
      <c r="Q233" s="25"/>
      <c r="R233" s="26" t="s">
        <v>122</v>
      </c>
      <c r="S233" s="25" t="s">
        <v>389</v>
      </c>
      <c r="T233" s="25"/>
      <c r="U233" s="24"/>
      <c r="V233" s="25"/>
      <c r="W233" s="27"/>
      <c r="X233" s="28" t="s">
        <v>123</v>
      </c>
      <c r="Y233" s="28" t="s">
        <v>123</v>
      </c>
      <c r="Z233" s="24"/>
      <c r="AA233" s="76"/>
      <c r="AB233" s="31" t="s">
        <v>4</v>
      </c>
      <c r="AC233" s="32" t="s">
        <v>123</v>
      </c>
      <c r="AD233" s="6">
        <f t="shared" si="29"/>
        <v>1</v>
      </c>
      <c r="AE233" s="6">
        <f t="shared" si="30"/>
        <v>0</v>
      </c>
      <c r="AF233" s="6">
        <f t="shared" si="31"/>
        <v>0</v>
      </c>
    </row>
    <row r="234" spans="2:32" s="23" customFormat="1" hidden="1" outlineLevel="1" x14ac:dyDescent="0.25">
      <c r="B234" s="24" t="str">
        <f t="shared" ca="1" si="36"/>
        <v>ФД3_888</v>
      </c>
      <c r="C234" s="25" t="s">
        <v>116</v>
      </c>
      <c r="D234" s="25" t="s">
        <v>116</v>
      </c>
      <c r="E234" s="25" t="s">
        <v>117</v>
      </c>
      <c r="F234" s="25" t="s">
        <v>116</v>
      </c>
      <c r="G234" s="25" t="s">
        <v>116</v>
      </c>
      <c r="H234" s="25" t="s">
        <v>198</v>
      </c>
      <c r="I234" s="25" t="s">
        <v>199</v>
      </c>
      <c r="J234" s="25"/>
      <c r="K234" s="25" t="s">
        <v>119</v>
      </c>
      <c r="L234" s="25" t="s">
        <v>120</v>
      </c>
      <c r="M234" s="25"/>
      <c r="N234" s="25" t="s">
        <v>131</v>
      </c>
      <c r="O234" s="25" t="s">
        <v>167</v>
      </c>
      <c r="P234" s="25"/>
      <c r="Q234" s="25"/>
      <c r="R234" s="26" t="s">
        <v>122</v>
      </c>
      <c r="S234" s="25" t="s">
        <v>389</v>
      </c>
      <c r="T234" s="25"/>
      <c r="U234" s="24"/>
      <c r="V234" s="25"/>
      <c r="W234" s="27"/>
      <c r="X234" s="28" t="s">
        <v>123</v>
      </c>
      <c r="Y234" s="28" t="s">
        <v>123</v>
      </c>
      <c r="Z234" s="24"/>
      <c r="AA234" s="76"/>
      <c r="AB234" s="31" t="s">
        <v>4</v>
      </c>
      <c r="AC234" s="32" t="s">
        <v>123</v>
      </c>
      <c r="AD234" s="6">
        <f t="shared" si="29"/>
        <v>1</v>
      </c>
      <c r="AE234" s="6">
        <f t="shared" si="30"/>
        <v>0</v>
      </c>
      <c r="AF234" s="6">
        <f t="shared" si="31"/>
        <v>0</v>
      </c>
    </row>
    <row r="235" spans="2:32" s="23" customFormat="1" hidden="1" outlineLevel="1" x14ac:dyDescent="0.25">
      <c r="B235" s="24" t="str">
        <f t="shared" ca="1" si="36"/>
        <v>ФД4_888</v>
      </c>
      <c r="C235" s="25" t="s">
        <v>116</v>
      </c>
      <c r="D235" s="25" t="s">
        <v>116</v>
      </c>
      <c r="E235" s="25" t="s">
        <v>117</v>
      </c>
      <c r="F235" s="25" t="s">
        <v>116</v>
      </c>
      <c r="G235" s="25" t="s">
        <v>116</v>
      </c>
      <c r="H235" s="25" t="s">
        <v>198</v>
      </c>
      <c r="I235" s="25" t="s">
        <v>199</v>
      </c>
      <c r="J235" s="25"/>
      <c r="K235" s="25" t="s">
        <v>121</v>
      </c>
      <c r="L235" s="25" t="s">
        <v>120</v>
      </c>
      <c r="M235" s="25"/>
      <c r="N235" s="25" t="s">
        <v>125</v>
      </c>
      <c r="O235" s="25" t="s">
        <v>200</v>
      </c>
      <c r="P235" s="25"/>
      <c r="Q235" s="25"/>
      <c r="R235" s="26" t="s">
        <v>122</v>
      </c>
      <c r="S235" s="25" t="s">
        <v>389</v>
      </c>
      <c r="T235" s="25"/>
      <c r="U235" s="24"/>
      <c r="V235" s="25"/>
      <c r="W235" s="27"/>
      <c r="X235" s="28" t="s">
        <v>123</v>
      </c>
      <c r="Y235" s="28" t="s">
        <v>123</v>
      </c>
      <c r="Z235" s="24"/>
      <c r="AA235" s="76"/>
      <c r="AB235" s="31" t="s">
        <v>4</v>
      </c>
      <c r="AC235" s="32" t="s">
        <v>123</v>
      </c>
      <c r="AD235" s="6">
        <f t="shared" si="29"/>
        <v>1</v>
      </c>
      <c r="AE235" s="6">
        <f t="shared" si="30"/>
        <v>0</v>
      </c>
      <c r="AF235" s="6">
        <f t="shared" si="31"/>
        <v>0</v>
      </c>
    </row>
    <row r="236" spans="2:32" s="23" customFormat="1" ht="30" hidden="1" outlineLevel="1" x14ac:dyDescent="0.25">
      <c r="B236" s="24" t="str">
        <f t="shared" ca="1" si="36"/>
        <v>ФД5_888</v>
      </c>
      <c r="C236" s="25" t="s">
        <v>116</v>
      </c>
      <c r="D236" s="25" t="s">
        <v>116</v>
      </c>
      <c r="E236" s="25" t="s">
        <v>117</v>
      </c>
      <c r="F236" s="25" t="s">
        <v>116</v>
      </c>
      <c r="G236" s="25" t="s">
        <v>116</v>
      </c>
      <c r="H236" s="25" t="s">
        <v>198</v>
      </c>
      <c r="I236" s="25" t="s">
        <v>199</v>
      </c>
      <c r="J236" s="25"/>
      <c r="K236" s="25" t="s">
        <v>119</v>
      </c>
      <c r="L236" s="25" t="s">
        <v>120</v>
      </c>
      <c r="M236" s="25"/>
      <c r="N236" s="25" t="s">
        <v>470</v>
      </c>
      <c r="O236" s="25"/>
      <c r="P236" s="25" t="s">
        <v>471</v>
      </c>
      <c r="Q236" s="25"/>
      <c r="R236" s="26" t="s">
        <v>392</v>
      </c>
      <c r="S236" s="25" t="s">
        <v>230</v>
      </c>
      <c r="T236" s="25"/>
      <c r="U236" s="25" t="s">
        <v>460</v>
      </c>
      <c r="V236" s="25"/>
      <c r="W236" s="27"/>
      <c r="X236" s="28" t="s">
        <v>123</v>
      </c>
      <c r="Y236" s="28" t="s">
        <v>123</v>
      </c>
      <c r="Z236" s="24"/>
      <c r="AA236" s="76"/>
      <c r="AB236" s="31" t="s">
        <v>4</v>
      </c>
      <c r="AC236" s="32" t="s">
        <v>123</v>
      </c>
      <c r="AD236" s="6">
        <f t="shared" si="29"/>
        <v>1</v>
      </c>
      <c r="AE236" s="6">
        <f t="shared" si="30"/>
        <v>0</v>
      </c>
      <c r="AF236" s="6">
        <f t="shared" si="31"/>
        <v>0</v>
      </c>
    </row>
    <row r="237" spans="2:32" ht="15" customHeight="1" collapsed="1" x14ac:dyDescent="0.25">
      <c r="B237" s="623" t="s">
        <v>203</v>
      </c>
      <c r="C237" s="624"/>
      <c r="D237" s="624"/>
      <c r="E237" s="624"/>
      <c r="F237" s="624"/>
      <c r="G237" s="624"/>
      <c r="H237" s="624"/>
      <c r="I237" s="624"/>
      <c r="J237" s="624"/>
      <c r="K237" s="624"/>
      <c r="L237" s="624"/>
      <c r="M237" s="624"/>
      <c r="N237" s="624"/>
      <c r="O237" s="624"/>
      <c r="P237" s="624"/>
      <c r="Q237" s="624"/>
      <c r="R237" s="624"/>
      <c r="S237" s="624"/>
      <c r="T237" s="624"/>
      <c r="U237" s="624"/>
      <c r="V237" s="624"/>
      <c r="W237" s="624"/>
      <c r="X237" s="624"/>
      <c r="Y237" s="624"/>
      <c r="Z237" s="624"/>
      <c r="AA237" s="53"/>
      <c r="AB237" s="53"/>
      <c r="AC237" s="54"/>
      <c r="AD237" s="6">
        <f t="shared" si="29"/>
        <v>0</v>
      </c>
      <c r="AE237" s="6">
        <f t="shared" si="30"/>
        <v>0</v>
      </c>
      <c r="AF237" s="6">
        <f t="shared" si="31"/>
        <v>0</v>
      </c>
    </row>
    <row r="238" spans="2:32" s="23" customFormat="1" ht="30" hidden="1" outlineLevel="1" x14ac:dyDescent="0.25">
      <c r="B238" s="24" t="str">
        <f t="shared" ref="B238:B243" ca="1" si="37">"ФД"&amp;COUNTA(A$218:$C238)&amp;"_"&amp;MID(H238,5,5)</f>
        <v>ФД1_981</v>
      </c>
      <c r="C238" s="25" t="s">
        <v>117</v>
      </c>
      <c r="D238" s="25" t="s">
        <v>116</v>
      </c>
      <c r="E238" s="25" t="s">
        <v>116</v>
      </c>
      <c r="F238" s="25" t="s">
        <v>116</v>
      </c>
      <c r="G238" s="25" t="s">
        <v>116</v>
      </c>
      <c r="H238" s="25" t="s">
        <v>203</v>
      </c>
      <c r="I238" s="25" t="s">
        <v>204</v>
      </c>
      <c r="J238" s="25"/>
      <c r="K238" s="25" t="s">
        <v>130</v>
      </c>
      <c r="L238" s="25" t="s">
        <v>120</v>
      </c>
      <c r="M238" s="25"/>
      <c r="N238" s="25" t="s">
        <v>121</v>
      </c>
      <c r="O238" s="25" t="s">
        <v>26</v>
      </c>
      <c r="P238" s="25"/>
      <c r="Q238" s="25"/>
      <c r="R238" s="26" t="s">
        <v>122</v>
      </c>
      <c r="S238" s="25" t="s">
        <v>386</v>
      </c>
      <c r="T238" s="25"/>
      <c r="U238" s="25" t="s">
        <v>387</v>
      </c>
      <c r="V238" s="25"/>
      <c r="W238" s="27"/>
      <c r="X238" s="28" t="s">
        <v>123</v>
      </c>
      <c r="Y238" s="28" t="s">
        <v>123</v>
      </c>
      <c r="Z238" s="24"/>
      <c r="AA238" s="76"/>
      <c r="AB238" s="31" t="s">
        <v>4</v>
      </c>
      <c r="AC238" s="32" t="s">
        <v>123</v>
      </c>
      <c r="AD238" s="6">
        <f t="shared" si="29"/>
        <v>1</v>
      </c>
      <c r="AE238" s="6">
        <f t="shared" si="30"/>
        <v>0</v>
      </c>
      <c r="AF238" s="6">
        <f t="shared" si="31"/>
        <v>0</v>
      </c>
    </row>
    <row r="239" spans="2:32" s="23" customFormat="1" hidden="1" outlineLevel="1" x14ac:dyDescent="0.25">
      <c r="B239" s="24" t="str">
        <f t="shared" ca="1" si="37"/>
        <v>ФД2_981</v>
      </c>
      <c r="C239" s="25" t="s">
        <v>117</v>
      </c>
      <c r="D239" s="25" t="s">
        <v>116</v>
      </c>
      <c r="E239" s="25" t="s">
        <v>116</v>
      </c>
      <c r="F239" s="25" t="s">
        <v>116</v>
      </c>
      <c r="G239" s="25" t="s">
        <v>116</v>
      </c>
      <c r="H239" s="25" t="s">
        <v>203</v>
      </c>
      <c r="I239" s="25" t="s">
        <v>204</v>
      </c>
      <c r="J239" s="25"/>
      <c r="K239" s="25" t="s">
        <v>130</v>
      </c>
      <c r="L239" s="25" t="s">
        <v>120</v>
      </c>
      <c r="M239" s="25"/>
      <c r="N239" s="25" t="s">
        <v>121</v>
      </c>
      <c r="O239" s="25" t="s">
        <v>26</v>
      </c>
      <c r="P239" s="25"/>
      <c r="Q239" s="25"/>
      <c r="R239" s="26" t="s">
        <v>122</v>
      </c>
      <c r="S239" s="25" t="s">
        <v>389</v>
      </c>
      <c r="T239" s="25"/>
      <c r="U239" s="24"/>
      <c r="V239" s="25"/>
      <c r="W239" s="27"/>
      <c r="X239" s="28" t="s">
        <v>123</v>
      </c>
      <c r="Y239" s="28" t="s">
        <v>123</v>
      </c>
      <c r="Z239" s="24"/>
      <c r="AA239" s="76"/>
      <c r="AB239" s="31" t="s">
        <v>4</v>
      </c>
      <c r="AC239" s="32" t="s">
        <v>123</v>
      </c>
      <c r="AD239" s="6">
        <f t="shared" si="29"/>
        <v>1</v>
      </c>
      <c r="AE239" s="6">
        <f t="shared" si="30"/>
        <v>0</v>
      </c>
      <c r="AF239" s="6">
        <f t="shared" si="31"/>
        <v>0</v>
      </c>
    </row>
    <row r="240" spans="2:32" s="23" customFormat="1" hidden="1" outlineLevel="1" x14ac:dyDescent="0.25">
      <c r="B240" s="24" t="str">
        <f t="shared" ca="1" si="37"/>
        <v>ФД3_981</v>
      </c>
      <c r="C240" s="25" t="s">
        <v>117</v>
      </c>
      <c r="D240" s="25" t="s">
        <v>116</v>
      </c>
      <c r="E240" s="25" t="s">
        <v>116</v>
      </c>
      <c r="F240" s="25" t="s">
        <v>116</v>
      </c>
      <c r="G240" s="25" t="s">
        <v>116</v>
      </c>
      <c r="H240" s="25" t="s">
        <v>203</v>
      </c>
      <c r="I240" s="25" t="s">
        <v>204</v>
      </c>
      <c r="J240" s="25"/>
      <c r="K240" s="25" t="s">
        <v>130</v>
      </c>
      <c r="L240" s="25" t="s">
        <v>120</v>
      </c>
      <c r="M240" s="25"/>
      <c r="N240" s="25" t="s">
        <v>121</v>
      </c>
      <c r="O240" s="25" t="s">
        <v>205</v>
      </c>
      <c r="P240" s="25"/>
      <c r="Q240" s="25"/>
      <c r="R240" s="26" t="s">
        <v>122</v>
      </c>
      <c r="S240" s="25" t="s">
        <v>389</v>
      </c>
      <c r="T240" s="25"/>
      <c r="U240" s="24"/>
      <c r="V240" s="25"/>
      <c r="W240" s="27"/>
      <c r="X240" s="28" t="s">
        <v>123</v>
      </c>
      <c r="Y240" s="28" t="s">
        <v>123</v>
      </c>
      <c r="Z240" s="24"/>
      <c r="AA240" s="76"/>
      <c r="AB240" s="31" t="s">
        <v>4</v>
      </c>
      <c r="AC240" s="32" t="s">
        <v>123</v>
      </c>
      <c r="AD240" s="6">
        <f t="shared" si="29"/>
        <v>1</v>
      </c>
      <c r="AE240" s="6">
        <f t="shared" si="30"/>
        <v>0</v>
      </c>
      <c r="AF240" s="6">
        <f t="shared" si="31"/>
        <v>0</v>
      </c>
    </row>
    <row r="241" spans="1:32" s="23" customFormat="1" hidden="1" outlineLevel="1" x14ac:dyDescent="0.25">
      <c r="B241" s="24" t="str">
        <f t="shared" ca="1" si="37"/>
        <v>ФД4_981</v>
      </c>
      <c r="C241" s="25" t="s">
        <v>117</v>
      </c>
      <c r="D241" s="25" t="s">
        <v>116</v>
      </c>
      <c r="E241" s="25" t="s">
        <v>116</v>
      </c>
      <c r="F241" s="25" t="s">
        <v>116</v>
      </c>
      <c r="G241" s="25" t="s">
        <v>116</v>
      </c>
      <c r="H241" s="25" t="s">
        <v>203</v>
      </c>
      <c r="I241" s="25" t="s">
        <v>204</v>
      </c>
      <c r="J241" s="25"/>
      <c r="K241" s="25" t="s">
        <v>130</v>
      </c>
      <c r="L241" s="25" t="s">
        <v>120</v>
      </c>
      <c r="M241" s="25"/>
      <c r="N241" s="25" t="s">
        <v>121</v>
      </c>
      <c r="O241" s="25" t="s">
        <v>40</v>
      </c>
      <c r="P241" s="25"/>
      <c r="Q241" s="25"/>
      <c r="R241" s="26" t="s">
        <v>122</v>
      </c>
      <c r="S241" s="25" t="s">
        <v>389</v>
      </c>
      <c r="T241" s="25"/>
      <c r="U241" s="24"/>
      <c r="V241" s="25"/>
      <c r="W241" s="27"/>
      <c r="X241" s="28" t="s">
        <v>123</v>
      </c>
      <c r="Y241" s="28" t="s">
        <v>123</v>
      </c>
      <c r="Z241" s="24"/>
      <c r="AA241" s="76"/>
      <c r="AB241" s="31" t="s">
        <v>4</v>
      </c>
      <c r="AC241" s="32" t="s">
        <v>123</v>
      </c>
      <c r="AD241" s="6">
        <f t="shared" si="29"/>
        <v>1</v>
      </c>
      <c r="AE241" s="6">
        <f t="shared" si="30"/>
        <v>0</v>
      </c>
      <c r="AF241" s="6">
        <f t="shared" si="31"/>
        <v>0</v>
      </c>
    </row>
    <row r="242" spans="1:32" s="23" customFormat="1" hidden="1" outlineLevel="1" x14ac:dyDescent="0.25">
      <c r="B242" s="24" t="str">
        <f t="shared" ca="1" si="37"/>
        <v>ФД5_981</v>
      </c>
      <c r="C242" s="25" t="s">
        <v>117</v>
      </c>
      <c r="D242" s="25" t="s">
        <v>116</v>
      </c>
      <c r="E242" s="25" t="s">
        <v>116</v>
      </c>
      <c r="F242" s="25" t="s">
        <v>116</v>
      </c>
      <c r="G242" s="25" t="s">
        <v>116</v>
      </c>
      <c r="H242" s="25" t="s">
        <v>203</v>
      </c>
      <c r="I242" s="25" t="s">
        <v>204</v>
      </c>
      <c r="J242" s="25"/>
      <c r="K242" s="25" t="s">
        <v>130</v>
      </c>
      <c r="L242" s="25" t="s">
        <v>120</v>
      </c>
      <c r="M242" s="25"/>
      <c r="N242" s="25" t="s">
        <v>121</v>
      </c>
      <c r="O242" s="25" t="s">
        <v>42</v>
      </c>
      <c r="P242" s="25"/>
      <c r="Q242" s="25"/>
      <c r="R242" s="26" t="s">
        <v>122</v>
      </c>
      <c r="S242" s="25" t="s">
        <v>389</v>
      </c>
      <c r="T242" s="25"/>
      <c r="U242" s="24"/>
      <c r="V242" s="25"/>
      <c r="W242" s="27"/>
      <c r="X242" s="28" t="s">
        <v>123</v>
      </c>
      <c r="Y242" s="28" t="s">
        <v>123</v>
      </c>
      <c r="Z242" s="24"/>
      <c r="AA242" s="76"/>
      <c r="AB242" s="31" t="s">
        <v>4</v>
      </c>
      <c r="AC242" s="32" t="s">
        <v>123</v>
      </c>
      <c r="AD242" s="6">
        <f t="shared" si="29"/>
        <v>1</v>
      </c>
      <c r="AE242" s="6">
        <f t="shared" si="30"/>
        <v>0</v>
      </c>
      <c r="AF242" s="6">
        <f t="shared" si="31"/>
        <v>0</v>
      </c>
    </row>
    <row r="243" spans="1:32" s="23" customFormat="1" ht="30" hidden="1" outlineLevel="1" x14ac:dyDescent="0.25">
      <c r="B243" s="24" t="str">
        <f t="shared" ca="1" si="37"/>
        <v>ФД6_981</v>
      </c>
      <c r="C243" s="25" t="s">
        <v>117</v>
      </c>
      <c r="D243" s="25" t="s">
        <v>116</v>
      </c>
      <c r="E243" s="25" t="s">
        <v>116</v>
      </c>
      <c r="F243" s="25" t="s">
        <v>116</v>
      </c>
      <c r="G243" s="25" t="s">
        <v>116</v>
      </c>
      <c r="H243" s="25" t="s">
        <v>203</v>
      </c>
      <c r="I243" s="25" t="s">
        <v>204</v>
      </c>
      <c r="J243" s="25"/>
      <c r="K243" s="25" t="s">
        <v>130</v>
      </c>
      <c r="L243" s="25" t="s">
        <v>120</v>
      </c>
      <c r="M243" s="25"/>
      <c r="N243" s="25" t="s">
        <v>472</v>
      </c>
      <c r="O243" s="25"/>
      <c r="P243" s="25" t="s">
        <v>473</v>
      </c>
      <c r="Q243" s="25"/>
      <c r="R243" s="26" t="s">
        <v>392</v>
      </c>
      <c r="S243" s="25" t="s">
        <v>230</v>
      </c>
      <c r="T243" s="25"/>
      <c r="U243" s="25" t="s">
        <v>393</v>
      </c>
      <c r="V243" s="25"/>
      <c r="W243" s="27"/>
      <c r="X243" s="28" t="s">
        <v>123</v>
      </c>
      <c r="Y243" s="28" t="s">
        <v>123</v>
      </c>
      <c r="Z243" s="24"/>
      <c r="AA243" s="76"/>
      <c r="AB243" s="31" t="s">
        <v>4</v>
      </c>
      <c r="AC243" s="32" t="s">
        <v>123</v>
      </c>
      <c r="AD243" s="6">
        <f t="shared" si="29"/>
        <v>1</v>
      </c>
      <c r="AE243" s="6">
        <f t="shared" si="30"/>
        <v>0</v>
      </c>
      <c r="AF243" s="6">
        <f t="shared" si="31"/>
        <v>0</v>
      </c>
    </row>
    <row r="244" spans="1:32" ht="15" customHeight="1" collapsed="1" x14ac:dyDescent="0.25">
      <c r="B244" s="623" t="s">
        <v>206</v>
      </c>
      <c r="C244" s="624"/>
      <c r="D244" s="624"/>
      <c r="E244" s="624"/>
      <c r="F244" s="624"/>
      <c r="G244" s="624"/>
      <c r="H244" s="624"/>
      <c r="I244" s="624"/>
      <c r="J244" s="624"/>
      <c r="K244" s="624"/>
      <c r="L244" s="624"/>
      <c r="M244" s="624"/>
      <c r="N244" s="624"/>
      <c r="O244" s="624"/>
      <c r="P244" s="624"/>
      <c r="Q244" s="624"/>
      <c r="R244" s="624"/>
      <c r="S244" s="624"/>
      <c r="T244" s="624"/>
      <c r="U244" s="624"/>
      <c r="V244" s="624"/>
      <c r="W244" s="624"/>
      <c r="X244" s="624"/>
      <c r="Y244" s="624"/>
      <c r="Z244" s="624"/>
      <c r="AA244" s="77"/>
      <c r="AB244" s="53"/>
      <c r="AC244" s="54"/>
      <c r="AD244" s="6">
        <f t="shared" si="29"/>
        <v>0</v>
      </c>
      <c r="AE244" s="6">
        <f t="shared" si="30"/>
        <v>0</v>
      </c>
      <c r="AF244" s="6">
        <f t="shared" si="31"/>
        <v>0</v>
      </c>
    </row>
    <row r="245" spans="1:32" s="23" customFormat="1" ht="30" hidden="1" outlineLevel="1" x14ac:dyDescent="0.25">
      <c r="B245" s="24" t="str">
        <f t="shared" ref="B245:B250" ca="1" si="38">"ФД"&amp;COUNTA(A$225:$C245)&amp;"_"&amp;MID(H245,5,5)</f>
        <v>ФД1_982</v>
      </c>
      <c r="C245" s="25" t="s">
        <v>116</v>
      </c>
      <c r="D245" s="25" t="s">
        <v>116</v>
      </c>
      <c r="E245" s="25" t="s">
        <v>116</v>
      </c>
      <c r="F245" s="25" t="s">
        <v>116</v>
      </c>
      <c r="G245" s="25" t="s">
        <v>117</v>
      </c>
      <c r="H245" s="25" t="s">
        <v>206</v>
      </c>
      <c r="I245" s="25" t="s">
        <v>207</v>
      </c>
      <c r="J245" s="25"/>
      <c r="K245" s="25" t="s">
        <v>121</v>
      </c>
      <c r="L245" s="25" t="s">
        <v>120</v>
      </c>
      <c r="M245" s="25"/>
      <c r="N245" s="25" t="s">
        <v>121</v>
      </c>
      <c r="O245" s="25" t="s">
        <v>26</v>
      </c>
      <c r="P245" s="25"/>
      <c r="Q245" s="25"/>
      <c r="R245" s="26" t="s">
        <v>122</v>
      </c>
      <c r="S245" s="25" t="s">
        <v>386</v>
      </c>
      <c r="T245" s="25"/>
      <c r="U245" s="25" t="s">
        <v>387</v>
      </c>
      <c r="V245" s="25"/>
      <c r="W245" s="27"/>
      <c r="X245" s="28" t="s">
        <v>123</v>
      </c>
      <c r="Y245" s="28" t="s">
        <v>123</v>
      </c>
      <c r="Z245" s="24"/>
      <c r="AA245" s="76"/>
      <c r="AB245" s="31" t="s">
        <v>4</v>
      </c>
      <c r="AC245" s="32" t="s">
        <v>123</v>
      </c>
      <c r="AD245" s="6">
        <f t="shared" si="29"/>
        <v>1</v>
      </c>
      <c r="AE245" s="6">
        <f t="shared" si="30"/>
        <v>0</v>
      </c>
      <c r="AF245" s="6">
        <f t="shared" si="31"/>
        <v>0</v>
      </c>
    </row>
    <row r="246" spans="1:32" s="23" customFormat="1" hidden="1" outlineLevel="1" x14ac:dyDescent="0.25">
      <c r="B246" s="24" t="str">
        <f t="shared" ca="1" si="38"/>
        <v>ФД2_982</v>
      </c>
      <c r="C246" s="25" t="s">
        <v>116</v>
      </c>
      <c r="D246" s="25" t="s">
        <v>116</v>
      </c>
      <c r="E246" s="25" t="s">
        <v>116</v>
      </c>
      <c r="F246" s="25" t="s">
        <v>116</v>
      </c>
      <c r="G246" s="25" t="s">
        <v>117</v>
      </c>
      <c r="H246" s="25" t="s">
        <v>206</v>
      </c>
      <c r="I246" s="25" t="s">
        <v>207</v>
      </c>
      <c r="J246" s="25"/>
      <c r="K246" s="25" t="s">
        <v>121</v>
      </c>
      <c r="L246" s="25" t="s">
        <v>120</v>
      </c>
      <c r="M246" s="25"/>
      <c r="N246" s="25" t="s">
        <v>121</v>
      </c>
      <c r="O246" s="25" t="s">
        <v>26</v>
      </c>
      <c r="P246" s="25"/>
      <c r="Q246" s="25"/>
      <c r="R246" s="26" t="s">
        <v>122</v>
      </c>
      <c r="S246" s="25" t="s">
        <v>389</v>
      </c>
      <c r="T246" s="25"/>
      <c r="U246" s="24"/>
      <c r="V246" s="25"/>
      <c r="W246" s="27"/>
      <c r="X246" s="28" t="s">
        <v>123</v>
      </c>
      <c r="Y246" s="28" t="s">
        <v>123</v>
      </c>
      <c r="Z246" s="24"/>
      <c r="AA246" s="76"/>
      <c r="AB246" s="31" t="s">
        <v>4</v>
      </c>
      <c r="AC246" s="32" t="s">
        <v>123</v>
      </c>
      <c r="AD246" s="6">
        <f t="shared" si="29"/>
        <v>1</v>
      </c>
      <c r="AE246" s="6">
        <f t="shared" si="30"/>
        <v>0</v>
      </c>
      <c r="AF246" s="6">
        <f t="shared" si="31"/>
        <v>0</v>
      </c>
    </row>
    <row r="247" spans="1:32" s="23" customFormat="1" hidden="1" outlineLevel="1" x14ac:dyDescent="0.25">
      <c r="B247" s="24" t="str">
        <f t="shared" ca="1" si="38"/>
        <v>ФД3_982</v>
      </c>
      <c r="C247" s="25" t="s">
        <v>116</v>
      </c>
      <c r="D247" s="25" t="s">
        <v>116</v>
      </c>
      <c r="E247" s="25" t="s">
        <v>116</v>
      </c>
      <c r="F247" s="25" t="s">
        <v>116</v>
      </c>
      <c r="G247" s="25" t="s">
        <v>117</v>
      </c>
      <c r="H247" s="25" t="s">
        <v>206</v>
      </c>
      <c r="I247" s="25" t="s">
        <v>207</v>
      </c>
      <c r="J247" s="25"/>
      <c r="K247" s="25" t="s">
        <v>121</v>
      </c>
      <c r="L247" s="25" t="s">
        <v>120</v>
      </c>
      <c r="M247" s="25"/>
      <c r="N247" s="25" t="s">
        <v>121</v>
      </c>
      <c r="O247" s="25" t="s">
        <v>205</v>
      </c>
      <c r="P247" s="25"/>
      <c r="Q247" s="25"/>
      <c r="R247" s="26" t="s">
        <v>122</v>
      </c>
      <c r="S247" s="25" t="s">
        <v>389</v>
      </c>
      <c r="T247" s="25"/>
      <c r="U247" s="24"/>
      <c r="V247" s="25"/>
      <c r="W247" s="27"/>
      <c r="X247" s="28" t="s">
        <v>123</v>
      </c>
      <c r="Y247" s="28" t="s">
        <v>123</v>
      </c>
      <c r="Z247" s="24"/>
      <c r="AA247" s="76"/>
      <c r="AB247" s="31" t="s">
        <v>4</v>
      </c>
      <c r="AC247" s="32" t="s">
        <v>123</v>
      </c>
      <c r="AD247" s="6">
        <f t="shared" si="29"/>
        <v>1</v>
      </c>
      <c r="AE247" s="6">
        <f t="shared" si="30"/>
        <v>0</v>
      </c>
      <c r="AF247" s="6">
        <f t="shared" si="31"/>
        <v>0</v>
      </c>
    </row>
    <row r="248" spans="1:32" s="23" customFormat="1" hidden="1" outlineLevel="1" x14ac:dyDescent="0.25">
      <c r="B248" s="24" t="str">
        <f t="shared" ca="1" si="38"/>
        <v>ФД4_982</v>
      </c>
      <c r="C248" s="25" t="s">
        <v>116</v>
      </c>
      <c r="D248" s="25" t="s">
        <v>116</v>
      </c>
      <c r="E248" s="25" t="s">
        <v>116</v>
      </c>
      <c r="F248" s="25" t="s">
        <v>116</v>
      </c>
      <c r="G248" s="25" t="s">
        <v>117</v>
      </c>
      <c r="H248" s="25" t="s">
        <v>206</v>
      </c>
      <c r="I248" s="25" t="s">
        <v>207</v>
      </c>
      <c r="J248" s="25"/>
      <c r="K248" s="25" t="s">
        <v>121</v>
      </c>
      <c r="L248" s="25" t="s">
        <v>120</v>
      </c>
      <c r="M248" s="25"/>
      <c r="N248" s="25" t="s">
        <v>121</v>
      </c>
      <c r="O248" s="25" t="s">
        <v>40</v>
      </c>
      <c r="P248" s="25"/>
      <c r="Q248" s="25"/>
      <c r="R248" s="26" t="s">
        <v>122</v>
      </c>
      <c r="S248" s="25" t="s">
        <v>389</v>
      </c>
      <c r="T248" s="25"/>
      <c r="U248" s="24"/>
      <c r="V248" s="25"/>
      <c r="W248" s="27"/>
      <c r="X248" s="28" t="s">
        <v>123</v>
      </c>
      <c r="Y248" s="28" t="s">
        <v>123</v>
      </c>
      <c r="Z248" s="24"/>
      <c r="AA248" s="76"/>
      <c r="AB248" s="31" t="s">
        <v>4</v>
      </c>
      <c r="AC248" s="32" t="s">
        <v>123</v>
      </c>
      <c r="AD248" s="6">
        <f t="shared" si="29"/>
        <v>1</v>
      </c>
      <c r="AE248" s="6">
        <f t="shared" si="30"/>
        <v>0</v>
      </c>
      <c r="AF248" s="6">
        <f t="shared" si="31"/>
        <v>0</v>
      </c>
    </row>
    <row r="249" spans="1:32" s="23" customFormat="1" hidden="1" outlineLevel="1" x14ac:dyDescent="0.25">
      <c r="B249" s="24" t="str">
        <f t="shared" ca="1" si="38"/>
        <v>ФД5_982</v>
      </c>
      <c r="C249" s="25" t="s">
        <v>116</v>
      </c>
      <c r="D249" s="25" t="s">
        <v>116</v>
      </c>
      <c r="E249" s="25" t="s">
        <v>116</v>
      </c>
      <c r="F249" s="25" t="s">
        <v>116</v>
      </c>
      <c r="G249" s="25" t="s">
        <v>117</v>
      </c>
      <c r="H249" s="25" t="s">
        <v>206</v>
      </c>
      <c r="I249" s="25" t="s">
        <v>207</v>
      </c>
      <c r="J249" s="25"/>
      <c r="K249" s="25" t="s">
        <v>121</v>
      </c>
      <c r="L249" s="25" t="s">
        <v>120</v>
      </c>
      <c r="M249" s="25"/>
      <c r="N249" s="25" t="s">
        <v>121</v>
      </c>
      <c r="O249" s="25" t="s">
        <v>42</v>
      </c>
      <c r="P249" s="25"/>
      <c r="Q249" s="25"/>
      <c r="R249" s="26" t="s">
        <v>122</v>
      </c>
      <c r="S249" s="25" t="s">
        <v>389</v>
      </c>
      <c r="T249" s="25"/>
      <c r="U249" s="24"/>
      <c r="V249" s="25"/>
      <c r="W249" s="27"/>
      <c r="X249" s="28" t="s">
        <v>123</v>
      </c>
      <c r="Y249" s="28" t="s">
        <v>123</v>
      </c>
      <c r="Z249" s="24"/>
      <c r="AA249" s="76"/>
      <c r="AB249" s="31" t="s">
        <v>4</v>
      </c>
      <c r="AC249" s="32" t="s">
        <v>123</v>
      </c>
      <c r="AD249" s="6">
        <f t="shared" si="29"/>
        <v>1</v>
      </c>
      <c r="AE249" s="6">
        <f t="shared" si="30"/>
        <v>0</v>
      </c>
      <c r="AF249" s="6">
        <f t="shared" si="31"/>
        <v>0</v>
      </c>
    </row>
    <row r="250" spans="1:32" s="23" customFormat="1" ht="30" hidden="1" outlineLevel="1" x14ac:dyDescent="0.25">
      <c r="B250" s="24" t="str">
        <f t="shared" ca="1" si="38"/>
        <v>ФД6_982</v>
      </c>
      <c r="C250" s="25" t="s">
        <v>116</v>
      </c>
      <c r="D250" s="25" t="s">
        <v>116</v>
      </c>
      <c r="E250" s="25" t="s">
        <v>116</v>
      </c>
      <c r="F250" s="25" t="s">
        <v>116</v>
      </c>
      <c r="G250" s="25" t="s">
        <v>117</v>
      </c>
      <c r="H250" s="25" t="s">
        <v>206</v>
      </c>
      <c r="I250" s="25" t="s">
        <v>207</v>
      </c>
      <c r="J250" s="25"/>
      <c r="K250" s="25" t="s">
        <v>121</v>
      </c>
      <c r="L250" s="25" t="s">
        <v>120</v>
      </c>
      <c r="M250" s="25"/>
      <c r="N250" s="25" t="s">
        <v>472</v>
      </c>
      <c r="O250" s="25"/>
      <c r="P250" s="25" t="s">
        <v>473</v>
      </c>
      <c r="Q250" s="25"/>
      <c r="R250" s="26" t="s">
        <v>392</v>
      </c>
      <c r="S250" s="25" t="s">
        <v>230</v>
      </c>
      <c r="T250" s="25"/>
      <c r="U250" s="25" t="s">
        <v>393</v>
      </c>
      <c r="V250" s="25"/>
      <c r="W250" s="27"/>
      <c r="X250" s="28" t="s">
        <v>123</v>
      </c>
      <c r="Y250" s="28" t="s">
        <v>123</v>
      </c>
      <c r="Z250" s="24"/>
      <c r="AA250" s="76"/>
      <c r="AB250" s="31" t="s">
        <v>4</v>
      </c>
      <c r="AC250" s="32" t="s">
        <v>123</v>
      </c>
      <c r="AD250" s="6">
        <f t="shared" si="29"/>
        <v>1</v>
      </c>
      <c r="AE250" s="6">
        <f t="shared" si="30"/>
        <v>0</v>
      </c>
      <c r="AF250" s="6">
        <f t="shared" si="31"/>
        <v>0</v>
      </c>
    </row>
    <row r="251" spans="1:32" s="23" customFormat="1" collapsed="1" x14ac:dyDescent="0.25">
      <c r="A251" s="34"/>
      <c r="B251" s="623" t="s">
        <v>208</v>
      </c>
      <c r="C251" s="624"/>
      <c r="D251" s="624"/>
      <c r="E251" s="624"/>
      <c r="F251" s="624"/>
      <c r="G251" s="624"/>
      <c r="H251" s="624"/>
      <c r="I251" s="624"/>
      <c r="J251" s="624"/>
      <c r="K251" s="624"/>
      <c r="L251" s="624"/>
      <c r="M251" s="624"/>
      <c r="N251" s="624"/>
      <c r="O251" s="624"/>
      <c r="P251" s="624"/>
      <c r="Q251" s="624"/>
      <c r="R251" s="624"/>
      <c r="S251" s="624"/>
      <c r="T251" s="624"/>
      <c r="U251" s="624"/>
      <c r="V251" s="624"/>
      <c r="W251" s="624"/>
      <c r="X251" s="624"/>
      <c r="Y251" s="624"/>
      <c r="Z251" s="624"/>
      <c r="AA251" s="53"/>
      <c r="AB251" s="53"/>
      <c r="AC251" s="54"/>
      <c r="AD251" s="35">
        <f t="shared" si="29"/>
        <v>0</v>
      </c>
      <c r="AE251" s="6">
        <f t="shared" si="30"/>
        <v>0</v>
      </c>
      <c r="AF251" s="6">
        <f t="shared" si="31"/>
        <v>0</v>
      </c>
    </row>
    <row r="252" spans="1:32" s="23" customFormat="1" ht="30" hidden="1" outlineLevel="1" x14ac:dyDescent="0.25">
      <c r="A252" s="36"/>
      <c r="B252" s="24" t="str">
        <f t="shared" ref="B252:B265" ca="1" si="39">"ФД"&amp;COUNTA(A$232:$C252)&amp;"_"&amp;MID(H252,5,5)</f>
        <v>ФД1_811</v>
      </c>
      <c r="C252" s="25" t="s">
        <v>116</v>
      </c>
      <c r="D252" s="25" t="s">
        <v>116</v>
      </c>
      <c r="E252" s="25" t="s">
        <v>117</v>
      </c>
      <c r="F252" s="25" t="s">
        <v>116</v>
      </c>
      <c r="G252" s="25" t="s">
        <v>116</v>
      </c>
      <c r="H252" s="25" t="s">
        <v>208</v>
      </c>
      <c r="I252" s="25" t="s">
        <v>209</v>
      </c>
      <c r="J252" s="25"/>
      <c r="K252" s="25" t="s">
        <v>121</v>
      </c>
      <c r="L252" s="25" t="s">
        <v>120</v>
      </c>
      <c r="M252" s="25"/>
      <c r="N252" s="25" t="s">
        <v>459</v>
      </c>
      <c r="O252" s="25" t="s">
        <v>448</v>
      </c>
      <c r="P252" s="25"/>
      <c r="Q252" s="25"/>
      <c r="R252" s="26" t="s">
        <v>122</v>
      </c>
      <c r="S252" s="25" t="s">
        <v>386</v>
      </c>
      <c r="T252" s="25"/>
      <c r="U252" s="25" t="s">
        <v>387</v>
      </c>
      <c r="V252" s="25"/>
      <c r="W252" s="27"/>
      <c r="X252" s="28" t="s">
        <v>123</v>
      </c>
      <c r="Y252" s="28" t="s">
        <v>123</v>
      </c>
      <c r="Z252" s="24"/>
      <c r="AA252" s="76"/>
      <c r="AB252" s="31" t="s">
        <v>6</v>
      </c>
      <c r="AC252" s="32" t="s">
        <v>116</v>
      </c>
      <c r="AD252" s="35">
        <f t="shared" si="29"/>
        <v>0</v>
      </c>
      <c r="AE252" s="6">
        <f t="shared" si="30"/>
        <v>0</v>
      </c>
      <c r="AF252" s="6">
        <f t="shared" si="31"/>
        <v>1</v>
      </c>
    </row>
    <row r="253" spans="1:32" s="23" customFormat="1" ht="30" hidden="1" outlineLevel="1" x14ac:dyDescent="0.25">
      <c r="A253" s="36"/>
      <c r="B253" s="24" t="str">
        <f t="shared" ca="1" si="39"/>
        <v>ФД2_811</v>
      </c>
      <c r="C253" s="25" t="s">
        <v>116</v>
      </c>
      <c r="D253" s="25" t="s">
        <v>116</v>
      </c>
      <c r="E253" s="25" t="s">
        <v>117</v>
      </c>
      <c r="F253" s="25" t="s">
        <v>116</v>
      </c>
      <c r="G253" s="25" t="s">
        <v>116</v>
      </c>
      <c r="H253" s="25" t="s">
        <v>208</v>
      </c>
      <c r="I253" s="25" t="s">
        <v>209</v>
      </c>
      <c r="J253" s="25"/>
      <c r="K253" s="25" t="s">
        <v>131</v>
      </c>
      <c r="L253" s="25" t="s">
        <v>120</v>
      </c>
      <c r="M253" s="25"/>
      <c r="N253" s="25" t="s">
        <v>459</v>
      </c>
      <c r="O253" s="25" t="s">
        <v>449</v>
      </c>
      <c r="P253" s="25"/>
      <c r="Q253" s="25"/>
      <c r="R253" s="26" t="s">
        <v>122</v>
      </c>
      <c r="S253" s="25" t="s">
        <v>386</v>
      </c>
      <c r="T253" s="25"/>
      <c r="U253" s="25" t="s">
        <v>387</v>
      </c>
      <c r="V253" s="25"/>
      <c r="W253" s="27"/>
      <c r="X253" s="28" t="s">
        <v>123</v>
      </c>
      <c r="Y253" s="28" t="s">
        <v>123</v>
      </c>
      <c r="Z253" s="24"/>
      <c r="AA253" s="76"/>
      <c r="AB253" s="31" t="s">
        <v>6</v>
      </c>
      <c r="AC253" s="32" t="s">
        <v>116</v>
      </c>
      <c r="AD253" s="35">
        <f t="shared" si="29"/>
        <v>0</v>
      </c>
      <c r="AE253" s="6">
        <f t="shared" si="30"/>
        <v>0</v>
      </c>
      <c r="AF253" s="6">
        <f t="shared" si="31"/>
        <v>1</v>
      </c>
    </row>
    <row r="254" spans="1:32" s="23" customFormat="1" ht="30" hidden="1" outlineLevel="1" x14ac:dyDescent="0.25">
      <c r="A254" s="36"/>
      <c r="B254" s="24" t="str">
        <f t="shared" ca="1" si="39"/>
        <v>ФД3_811</v>
      </c>
      <c r="C254" s="25" t="s">
        <v>116</v>
      </c>
      <c r="D254" s="25" t="s">
        <v>116</v>
      </c>
      <c r="E254" s="25" t="s">
        <v>117</v>
      </c>
      <c r="F254" s="25" t="s">
        <v>116</v>
      </c>
      <c r="G254" s="25" t="s">
        <v>116</v>
      </c>
      <c r="H254" s="25" t="s">
        <v>208</v>
      </c>
      <c r="I254" s="25" t="s">
        <v>209</v>
      </c>
      <c r="J254" s="25"/>
      <c r="K254" s="25" t="s">
        <v>125</v>
      </c>
      <c r="L254" s="25" t="s">
        <v>120</v>
      </c>
      <c r="M254" s="25"/>
      <c r="N254" s="25" t="s">
        <v>459</v>
      </c>
      <c r="O254" s="25" t="s">
        <v>430</v>
      </c>
      <c r="P254" s="25"/>
      <c r="Q254" s="25"/>
      <c r="R254" s="26" t="s">
        <v>122</v>
      </c>
      <c r="S254" s="25" t="s">
        <v>386</v>
      </c>
      <c r="T254" s="25"/>
      <c r="U254" s="25" t="s">
        <v>387</v>
      </c>
      <c r="V254" s="25"/>
      <c r="W254" s="27"/>
      <c r="X254" s="28" t="s">
        <v>123</v>
      </c>
      <c r="Y254" s="28" t="s">
        <v>123</v>
      </c>
      <c r="Z254" s="24"/>
      <c r="AA254" s="76"/>
      <c r="AB254" s="31" t="s">
        <v>6</v>
      </c>
      <c r="AC254" s="32" t="s">
        <v>116</v>
      </c>
      <c r="AD254" s="35">
        <f t="shared" si="29"/>
        <v>0</v>
      </c>
      <c r="AE254" s="6">
        <f t="shared" si="30"/>
        <v>0</v>
      </c>
      <c r="AF254" s="6">
        <f t="shared" si="31"/>
        <v>1</v>
      </c>
    </row>
    <row r="255" spans="1:32" s="23" customFormat="1" hidden="1" outlineLevel="1" x14ac:dyDescent="0.25">
      <c r="A255" s="36"/>
      <c r="B255" s="24" t="str">
        <f t="shared" ca="1" si="39"/>
        <v>ФД4_811</v>
      </c>
      <c r="C255" s="25" t="s">
        <v>116</v>
      </c>
      <c r="D255" s="25" t="s">
        <v>116</v>
      </c>
      <c r="E255" s="25" t="s">
        <v>117</v>
      </c>
      <c r="F255" s="25" t="s">
        <v>116</v>
      </c>
      <c r="G255" s="25" t="s">
        <v>116</v>
      </c>
      <c r="H255" s="25" t="s">
        <v>208</v>
      </c>
      <c r="I255" s="25" t="s">
        <v>209</v>
      </c>
      <c r="J255" s="25"/>
      <c r="K255" s="25" t="s">
        <v>121</v>
      </c>
      <c r="L255" s="25" t="s">
        <v>120</v>
      </c>
      <c r="M255" s="25"/>
      <c r="N255" s="25" t="s">
        <v>131</v>
      </c>
      <c r="O255" s="25" t="s">
        <v>12</v>
      </c>
      <c r="P255" s="25"/>
      <c r="Q255" s="25"/>
      <c r="R255" s="26" t="s">
        <v>122</v>
      </c>
      <c r="S255" s="25" t="s">
        <v>389</v>
      </c>
      <c r="T255" s="25"/>
      <c r="U255" s="24"/>
      <c r="V255" s="25"/>
      <c r="W255" s="27"/>
      <c r="X255" s="28" t="s">
        <v>123</v>
      </c>
      <c r="Y255" s="28" t="s">
        <v>123</v>
      </c>
      <c r="Z255" s="24"/>
      <c r="AA255" s="76"/>
      <c r="AB255" s="31" t="s">
        <v>6</v>
      </c>
      <c r="AC255" s="32" t="s">
        <v>116</v>
      </c>
      <c r="AD255" s="35">
        <f t="shared" si="29"/>
        <v>0</v>
      </c>
      <c r="AE255" s="6">
        <f t="shared" si="30"/>
        <v>0</v>
      </c>
      <c r="AF255" s="6">
        <f t="shared" si="31"/>
        <v>1</v>
      </c>
    </row>
    <row r="256" spans="1:32" s="23" customFormat="1" hidden="1" outlineLevel="1" x14ac:dyDescent="0.25">
      <c r="A256" s="36"/>
      <c r="B256" s="24" t="str">
        <f t="shared" ca="1" si="39"/>
        <v>ФД5_811</v>
      </c>
      <c r="C256" s="25" t="s">
        <v>116</v>
      </c>
      <c r="D256" s="25" t="s">
        <v>116</v>
      </c>
      <c r="E256" s="25" t="s">
        <v>117</v>
      </c>
      <c r="F256" s="25" t="s">
        <v>116</v>
      </c>
      <c r="G256" s="25" t="s">
        <v>116</v>
      </c>
      <c r="H256" s="25" t="s">
        <v>208</v>
      </c>
      <c r="I256" s="25" t="s">
        <v>209</v>
      </c>
      <c r="J256" s="25"/>
      <c r="K256" s="25" t="s">
        <v>121</v>
      </c>
      <c r="L256" s="25" t="s">
        <v>120</v>
      </c>
      <c r="M256" s="25"/>
      <c r="N256" s="25" t="s">
        <v>125</v>
      </c>
      <c r="O256" s="25" t="s">
        <v>36</v>
      </c>
      <c r="P256" s="25"/>
      <c r="Q256" s="25"/>
      <c r="R256" s="26" t="s">
        <v>122</v>
      </c>
      <c r="S256" s="25" t="s">
        <v>389</v>
      </c>
      <c r="T256" s="25"/>
      <c r="U256" s="24"/>
      <c r="V256" s="25"/>
      <c r="W256" s="27"/>
      <c r="X256" s="28" t="s">
        <v>123</v>
      </c>
      <c r="Y256" s="28" t="s">
        <v>123</v>
      </c>
      <c r="Z256" s="24"/>
      <c r="AA256" s="76"/>
      <c r="AB256" s="31" t="s">
        <v>6</v>
      </c>
      <c r="AC256" s="32" t="s">
        <v>116</v>
      </c>
      <c r="AD256" s="35">
        <f t="shared" si="29"/>
        <v>0</v>
      </c>
      <c r="AE256" s="6">
        <f t="shared" si="30"/>
        <v>0</v>
      </c>
      <c r="AF256" s="6">
        <f t="shared" si="31"/>
        <v>1</v>
      </c>
    </row>
    <row r="257" spans="1:32" s="23" customFormat="1" hidden="1" outlineLevel="1" x14ac:dyDescent="0.25">
      <c r="A257" s="36"/>
      <c r="B257" s="24" t="str">
        <f t="shared" ca="1" si="39"/>
        <v>ФД6_811</v>
      </c>
      <c r="C257" s="25" t="s">
        <v>116</v>
      </c>
      <c r="D257" s="25" t="s">
        <v>116</v>
      </c>
      <c r="E257" s="25" t="s">
        <v>117</v>
      </c>
      <c r="F257" s="25" t="s">
        <v>116</v>
      </c>
      <c r="G257" s="25" t="s">
        <v>116</v>
      </c>
      <c r="H257" s="25" t="s">
        <v>208</v>
      </c>
      <c r="I257" s="25" t="s">
        <v>209</v>
      </c>
      <c r="J257" s="25"/>
      <c r="K257" s="25" t="s">
        <v>131</v>
      </c>
      <c r="L257" s="25" t="s">
        <v>120</v>
      </c>
      <c r="M257" s="25"/>
      <c r="N257" s="25" t="s">
        <v>131</v>
      </c>
      <c r="O257" s="25" t="s">
        <v>66</v>
      </c>
      <c r="P257" s="25"/>
      <c r="Q257" s="25"/>
      <c r="R257" s="26" t="s">
        <v>122</v>
      </c>
      <c r="S257" s="25" t="s">
        <v>389</v>
      </c>
      <c r="T257" s="25"/>
      <c r="U257" s="24"/>
      <c r="V257" s="25"/>
      <c r="W257" s="27"/>
      <c r="X257" s="28" t="s">
        <v>123</v>
      </c>
      <c r="Y257" s="28" t="s">
        <v>123</v>
      </c>
      <c r="Z257" s="24"/>
      <c r="AA257" s="76"/>
      <c r="AB257" s="31" t="s">
        <v>6</v>
      </c>
      <c r="AC257" s="32" t="s">
        <v>116</v>
      </c>
      <c r="AD257" s="35">
        <f t="shared" si="29"/>
        <v>0</v>
      </c>
      <c r="AE257" s="6">
        <f t="shared" si="30"/>
        <v>0</v>
      </c>
      <c r="AF257" s="6">
        <f t="shared" si="31"/>
        <v>1</v>
      </c>
    </row>
    <row r="258" spans="1:32" s="23" customFormat="1" hidden="1" outlineLevel="1" x14ac:dyDescent="0.25">
      <c r="A258" s="36"/>
      <c r="B258" s="24" t="str">
        <f t="shared" ca="1" si="39"/>
        <v>ФД7_811</v>
      </c>
      <c r="C258" s="25" t="s">
        <v>116</v>
      </c>
      <c r="D258" s="25" t="s">
        <v>116</v>
      </c>
      <c r="E258" s="25" t="s">
        <v>117</v>
      </c>
      <c r="F258" s="25" t="s">
        <v>116</v>
      </c>
      <c r="G258" s="25" t="s">
        <v>116</v>
      </c>
      <c r="H258" s="25" t="s">
        <v>208</v>
      </c>
      <c r="I258" s="25" t="s">
        <v>209</v>
      </c>
      <c r="J258" s="25"/>
      <c r="K258" s="25" t="s">
        <v>131</v>
      </c>
      <c r="L258" s="25" t="s">
        <v>120</v>
      </c>
      <c r="M258" s="25"/>
      <c r="N258" s="25" t="s">
        <v>125</v>
      </c>
      <c r="O258" s="25" t="s">
        <v>74</v>
      </c>
      <c r="P258" s="25"/>
      <c r="Q258" s="25"/>
      <c r="R258" s="26" t="s">
        <v>122</v>
      </c>
      <c r="S258" s="25" t="s">
        <v>389</v>
      </c>
      <c r="T258" s="25"/>
      <c r="U258" s="24"/>
      <c r="V258" s="25"/>
      <c r="W258" s="27"/>
      <c r="X258" s="28" t="s">
        <v>123</v>
      </c>
      <c r="Y258" s="28" t="s">
        <v>123</v>
      </c>
      <c r="Z258" s="24"/>
      <c r="AA258" s="76"/>
      <c r="AB258" s="31" t="s">
        <v>6</v>
      </c>
      <c r="AC258" s="32" t="s">
        <v>116</v>
      </c>
      <c r="AD258" s="35">
        <f t="shared" ref="AD258:AD321" si="40">IF(AB258="Включена",1,0)</f>
        <v>0</v>
      </c>
      <c r="AE258" s="6">
        <f t="shared" ref="AE258:AE321" si="41">IF(AB258="Черновик",1,0)</f>
        <v>0</v>
      </c>
      <c r="AF258" s="6">
        <f t="shared" ref="AF258:AF321" si="42">IF(AB258="Отсутствует",1,0)</f>
        <v>1</v>
      </c>
    </row>
    <row r="259" spans="1:32" s="23" customFormat="1" hidden="1" outlineLevel="1" x14ac:dyDescent="0.25">
      <c r="A259" s="36"/>
      <c r="B259" s="24" t="str">
        <f t="shared" ca="1" si="39"/>
        <v>ФД8_811</v>
      </c>
      <c r="C259" s="25" t="s">
        <v>116</v>
      </c>
      <c r="D259" s="25" t="s">
        <v>116</v>
      </c>
      <c r="E259" s="25" t="s">
        <v>117</v>
      </c>
      <c r="F259" s="25" t="s">
        <v>116</v>
      </c>
      <c r="G259" s="25" t="s">
        <v>116</v>
      </c>
      <c r="H259" s="25" t="s">
        <v>208</v>
      </c>
      <c r="I259" s="25" t="s">
        <v>209</v>
      </c>
      <c r="J259" s="25"/>
      <c r="K259" s="25" t="s">
        <v>131</v>
      </c>
      <c r="L259" s="25" t="s">
        <v>120</v>
      </c>
      <c r="M259" s="25"/>
      <c r="N259" s="25" t="s">
        <v>134</v>
      </c>
      <c r="O259" s="25" t="s">
        <v>48</v>
      </c>
      <c r="P259" s="25"/>
      <c r="Q259" s="25"/>
      <c r="R259" s="26" t="s">
        <v>122</v>
      </c>
      <c r="S259" s="25" t="s">
        <v>389</v>
      </c>
      <c r="T259" s="25"/>
      <c r="U259" s="24"/>
      <c r="V259" s="25"/>
      <c r="W259" s="27"/>
      <c r="X259" s="28" t="s">
        <v>123</v>
      </c>
      <c r="Y259" s="28" t="s">
        <v>123</v>
      </c>
      <c r="Z259" s="24"/>
      <c r="AA259" s="76"/>
      <c r="AB259" s="31" t="s">
        <v>6</v>
      </c>
      <c r="AC259" s="32" t="s">
        <v>116</v>
      </c>
      <c r="AD259" s="35">
        <f t="shared" si="40"/>
        <v>0</v>
      </c>
      <c r="AE259" s="6">
        <f t="shared" si="41"/>
        <v>0</v>
      </c>
      <c r="AF259" s="6">
        <f t="shared" si="42"/>
        <v>1</v>
      </c>
    </row>
    <row r="260" spans="1:32" s="23" customFormat="1" hidden="1" outlineLevel="1" x14ac:dyDescent="0.25">
      <c r="A260" s="36"/>
      <c r="B260" s="24" t="str">
        <f t="shared" ca="1" si="39"/>
        <v>ФД9_811</v>
      </c>
      <c r="C260" s="25" t="s">
        <v>116</v>
      </c>
      <c r="D260" s="25" t="s">
        <v>116</v>
      </c>
      <c r="E260" s="25" t="s">
        <v>117</v>
      </c>
      <c r="F260" s="25" t="s">
        <v>116</v>
      </c>
      <c r="G260" s="25" t="s">
        <v>116</v>
      </c>
      <c r="H260" s="25" t="s">
        <v>208</v>
      </c>
      <c r="I260" s="25" t="s">
        <v>209</v>
      </c>
      <c r="J260" s="25"/>
      <c r="K260" s="25" t="s">
        <v>131</v>
      </c>
      <c r="L260" s="25" t="s">
        <v>120</v>
      </c>
      <c r="M260" s="25"/>
      <c r="N260" s="25" t="s">
        <v>124</v>
      </c>
      <c r="O260" s="25" t="s">
        <v>32</v>
      </c>
      <c r="P260" s="25"/>
      <c r="Q260" s="25"/>
      <c r="R260" s="26" t="s">
        <v>122</v>
      </c>
      <c r="S260" s="25" t="s">
        <v>389</v>
      </c>
      <c r="T260" s="25"/>
      <c r="U260" s="24"/>
      <c r="V260" s="25"/>
      <c r="W260" s="27"/>
      <c r="X260" s="28" t="s">
        <v>123</v>
      </c>
      <c r="Y260" s="28" t="s">
        <v>123</v>
      </c>
      <c r="Z260" s="24"/>
      <c r="AA260" s="76"/>
      <c r="AB260" s="31" t="s">
        <v>6</v>
      </c>
      <c r="AC260" s="32" t="s">
        <v>116</v>
      </c>
      <c r="AD260" s="35">
        <f t="shared" si="40"/>
        <v>0</v>
      </c>
      <c r="AE260" s="6">
        <f t="shared" si="41"/>
        <v>0</v>
      </c>
      <c r="AF260" s="6">
        <f t="shared" si="42"/>
        <v>1</v>
      </c>
    </row>
    <row r="261" spans="1:32" s="23" customFormat="1" hidden="1" outlineLevel="1" x14ac:dyDescent="0.25">
      <c r="A261" s="36"/>
      <c r="B261" s="24" t="str">
        <f t="shared" ca="1" si="39"/>
        <v>ФД10_811</v>
      </c>
      <c r="C261" s="25" t="s">
        <v>116</v>
      </c>
      <c r="D261" s="25" t="s">
        <v>116</v>
      </c>
      <c r="E261" s="25" t="s">
        <v>117</v>
      </c>
      <c r="F261" s="25" t="s">
        <v>116</v>
      </c>
      <c r="G261" s="25" t="s">
        <v>116</v>
      </c>
      <c r="H261" s="25" t="s">
        <v>208</v>
      </c>
      <c r="I261" s="25" t="s">
        <v>209</v>
      </c>
      <c r="J261" s="25"/>
      <c r="K261" s="25" t="s">
        <v>125</v>
      </c>
      <c r="L261" s="25" t="s">
        <v>120</v>
      </c>
      <c r="M261" s="25"/>
      <c r="N261" s="25" t="s">
        <v>131</v>
      </c>
      <c r="O261" s="25" t="s">
        <v>12</v>
      </c>
      <c r="P261" s="25"/>
      <c r="Q261" s="25"/>
      <c r="R261" s="26" t="s">
        <v>122</v>
      </c>
      <c r="S261" s="25" t="s">
        <v>389</v>
      </c>
      <c r="T261" s="25"/>
      <c r="U261" s="24"/>
      <c r="V261" s="25"/>
      <c r="W261" s="27"/>
      <c r="X261" s="28" t="s">
        <v>123</v>
      </c>
      <c r="Y261" s="28" t="s">
        <v>123</v>
      </c>
      <c r="Z261" s="24"/>
      <c r="AA261" s="76"/>
      <c r="AB261" s="31" t="s">
        <v>6</v>
      </c>
      <c r="AC261" s="32" t="s">
        <v>116</v>
      </c>
      <c r="AD261" s="35">
        <f t="shared" si="40"/>
        <v>0</v>
      </c>
      <c r="AE261" s="6">
        <f t="shared" si="41"/>
        <v>0</v>
      </c>
      <c r="AF261" s="6">
        <f t="shared" si="42"/>
        <v>1</v>
      </c>
    </row>
    <row r="262" spans="1:32" s="23" customFormat="1" hidden="1" outlineLevel="1" x14ac:dyDescent="0.25">
      <c r="A262" s="36"/>
      <c r="B262" s="24" t="str">
        <f t="shared" ca="1" si="39"/>
        <v>ФД11_811</v>
      </c>
      <c r="C262" s="25" t="s">
        <v>116</v>
      </c>
      <c r="D262" s="25" t="s">
        <v>116</v>
      </c>
      <c r="E262" s="25" t="s">
        <v>117</v>
      </c>
      <c r="F262" s="25" t="s">
        <v>116</v>
      </c>
      <c r="G262" s="25" t="s">
        <v>116</v>
      </c>
      <c r="H262" s="25" t="s">
        <v>208</v>
      </c>
      <c r="I262" s="25" t="s">
        <v>209</v>
      </c>
      <c r="J262" s="25"/>
      <c r="K262" s="25" t="s">
        <v>125</v>
      </c>
      <c r="L262" s="25" t="s">
        <v>120</v>
      </c>
      <c r="M262" s="25"/>
      <c r="N262" s="25" t="s">
        <v>125</v>
      </c>
      <c r="O262" s="25" t="s">
        <v>38</v>
      </c>
      <c r="P262" s="25"/>
      <c r="Q262" s="25"/>
      <c r="R262" s="26" t="s">
        <v>122</v>
      </c>
      <c r="S262" s="25" t="s">
        <v>389</v>
      </c>
      <c r="T262" s="25"/>
      <c r="U262" s="24"/>
      <c r="V262" s="25"/>
      <c r="W262" s="27"/>
      <c r="X262" s="28" t="s">
        <v>123</v>
      </c>
      <c r="Y262" s="28" t="s">
        <v>123</v>
      </c>
      <c r="Z262" s="24"/>
      <c r="AA262" s="76"/>
      <c r="AB262" s="31" t="s">
        <v>6</v>
      </c>
      <c r="AC262" s="32" t="s">
        <v>116</v>
      </c>
      <c r="AD262" s="35">
        <f t="shared" si="40"/>
        <v>0</v>
      </c>
      <c r="AE262" s="6">
        <f t="shared" si="41"/>
        <v>0</v>
      </c>
      <c r="AF262" s="6">
        <f t="shared" si="42"/>
        <v>1</v>
      </c>
    </row>
    <row r="263" spans="1:32" s="23" customFormat="1" hidden="1" outlineLevel="1" x14ac:dyDescent="0.25">
      <c r="A263" s="36"/>
      <c r="B263" s="24" t="str">
        <f t="shared" ca="1" si="39"/>
        <v>ФД12_811</v>
      </c>
      <c r="C263" s="25" t="s">
        <v>116</v>
      </c>
      <c r="D263" s="25" t="s">
        <v>116</v>
      </c>
      <c r="E263" s="25" t="s">
        <v>117</v>
      </c>
      <c r="F263" s="25" t="s">
        <v>116</v>
      </c>
      <c r="G263" s="25" t="s">
        <v>116</v>
      </c>
      <c r="H263" s="25" t="s">
        <v>208</v>
      </c>
      <c r="I263" s="25" t="s">
        <v>209</v>
      </c>
      <c r="J263" s="25"/>
      <c r="K263" s="25" t="s">
        <v>121</v>
      </c>
      <c r="L263" s="25" t="s">
        <v>120</v>
      </c>
      <c r="M263" s="25"/>
      <c r="N263" s="25" t="s">
        <v>134</v>
      </c>
      <c r="O263" s="25"/>
      <c r="P263" s="25"/>
      <c r="Q263" s="25"/>
      <c r="R263" s="26" t="s">
        <v>392</v>
      </c>
      <c r="S263" s="25" t="s">
        <v>230</v>
      </c>
      <c r="T263" s="25"/>
      <c r="U263" s="25" t="s">
        <v>402</v>
      </c>
      <c r="V263" s="25"/>
      <c r="W263" s="27"/>
      <c r="X263" s="28" t="s">
        <v>123</v>
      </c>
      <c r="Y263" s="28" t="s">
        <v>123</v>
      </c>
      <c r="Z263" s="24"/>
      <c r="AA263" s="76"/>
      <c r="AB263" s="31" t="s">
        <v>6</v>
      </c>
      <c r="AC263" s="32" t="s">
        <v>116</v>
      </c>
      <c r="AD263" s="35">
        <f t="shared" si="40"/>
        <v>0</v>
      </c>
      <c r="AE263" s="6">
        <f t="shared" si="41"/>
        <v>0</v>
      </c>
      <c r="AF263" s="6">
        <f t="shared" si="42"/>
        <v>1</v>
      </c>
    </row>
    <row r="264" spans="1:32" s="23" customFormat="1" ht="30" hidden="1" outlineLevel="1" x14ac:dyDescent="0.25">
      <c r="A264" s="36"/>
      <c r="B264" s="24" t="str">
        <f t="shared" ca="1" si="39"/>
        <v>ФД13_811</v>
      </c>
      <c r="C264" s="25" t="s">
        <v>116</v>
      </c>
      <c r="D264" s="25" t="s">
        <v>116</v>
      </c>
      <c r="E264" s="25" t="s">
        <v>117</v>
      </c>
      <c r="F264" s="25" t="s">
        <v>116</v>
      </c>
      <c r="G264" s="25" t="s">
        <v>116</v>
      </c>
      <c r="H264" s="25" t="s">
        <v>208</v>
      </c>
      <c r="I264" s="25" t="s">
        <v>209</v>
      </c>
      <c r="J264" s="25"/>
      <c r="K264" s="25" t="s">
        <v>131</v>
      </c>
      <c r="L264" s="25" t="s">
        <v>120</v>
      </c>
      <c r="M264" s="25"/>
      <c r="N264" s="25" t="s">
        <v>474</v>
      </c>
      <c r="O264" s="25"/>
      <c r="P264" s="25" t="s">
        <v>475</v>
      </c>
      <c r="Q264" s="25"/>
      <c r="R264" s="26" t="s">
        <v>392</v>
      </c>
      <c r="S264" s="25" t="s">
        <v>230</v>
      </c>
      <c r="T264" s="25"/>
      <c r="U264" s="25" t="s">
        <v>402</v>
      </c>
      <c r="V264" s="25"/>
      <c r="W264" s="27"/>
      <c r="X264" s="28" t="s">
        <v>123</v>
      </c>
      <c r="Y264" s="28" t="s">
        <v>123</v>
      </c>
      <c r="Z264" s="24"/>
      <c r="AA264" s="76"/>
      <c r="AB264" s="31" t="s">
        <v>6</v>
      </c>
      <c r="AC264" s="32" t="s">
        <v>116</v>
      </c>
      <c r="AD264" s="35">
        <f t="shared" si="40"/>
        <v>0</v>
      </c>
      <c r="AE264" s="6">
        <f t="shared" si="41"/>
        <v>0</v>
      </c>
      <c r="AF264" s="6">
        <f t="shared" si="42"/>
        <v>1</v>
      </c>
    </row>
    <row r="265" spans="1:32" s="23" customFormat="1" hidden="1" outlineLevel="1" x14ac:dyDescent="0.25">
      <c r="A265" s="36"/>
      <c r="B265" s="24" t="str">
        <f t="shared" ca="1" si="39"/>
        <v>ФД14_811</v>
      </c>
      <c r="C265" s="25" t="s">
        <v>116</v>
      </c>
      <c r="D265" s="25" t="s">
        <v>116</v>
      </c>
      <c r="E265" s="25" t="s">
        <v>117</v>
      </c>
      <c r="F265" s="25" t="s">
        <v>116</v>
      </c>
      <c r="G265" s="25" t="s">
        <v>116</v>
      </c>
      <c r="H265" s="25" t="s">
        <v>208</v>
      </c>
      <c r="I265" s="25" t="s">
        <v>209</v>
      </c>
      <c r="J265" s="25"/>
      <c r="K265" s="25" t="s">
        <v>125</v>
      </c>
      <c r="L265" s="25" t="s">
        <v>120</v>
      </c>
      <c r="M265" s="25"/>
      <c r="N265" s="25" t="s">
        <v>134</v>
      </c>
      <c r="O265" s="25"/>
      <c r="P265" s="25"/>
      <c r="Q265" s="25"/>
      <c r="R265" s="26" t="s">
        <v>392</v>
      </c>
      <c r="S265" s="25" t="s">
        <v>230</v>
      </c>
      <c r="T265" s="25"/>
      <c r="U265" s="25" t="s">
        <v>402</v>
      </c>
      <c r="V265" s="25"/>
      <c r="W265" s="27"/>
      <c r="X265" s="28" t="s">
        <v>123</v>
      </c>
      <c r="Y265" s="28" t="s">
        <v>123</v>
      </c>
      <c r="Z265" s="24"/>
      <c r="AA265" s="76"/>
      <c r="AB265" s="31" t="s">
        <v>6</v>
      </c>
      <c r="AC265" s="32" t="s">
        <v>116</v>
      </c>
      <c r="AD265" s="35">
        <f t="shared" si="40"/>
        <v>0</v>
      </c>
      <c r="AE265" s="6">
        <f t="shared" si="41"/>
        <v>0</v>
      </c>
      <c r="AF265" s="6">
        <f t="shared" si="42"/>
        <v>1</v>
      </c>
    </row>
    <row r="266" spans="1:32" s="23" customFormat="1" collapsed="1" x14ac:dyDescent="0.25">
      <c r="A266" s="34"/>
      <c r="B266" s="623" t="s">
        <v>210</v>
      </c>
      <c r="C266" s="624"/>
      <c r="D266" s="624"/>
      <c r="E266" s="624"/>
      <c r="F266" s="624"/>
      <c r="G266" s="624"/>
      <c r="H266" s="624"/>
      <c r="I266" s="624"/>
      <c r="J266" s="624"/>
      <c r="K266" s="624"/>
      <c r="L266" s="624"/>
      <c r="M266" s="624"/>
      <c r="N266" s="624"/>
      <c r="O266" s="624"/>
      <c r="P266" s="624"/>
      <c r="Q266" s="624"/>
      <c r="R266" s="624"/>
      <c r="S266" s="624"/>
      <c r="T266" s="624"/>
      <c r="U266" s="624"/>
      <c r="V266" s="624"/>
      <c r="W266" s="624"/>
      <c r="X266" s="624"/>
      <c r="Y266" s="624"/>
      <c r="Z266" s="624"/>
      <c r="AA266" s="53"/>
      <c r="AB266" s="53"/>
      <c r="AC266" s="54"/>
      <c r="AD266" s="35">
        <f t="shared" si="40"/>
        <v>0</v>
      </c>
      <c r="AE266" s="6">
        <f t="shared" si="41"/>
        <v>0</v>
      </c>
      <c r="AF266" s="6">
        <f t="shared" si="42"/>
        <v>0</v>
      </c>
    </row>
    <row r="267" spans="1:32" s="23" customFormat="1" ht="45" hidden="1" outlineLevel="1" x14ac:dyDescent="0.25">
      <c r="A267" s="36"/>
      <c r="B267" s="24" t="str">
        <f t="shared" ref="B267:B272" ca="1" si="43">"ФД"&amp;COUNTA(A$247:$C267)&amp;"_"&amp;MID(H267,5,5)</f>
        <v>ФД1_814</v>
      </c>
      <c r="C267" s="25" t="s">
        <v>116</v>
      </c>
      <c r="D267" s="25" t="s">
        <v>116</v>
      </c>
      <c r="E267" s="25" t="s">
        <v>117</v>
      </c>
      <c r="F267" s="25" t="s">
        <v>116</v>
      </c>
      <c r="G267" s="25" t="s">
        <v>116</v>
      </c>
      <c r="H267" s="25" t="s">
        <v>210</v>
      </c>
      <c r="I267" s="25" t="s">
        <v>211</v>
      </c>
      <c r="J267" s="25"/>
      <c r="K267" s="25" t="s">
        <v>121</v>
      </c>
      <c r="L267" s="25" t="s">
        <v>120</v>
      </c>
      <c r="M267" s="25"/>
      <c r="N267" s="25" t="s">
        <v>476</v>
      </c>
      <c r="O267" s="25" t="s">
        <v>449</v>
      </c>
      <c r="P267" s="25"/>
      <c r="Q267" s="25"/>
      <c r="R267" s="26" t="s">
        <v>122</v>
      </c>
      <c r="S267" s="25" t="s">
        <v>386</v>
      </c>
      <c r="T267" s="25"/>
      <c r="U267" s="25" t="s">
        <v>387</v>
      </c>
      <c r="V267" s="25"/>
      <c r="W267" s="27"/>
      <c r="X267" s="28" t="s">
        <v>123</v>
      </c>
      <c r="Y267" s="28" t="s">
        <v>123</v>
      </c>
      <c r="Z267" s="24"/>
      <c r="AA267" s="76"/>
      <c r="AB267" s="31" t="s">
        <v>6</v>
      </c>
      <c r="AC267" s="32" t="s">
        <v>116</v>
      </c>
      <c r="AD267" s="35">
        <f t="shared" si="40"/>
        <v>0</v>
      </c>
      <c r="AE267" s="6">
        <f t="shared" si="41"/>
        <v>0</v>
      </c>
      <c r="AF267" s="6">
        <f t="shared" si="42"/>
        <v>1</v>
      </c>
    </row>
    <row r="268" spans="1:32" s="23" customFormat="1" ht="45" hidden="1" outlineLevel="1" x14ac:dyDescent="0.25">
      <c r="A268" s="36"/>
      <c r="B268" s="24" t="str">
        <f t="shared" ca="1" si="43"/>
        <v>ФД2_814</v>
      </c>
      <c r="C268" s="25" t="s">
        <v>116</v>
      </c>
      <c r="D268" s="25" t="s">
        <v>116</v>
      </c>
      <c r="E268" s="25" t="s">
        <v>117</v>
      </c>
      <c r="F268" s="25" t="s">
        <v>116</v>
      </c>
      <c r="G268" s="25" t="s">
        <v>116</v>
      </c>
      <c r="H268" s="25" t="s">
        <v>210</v>
      </c>
      <c r="I268" s="25" t="s">
        <v>211</v>
      </c>
      <c r="J268" s="25"/>
      <c r="K268" s="25" t="s">
        <v>121</v>
      </c>
      <c r="L268" s="25" t="s">
        <v>120</v>
      </c>
      <c r="M268" s="25"/>
      <c r="N268" s="25" t="s">
        <v>131</v>
      </c>
      <c r="O268" s="25" t="s">
        <v>66</v>
      </c>
      <c r="P268" s="25"/>
      <c r="Q268" s="25"/>
      <c r="R268" s="26" t="s">
        <v>122</v>
      </c>
      <c r="S268" s="25" t="s">
        <v>389</v>
      </c>
      <c r="T268" s="25"/>
      <c r="U268" s="24"/>
      <c r="V268" s="25"/>
      <c r="W268" s="27"/>
      <c r="X268" s="28" t="s">
        <v>123</v>
      </c>
      <c r="Y268" s="28" t="s">
        <v>123</v>
      </c>
      <c r="Z268" s="24"/>
      <c r="AA268" s="76"/>
      <c r="AB268" s="31" t="s">
        <v>6</v>
      </c>
      <c r="AC268" s="32" t="s">
        <v>116</v>
      </c>
      <c r="AD268" s="35">
        <f t="shared" si="40"/>
        <v>0</v>
      </c>
      <c r="AE268" s="6">
        <f t="shared" si="41"/>
        <v>0</v>
      </c>
      <c r="AF268" s="6">
        <f t="shared" si="42"/>
        <v>1</v>
      </c>
    </row>
    <row r="269" spans="1:32" s="23" customFormat="1" ht="45" hidden="1" outlineLevel="1" x14ac:dyDescent="0.25">
      <c r="A269" s="36"/>
      <c r="B269" s="24" t="str">
        <f t="shared" ca="1" si="43"/>
        <v>ФД3_814</v>
      </c>
      <c r="C269" s="25" t="s">
        <v>116</v>
      </c>
      <c r="D269" s="25" t="s">
        <v>116</v>
      </c>
      <c r="E269" s="25" t="s">
        <v>117</v>
      </c>
      <c r="F269" s="25" t="s">
        <v>116</v>
      </c>
      <c r="G269" s="25" t="s">
        <v>116</v>
      </c>
      <c r="H269" s="25" t="s">
        <v>210</v>
      </c>
      <c r="I269" s="25" t="s">
        <v>211</v>
      </c>
      <c r="J269" s="25"/>
      <c r="K269" s="25" t="s">
        <v>121</v>
      </c>
      <c r="L269" s="25" t="s">
        <v>120</v>
      </c>
      <c r="M269" s="25"/>
      <c r="N269" s="25" t="s">
        <v>125</v>
      </c>
      <c r="O269" s="25" t="s">
        <v>74</v>
      </c>
      <c r="P269" s="25"/>
      <c r="Q269" s="25"/>
      <c r="R269" s="26" t="s">
        <v>122</v>
      </c>
      <c r="S269" s="25" t="s">
        <v>389</v>
      </c>
      <c r="T269" s="25"/>
      <c r="U269" s="24"/>
      <c r="V269" s="25"/>
      <c r="W269" s="27"/>
      <c r="X269" s="28" t="s">
        <v>123</v>
      </c>
      <c r="Y269" s="28" t="s">
        <v>123</v>
      </c>
      <c r="Z269" s="24"/>
      <c r="AA269" s="76"/>
      <c r="AB269" s="31" t="s">
        <v>6</v>
      </c>
      <c r="AC269" s="32" t="s">
        <v>116</v>
      </c>
      <c r="AD269" s="35">
        <f t="shared" si="40"/>
        <v>0</v>
      </c>
      <c r="AE269" s="6">
        <f t="shared" si="41"/>
        <v>0</v>
      </c>
      <c r="AF269" s="6">
        <f t="shared" si="42"/>
        <v>1</v>
      </c>
    </row>
    <row r="270" spans="1:32" s="23" customFormat="1" ht="45" hidden="1" outlineLevel="1" x14ac:dyDescent="0.25">
      <c r="A270" s="36"/>
      <c r="B270" s="24" t="str">
        <f t="shared" ca="1" si="43"/>
        <v>ФД4_814</v>
      </c>
      <c r="C270" s="25" t="s">
        <v>116</v>
      </c>
      <c r="D270" s="25" t="s">
        <v>116</v>
      </c>
      <c r="E270" s="25" t="s">
        <v>117</v>
      </c>
      <c r="F270" s="25" t="s">
        <v>116</v>
      </c>
      <c r="G270" s="25" t="s">
        <v>116</v>
      </c>
      <c r="H270" s="25" t="s">
        <v>210</v>
      </c>
      <c r="I270" s="25" t="s">
        <v>211</v>
      </c>
      <c r="J270" s="25"/>
      <c r="K270" s="25" t="s">
        <v>121</v>
      </c>
      <c r="L270" s="25" t="s">
        <v>120</v>
      </c>
      <c r="M270" s="25"/>
      <c r="N270" s="25" t="s">
        <v>134</v>
      </c>
      <c r="O270" s="25" t="s">
        <v>48</v>
      </c>
      <c r="P270" s="25"/>
      <c r="Q270" s="25"/>
      <c r="R270" s="26" t="s">
        <v>122</v>
      </c>
      <c r="S270" s="25" t="s">
        <v>389</v>
      </c>
      <c r="T270" s="25"/>
      <c r="U270" s="24"/>
      <c r="V270" s="25"/>
      <c r="W270" s="27"/>
      <c r="X270" s="28" t="s">
        <v>123</v>
      </c>
      <c r="Y270" s="28" t="s">
        <v>123</v>
      </c>
      <c r="Z270" s="24"/>
      <c r="AA270" s="76"/>
      <c r="AB270" s="31" t="s">
        <v>6</v>
      </c>
      <c r="AC270" s="32" t="s">
        <v>116</v>
      </c>
      <c r="AD270" s="35">
        <f t="shared" si="40"/>
        <v>0</v>
      </c>
      <c r="AE270" s="6">
        <f t="shared" si="41"/>
        <v>0</v>
      </c>
      <c r="AF270" s="6">
        <f t="shared" si="42"/>
        <v>1</v>
      </c>
    </row>
    <row r="271" spans="1:32" s="23" customFormat="1" ht="45" hidden="1" outlineLevel="1" x14ac:dyDescent="0.25">
      <c r="A271" s="36"/>
      <c r="B271" s="24" t="str">
        <f t="shared" ca="1" si="43"/>
        <v>ФД5_814</v>
      </c>
      <c r="C271" s="25" t="s">
        <v>116</v>
      </c>
      <c r="D271" s="25" t="s">
        <v>116</v>
      </c>
      <c r="E271" s="25" t="s">
        <v>117</v>
      </c>
      <c r="F271" s="25" t="s">
        <v>116</v>
      </c>
      <c r="G271" s="25" t="s">
        <v>116</v>
      </c>
      <c r="H271" s="25" t="s">
        <v>210</v>
      </c>
      <c r="I271" s="25" t="s">
        <v>211</v>
      </c>
      <c r="J271" s="25"/>
      <c r="K271" s="25" t="s">
        <v>121</v>
      </c>
      <c r="L271" s="25" t="s">
        <v>120</v>
      </c>
      <c r="M271" s="25"/>
      <c r="N271" s="25" t="s">
        <v>124</v>
      </c>
      <c r="O271" s="25" t="s">
        <v>32</v>
      </c>
      <c r="P271" s="25"/>
      <c r="Q271" s="25"/>
      <c r="R271" s="26" t="s">
        <v>122</v>
      </c>
      <c r="S271" s="25" t="s">
        <v>389</v>
      </c>
      <c r="T271" s="25"/>
      <c r="U271" s="24"/>
      <c r="V271" s="25"/>
      <c r="W271" s="27"/>
      <c r="X271" s="28" t="s">
        <v>123</v>
      </c>
      <c r="Y271" s="28" t="s">
        <v>123</v>
      </c>
      <c r="Z271" s="24"/>
      <c r="AA271" s="76"/>
      <c r="AB271" s="31" t="s">
        <v>6</v>
      </c>
      <c r="AC271" s="32" t="s">
        <v>116</v>
      </c>
      <c r="AD271" s="35">
        <f t="shared" si="40"/>
        <v>0</v>
      </c>
      <c r="AE271" s="6">
        <f t="shared" si="41"/>
        <v>0</v>
      </c>
      <c r="AF271" s="6">
        <f t="shared" si="42"/>
        <v>1</v>
      </c>
    </row>
    <row r="272" spans="1:32" s="23" customFormat="1" ht="45" hidden="1" outlineLevel="1" x14ac:dyDescent="0.25">
      <c r="A272" s="36"/>
      <c r="B272" s="24" t="str">
        <f t="shared" ca="1" si="43"/>
        <v>ФД6_814</v>
      </c>
      <c r="C272" s="25" t="s">
        <v>116</v>
      </c>
      <c r="D272" s="25" t="s">
        <v>116</v>
      </c>
      <c r="E272" s="25" t="s">
        <v>117</v>
      </c>
      <c r="F272" s="25" t="s">
        <v>116</v>
      </c>
      <c r="G272" s="25" t="s">
        <v>116</v>
      </c>
      <c r="H272" s="25" t="s">
        <v>210</v>
      </c>
      <c r="I272" s="25" t="s">
        <v>211</v>
      </c>
      <c r="J272" s="25"/>
      <c r="K272" s="25" t="s">
        <v>121</v>
      </c>
      <c r="L272" s="25" t="s">
        <v>120</v>
      </c>
      <c r="M272" s="25"/>
      <c r="N272" s="25" t="s">
        <v>467</v>
      </c>
      <c r="O272" s="25"/>
      <c r="P272" s="25" t="s">
        <v>468</v>
      </c>
      <c r="Q272" s="25"/>
      <c r="R272" s="26" t="s">
        <v>392</v>
      </c>
      <c r="S272" s="25" t="s">
        <v>230</v>
      </c>
      <c r="T272" s="25"/>
      <c r="U272" s="25" t="s">
        <v>402</v>
      </c>
      <c r="V272" s="25"/>
      <c r="W272" s="27"/>
      <c r="X272" s="28" t="s">
        <v>123</v>
      </c>
      <c r="Y272" s="28" t="s">
        <v>123</v>
      </c>
      <c r="Z272" s="24"/>
      <c r="AA272" s="76"/>
      <c r="AB272" s="31" t="s">
        <v>6</v>
      </c>
      <c r="AC272" s="32" t="s">
        <v>116</v>
      </c>
      <c r="AD272" s="35">
        <f t="shared" si="40"/>
        <v>0</v>
      </c>
      <c r="AE272" s="6">
        <f t="shared" si="41"/>
        <v>0</v>
      </c>
      <c r="AF272" s="6">
        <f t="shared" si="42"/>
        <v>1</v>
      </c>
    </row>
    <row r="273" spans="1:32" s="23" customFormat="1" collapsed="1" x14ac:dyDescent="0.25">
      <c r="A273" s="34"/>
      <c r="B273" s="623" t="s">
        <v>212</v>
      </c>
      <c r="C273" s="624"/>
      <c r="D273" s="624"/>
      <c r="E273" s="624"/>
      <c r="F273" s="624"/>
      <c r="G273" s="624"/>
      <c r="H273" s="624"/>
      <c r="I273" s="624"/>
      <c r="J273" s="624"/>
      <c r="K273" s="624"/>
      <c r="L273" s="624"/>
      <c r="M273" s="624"/>
      <c r="N273" s="624"/>
      <c r="O273" s="624"/>
      <c r="P273" s="624"/>
      <c r="Q273" s="624"/>
      <c r="R273" s="624"/>
      <c r="S273" s="624"/>
      <c r="T273" s="624"/>
      <c r="U273" s="624"/>
      <c r="V273" s="624"/>
      <c r="W273" s="624"/>
      <c r="X273" s="624"/>
      <c r="Y273" s="624"/>
      <c r="Z273" s="624"/>
      <c r="AA273" s="53"/>
      <c r="AB273" s="53"/>
      <c r="AC273" s="54"/>
      <c r="AD273" s="35">
        <f t="shared" si="40"/>
        <v>0</v>
      </c>
      <c r="AE273" s="6">
        <f t="shared" si="41"/>
        <v>0</v>
      </c>
      <c r="AF273" s="6">
        <f t="shared" si="42"/>
        <v>0</v>
      </c>
    </row>
    <row r="274" spans="1:32" s="23" customFormat="1" ht="30" hidden="1" outlineLevel="1" x14ac:dyDescent="0.25">
      <c r="A274" s="36"/>
      <c r="B274" s="24" t="str">
        <f t="shared" ref="B274:B277" ca="1" si="44">"ФД"&amp;COUNTA(A$254:$C274)&amp;"_"&amp;MID(H274,5,5)</f>
        <v>ФД1_441</v>
      </c>
      <c r="C274" s="25" t="s">
        <v>116</v>
      </c>
      <c r="D274" s="25" t="s">
        <v>116</v>
      </c>
      <c r="E274" s="25" t="s">
        <v>116</v>
      </c>
      <c r="F274" s="25" t="s">
        <v>116</v>
      </c>
      <c r="G274" s="25" t="s">
        <v>117</v>
      </c>
      <c r="H274" s="25" t="s">
        <v>212</v>
      </c>
      <c r="I274" s="25" t="s">
        <v>213</v>
      </c>
      <c r="J274" s="25"/>
      <c r="K274" s="25" t="s">
        <v>121</v>
      </c>
      <c r="L274" s="25" t="s">
        <v>120</v>
      </c>
      <c r="M274" s="25"/>
      <c r="N274" s="25" t="s">
        <v>131</v>
      </c>
      <c r="O274" s="25" t="s">
        <v>448</v>
      </c>
      <c r="P274" s="25"/>
      <c r="Q274" s="25"/>
      <c r="R274" s="26" t="s">
        <v>122</v>
      </c>
      <c r="S274" s="25" t="s">
        <v>386</v>
      </c>
      <c r="T274" s="25"/>
      <c r="U274" s="25" t="s">
        <v>387</v>
      </c>
      <c r="V274" s="25"/>
      <c r="W274" s="27"/>
      <c r="X274" s="28" t="s">
        <v>123</v>
      </c>
      <c r="Y274" s="28" t="s">
        <v>123</v>
      </c>
      <c r="Z274" s="24"/>
      <c r="AA274" s="76"/>
      <c r="AB274" s="31" t="s">
        <v>6</v>
      </c>
      <c r="AC274" s="32" t="s">
        <v>116</v>
      </c>
      <c r="AD274" s="35">
        <f t="shared" si="40"/>
        <v>0</v>
      </c>
      <c r="AE274" s="6">
        <f t="shared" si="41"/>
        <v>0</v>
      </c>
      <c r="AF274" s="6">
        <f t="shared" si="42"/>
        <v>1</v>
      </c>
    </row>
    <row r="275" spans="1:32" s="23" customFormat="1" hidden="1" outlineLevel="1" x14ac:dyDescent="0.25">
      <c r="A275" s="36"/>
      <c r="B275" s="24" t="str">
        <f t="shared" ca="1" si="44"/>
        <v>ФД2_441</v>
      </c>
      <c r="C275" s="25" t="s">
        <v>116</v>
      </c>
      <c r="D275" s="25" t="s">
        <v>116</v>
      </c>
      <c r="E275" s="25" t="s">
        <v>116</v>
      </c>
      <c r="F275" s="25" t="s">
        <v>116</v>
      </c>
      <c r="G275" s="25" t="s">
        <v>117</v>
      </c>
      <c r="H275" s="25" t="s">
        <v>212</v>
      </c>
      <c r="I275" s="25" t="s">
        <v>213</v>
      </c>
      <c r="J275" s="25"/>
      <c r="K275" s="25" t="s">
        <v>121</v>
      </c>
      <c r="L275" s="25" t="s">
        <v>120</v>
      </c>
      <c r="M275" s="25"/>
      <c r="N275" s="25" t="s">
        <v>131</v>
      </c>
      <c r="O275" s="25" t="s">
        <v>12</v>
      </c>
      <c r="P275" s="25"/>
      <c r="Q275" s="25"/>
      <c r="R275" s="26" t="s">
        <v>122</v>
      </c>
      <c r="S275" s="25" t="s">
        <v>389</v>
      </c>
      <c r="T275" s="25"/>
      <c r="U275" s="24"/>
      <c r="V275" s="25"/>
      <c r="W275" s="27"/>
      <c r="X275" s="28" t="s">
        <v>123</v>
      </c>
      <c r="Y275" s="28" t="s">
        <v>123</v>
      </c>
      <c r="Z275" s="24"/>
      <c r="AA275" s="76"/>
      <c r="AB275" s="31" t="s">
        <v>6</v>
      </c>
      <c r="AC275" s="32" t="s">
        <v>116</v>
      </c>
      <c r="AD275" s="35">
        <f t="shared" si="40"/>
        <v>0</v>
      </c>
      <c r="AE275" s="6">
        <f t="shared" si="41"/>
        <v>0</v>
      </c>
      <c r="AF275" s="6">
        <f t="shared" si="42"/>
        <v>1</v>
      </c>
    </row>
    <row r="276" spans="1:32" s="23" customFormat="1" hidden="1" outlineLevel="1" x14ac:dyDescent="0.25">
      <c r="A276" s="36"/>
      <c r="B276" s="24" t="str">
        <f t="shared" ca="1" si="44"/>
        <v>ФД3_441</v>
      </c>
      <c r="C276" s="25" t="s">
        <v>116</v>
      </c>
      <c r="D276" s="25" t="s">
        <v>116</v>
      </c>
      <c r="E276" s="25" t="s">
        <v>116</v>
      </c>
      <c r="F276" s="25" t="s">
        <v>116</v>
      </c>
      <c r="G276" s="25" t="s">
        <v>117</v>
      </c>
      <c r="H276" s="25" t="s">
        <v>212</v>
      </c>
      <c r="I276" s="25" t="s">
        <v>213</v>
      </c>
      <c r="J276" s="25"/>
      <c r="K276" s="25" t="s">
        <v>121</v>
      </c>
      <c r="L276" s="25" t="s">
        <v>120</v>
      </c>
      <c r="M276" s="25"/>
      <c r="N276" s="25" t="s">
        <v>131</v>
      </c>
      <c r="O276" s="25" t="s">
        <v>36</v>
      </c>
      <c r="P276" s="25"/>
      <c r="Q276" s="25"/>
      <c r="R276" s="26" t="s">
        <v>122</v>
      </c>
      <c r="S276" s="25" t="s">
        <v>389</v>
      </c>
      <c r="T276" s="25"/>
      <c r="U276" s="24"/>
      <c r="V276" s="25"/>
      <c r="W276" s="27"/>
      <c r="X276" s="28" t="s">
        <v>123</v>
      </c>
      <c r="Y276" s="28" t="s">
        <v>123</v>
      </c>
      <c r="Z276" s="24"/>
      <c r="AA276" s="76"/>
      <c r="AB276" s="31" t="s">
        <v>6</v>
      </c>
      <c r="AC276" s="32" t="s">
        <v>116</v>
      </c>
      <c r="AD276" s="35">
        <f t="shared" si="40"/>
        <v>0</v>
      </c>
      <c r="AE276" s="6">
        <f t="shared" si="41"/>
        <v>0</v>
      </c>
      <c r="AF276" s="6">
        <f t="shared" si="42"/>
        <v>1</v>
      </c>
    </row>
    <row r="277" spans="1:32" s="23" customFormat="1" ht="30" hidden="1" outlineLevel="1" x14ac:dyDescent="0.25">
      <c r="A277" s="36"/>
      <c r="B277" s="24" t="str">
        <f t="shared" ca="1" si="44"/>
        <v>ФД4_441</v>
      </c>
      <c r="C277" s="25" t="s">
        <v>116</v>
      </c>
      <c r="D277" s="25" t="s">
        <v>116</v>
      </c>
      <c r="E277" s="25" t="s">
        <v>116</v>
      </c>
      <c r="F277" s="25" t="s">
        <v>116</v>
      </c>
      <c r="G277" s="25" t="s">
        <v>117</v>
      </c>
      <c r="H277" s="25" t="s">
        <v>212</v>
      </c>
      <c r="I277" s="25" t="s">
        <v>213</v>
      </c>
      <c r="J277" s="25"/>
      <c r="K277" s="25" t="s">
        <v>121</v>
      </c>
      <c r="L277" s="25" t="s">
        <v>120</v>
      </c>
      <c r="M277" s="25"/>
      <c r="N277" s="25" t="s">
        <v>477</v>
      </c>
      <c r="O277" s="25"/>
      <c r="P277" s="25" t="s">
        <v>478</v>
      </c>
      <c r="Q277" s="25"/>
      <c r="R277" s="26" t="s">
        <v>392</v>
      </c>
      <c r="S277" s="25" t="s">
        <v>230</v>
      </c>
      <c r="T277" s="25"/>
      <c r="U277" s="25" t="s">
        <v>460</v>
      </c>
      <c r="V277" s="25"/>
      <c r="W277" s="27"/>
      <c r="X277" s="28" t="s">
        <v>123</v>
      </c>
      <c r="Y277" s="28" t="s">
        <v>123</v>
      </c>
      <c r="Z277" s="24"/>
      <c r="AA277" s="76"/>
      <c r="AB277" s="31" t="s">
        <v>6</v>
      </c>
      <c r="AC277" s="32" t="s">
        <v>116</v>
      </c>
      <c r="AD277" s="35">
        <f t="shared" si="40"/>
        <v>0</v>
      </c>
      <c r="AE277" s="6">
        <f t="shared" si="41"/>
        <v>0</v>
      </c>
      <c r="AF277" s="6">
        <f t="shared" si="42"/>
        <v>1</v>
      </c>
    </row>
    <row r="278" spans="1:32" s="23" customFormat="1" collapsed="1" x14ac:dyDescent="0.25">
      <c r="A278" s="34"/>
      <c r="B278" s="623" t="s">
        <v>214</v>
      </c>
      <c r="C278" s="624"/>
      <c r="D278" s="624"/>
      <c r="E278" s="624"/>
      <c r="F278" s="624"/>
      <c r="G278" s="624"/>
      <c r="H278" s="624"/>
      <c r="I278" s="624"/>
      <c r="J278" s="624"/>
      <c r="K278" s="624"/>
      <c r="L278" s="624"/>
      <c r="M278" s="624"/>
      <c r="N278" s="624"/>
      <c r="O278" s="624"/>
      <c r="P278" s="624"/>
      <c r="Q278" s="624"/>
      <c r="R278" s="624"/>
      <c r="S278" s="624"/>
      <c r="T278" s="624"/>
      <c r="U278" s="624"/>
      <c r="V278" s="624"/>
      <c r="W278" s="624"/>
      <c r="X278" s="624"/>
      <c r="Y278" s="624"/>
      <c r="Z278" s="624"/>
      <c r="AA278" s="77"/>
      <c r="AB278" s="53"/>
      <c r="AC278" s="54"/>
      <c r="AD278" s="35">
        <f t="shared" si="40"/>
        <v>0</v>
      </c>
      <c r="AE278" s="6">
        <f t="shared" si="41"/>
        <v>0</v>
      </c>
      <c r="AF278" s="6">
        <f t="shared" si="42"/>
        <v>0</v>
      </c>
    </row>
    <row r="279" spans="1:32" s="23" customFormat="1" ht="30" hidden="1" outlineLevel="1" x14ac:dyDescent="0.25">
      <c r="A279" s="36"/>
      <c r="B279" s="24" t="str">
        <f t="shared" ref="B279:B308" ca="1" si="45">"ФД"&amp;COUNTA(A$259:$C279)&amp;"_"&amp;MID(H279,5,5)</f>
        <v>ФД1_KVRM</v>
      </c>
      <c r="C279" s="25" t="s">
        <v>117</v>
      </c>
      <c r="D279" s="25" t="s">
        <v>116</v>
      </c>
      <c r="E279" s="25" t="s">
        <v>117</v>
      </c>
      <c r="F279" s="25" t="s">
        <v>116</v>
      </c>
      <c r="G279" s="25" t="s">
        <v>116</v>
      </c>
      <c r="H279" s="25" t="s">
        <v>214</v>
      </c>
      <c r="I279" s="25" t="s">
        <v>215</v>
      </c>
      <c r="J279" s="25"/>
      <c r="K279" s="25" t="s">
        <v>121</v>
      </c>
      <c r="L279" s="25" t="s">
        <v>120</v>
      </c>
      <c r="M279" s="25"/>
      <c r="N279" s="25" t="s">
        <v>459</v>
      </c>
      <c r="O279" s="25" t="s">
        <v>448</v>
      </c>
      <c r="P279" s="25"/>
      <c r="Q279" s="25"/>
      <c r="R279" s="26" t="s">
        <v>122</v>
      </c>
      <c r="S279" s="25" t="s">
        <v>386</v>
      </c>
      <c r="T279" s="25"/>
      <c r="U279" s="25" t="s">
        <v>387</v>
      </c>
      <c r="V279" s="25"/>
      <c r="W279" s="27"/>
      <c r="X279" s="28" t="s">
        <v>123</v>
      </c>
      <c r="Y279" s="28" t="s">
        <v>123</v>
      </c>
      <c r="Z279" s="24"/>
      <c r="AA279" s="76"/>
      <c r="AB279" s="31" t="s">
        <v>6</v>
      </c>
      <c r="AC279" s="32" t="s">
        <v>116</v>
      </c>
      <c r="AD279" s="35">
        <f t="shared" si="40"/>
        <v>0</v>
      </c>
      <c r="AE279" s="6">
        <f t="shared" si="41"/>
        <v>0</v>
      </c>
      <c r="AF279" s="6">
        <f t="shared" si="42"/>
        <v>1</v>
      </c>
    </row>
    <row r="280" spans="1:32" s="23" customFormat="1" ht="30" hidden="1" outlineLevel="1" x14ac:dyDescent="0.25">
      <c r="A280" s="36"/>
      <c r="B280" s="24" t="str">
        <f t="shared" ca="1" si="45"/>
        <v>ФД2_KVRM</v>
      </c>
      <c r="C280" s="25" t="s">
        <v>117</v>
      </c>
      <c r="D280" s="25" t="s">
        <v>116</v>
      </c>
      <c r="E280" s="25" t="s">
        <v>117</v>
      </c>
      <c r="F280" s="25" t="s">
        <v>116</v>
      </c>
      <c r="G280" s="25" t="s">
        <v>116</v>
      </c>
      <c r="H280" s="25" t="s">
        <v>214</v>
      </c>
      <c r="I280" s="25" t="s">
        <v>215</v>
      </c>
      <c r="J280" s="25"/>
      <c r="K280" s="25" t="s">
        <v>131</v>
      </c>
      <c r="L280" s="25" t="s">
        <v>120</v>
      </c>
      <c r="M280" s="25"/>
      <c r="N280" s="25" t="s">
        <v>131</v>
      </c>
      <c r="O280" s="25" t="s">
        <v>36</v>
      </c>
      <c r="P280" s="25"/>
      <c r="Q280" s="25"/>
      <c r="R280" s="26" t="s">
        <v>122</v>
      </c>
      <c r="S280" s="25" t="s">
        <v>386</v>
      </c>
      <c r="T280" s="25"/>
      <c r="U280" s="25" t="s">
        <v>387</v>
      </c>
      <c r="V280" s="25"/>
      <c r="W280" s="27"/>
      <c r="X280" s="28" t="s">
        <v>123</v>
      </c>
      <c r="Y280" s="28" t="s">
        <v>123</v>
      </c>
      <c r="Z280" s="24"/>
      <c r="AA280" s="76"/>
      <c r="AB280" s="31" t="s">
        <v>6</v>
      </c>
      <c r="AC280" s="32" t="s">
        <v>116</v>
      </c>
      <c r="AD280" s="35">
        <f t="shared" si="40"/>
        <v>0</v>
      </c>
      <c r="AE280" s="6">
        <f t="shared" si="41"/>
        <v>0</v>
      </c>
      <c r="AF280" s="6">
        <f t="shared" si="42"/>
        <v>1</v>
      </c>
    </row>
    <row r="281" spans="1:32" s="23" customFormat="1" ht="30" hidden="1" outlineLevel="1" x14ac:dyDescent="0.25">
      <c r="A281" s="36"/>
      <c r="B281" s="24" t="str">
        <f t="shared" ca="1" si="45"/>
        <v>ФД3_KVRM</v>
      </c>
      <c r="C281" s="25" t="s">
        <v>117</v>
      </c>
      <c r="D281" s="25" t="s">
        <v>116</v>
      </c>
      <c r="E281" s="25" t="s">
        <v>117</v>
      </c>
      <c r="F281" s="25" t="s">
        <v>116</v>
      </c>
      <c r="G281" s="25" t="s">
        <v>116</v>
      </c>
      <c r="H281" s="25" t="s">
        <v>214</v>
      </c>
      <c r="I281" s="25" t="s">
        <v>215</v>
      </c>
      <c r="J281" s="25"/>
      <c r="K281" s="25" t="s">
        <v>217</v>
      </c>
      <c r="L281" s="25" t="s">
        <v>120</v>
      </c>
      <c r="M281" s="25"/>
      <c r="N281" s="25" t="s">
        <v>131</v>
      </c>
      <c r="O281" s="25" t="s">
        <v>42</v>
      </c>
      <c r="P281" s="25"/>
      <c r="Q281" s="25"/>
      <c r="R281" s="26" t="s">
        <v>122</v>
      </c>
      <c r="S281" s="25" t="s">
        <v>386</v>
      </c>
      <c r="T281" s="25"/>
      <c r="U281" s="25" t="s">
        <v>387</v>
      </c>
      <c r="V281" s="25"/>
      <c r="W281" s="27"/>
      <c r="X281" s="28" t="s">
        <v>123</v>
      </c>
      <c r="Y281" s="28" t="s">
        <v>123</v>
      </c>
      <c r="Z281" s="24"/>
      <c r="AA281" s="76"/>
      <c r="AB281" s="31" t="s">
        <v>6</v>
      </c>
      <c r="AC281" s="32" t="s">
        <v>116</v>
      </c>
      <c r="AD281" s="35">
        <f t="shared" si="40"/>
        <v>0</v>
      </c>
      <c r="AE281" s="6">
        <f t="shared" si="41"/>
        <v>0</v>
      </c>
      <c r="AF281" s="6">
        <f t="shared" si="42"/>
        <v>1</v>
      </c>
    </row>
    <row r="282" spans="1:32" s="23" customFormat="1" ht="30" hidden="1" outlineLevel="1" x14ac:dyDescent="0.25">
      <c r="A282" s="36"/>
      <c r="B282" s="24" t="str">
        <f t="shared" ca="1" si="45"/>
        <v>ФД4_KVRM</v>
      </c>
      <c r="C282" s="25" t="s">
        <v>117</v>
      </c>
      <c r="D282" s="25" t="s">
        <v>116</v>
      </c>
      <c r="E282" s="25" t="s">
        <v>117</v>
      </c>
      <c r="F282" s="25" t="s">
        <v>116</v>
      </c>
      <c r="G282" s="25" t="s">
        <v>116</v>
      </c>
      <c r="H282" s="25" t="s">
        <v>214</v>
      </c>
      <c r="I282" s="25" t="s">
        <v>215</v>
      </c>
      <c r="J282" s="25"/>
      <c r="K282" s="25" t="s">
        <v>219</v>
      </c>
      <c r="L282" s="25" t="s">
        <v>120</v>
      </c>
      <c r="M282" s="25"/>
      <c r="N282" s="25" t="s">
        <v>479</v>
      </c>
      <c r="O282" s="25" t="s">
        <v>480</v>
      </c>
      <c r="P282" s="25"/>
      <c r="Q282" s="25"/>
      <c r="R282" s="26" t="s">
        <v>122</v>
      </c>
      <c r="S282" s="25" t="s">
        <v>386</v>
      </c>
      <c r="T282" s="25"/>
      <c r="U282" s="25" t="s">
        <v>387</v>
      </c>
      <c r="V282" s="25"/>
      <c r="W282" s="27"/>
      <c r="X282" s="28" t="s">
        <v>123</v>
      </c>
      <c r="Y282" s="28" t="s">
        <v>123</v>
      </c>
      <c r="Z282" s="24"/>
      <c r="AA282" s="76"/>
      <c r="AB282" s="31" t="s">
        <v>6</v>
      </c>
      <c r="AC282" s="32" t="s">
        <v>116</v>
      </c>
      <c r="AD282" s="35">
        <f t="shared" si="40"/>
        <v>0</v>
      </c>
      <c r="AE282" s="6">
        <f t="shared" si="41"/>
        <v>0</v>
      </c>
      <c r="AF282" s="6">
        <f t="shared" si="42"/>
        <v>1</v>
      </c>
    </row>
    <row r="283" spans="1:32" s="23" customFormat="1" ht="30" hidden="1" outlineLevel="1" x14ac:dyDescent="0.25">
      <c r="A283" s="36"/>
      <c r="B283" s="24" t="str">
        <f t="shared" ca="1" si="45"/>
        <v>ФД5_KVRM</v>
      </c>
      <c r="C283" s="25" t="s">
        <v>117</v>
      </c>
      <c r="D283" s="25" t="s">
        <v>116</v>
      </c>
      <c r="E283" s="25" t="s">
        <v>117</v>
      </c>
      <c r="F283" s="25" t="s">
        <v>116</v>
      </c>
      <c r="G283" s="25" t="s">
        <v>116</v>
      </c>
      <c r="H283" s="25" t="s">
        <v>214</v>
      </c>
      <c r="I283" s="25" t="s">
        <v>215</v>
      </c>
      <c r="J283" s="25"/>
      <c r="K283" s="25" t="s">
        <v>481</v>
      </c>
      <c r="L283" s="25" t="s">
        <v>120</v>
      </c>
      <c r="M283" s="25"/>
      <c r="N283" s="25" t="s">
        <v>476</v>
      </c>
      <c r="O283" s="25" t="s">
        <v>449</v>
      </c>
      <c r="P283" s="25"/>
      <c r="Q283" s="25"/>
      <c r="R283" s="26" t="s">
        <v>122</v>
      </c>
      <c r="S283" s="25" t="s">
        <v>386</v>
      </c>
      <c r="T283" s="25"/>
      <c r="U283" s="25" t="s">
        <v>387</v>
      </c>
      <c r="V283" s="25"/>
      <c r="W283" s="27"/>
      <c r="X283" s="28" t="s">
        <v>123</v>
      </c>
      <c r="Y283" s="28" t="s">
        <v>123</v>
      </c>
      <c r="Z283" s="24"/>
      <c r="AA283" s="76"/>
      <c r="AB283" s="31" t="s">
        <v>6</v>
      </c>
      <c r="AC283" s="32" t="s">
        <v>116</v>
      </c>
      <c r="AD283" s="35">
        <f t="shared" si="40"/>
        <v>0</v>
      </c>
      <c r="AE283" s="6">
        <f t="shared" si="41"/>
        <v>0</v>
      </c>
      <c r="AF283" s="6">
        <f t="shared" si="42"/>
        <v>1</v>
      </c>
    </row>
    <row r="284" spans="1:32" s="23" customFormat="1" ht="30" hidden="1" outlineLevel="1" x14ac:dyDescent="0.25">
      <c r="A284" s="36"/>
      <c r="B284" s="24" t="str">
        <f t="shared" ca="1" si="45"/>
        <v>ФД6_KVRM</v>
      </c>
      <c r="C284" s="25" t="s">
        <v>117</v>
      </c>
      <c r="D284" s="25" t="s">
        <v>116</v>
      </c>
      <c r="E284" s="25" t="s">
        <v>117</v>
      </c>
      <c r="F284" s="25" t="s">
        <v>116</v>
      </c>
      <c r="G284" s="25" t="s">
        <v>116</v>
      </c>
      <c r="H284" s="25" t="s">
        <v>214</v>
      </c>
      <c r="I284" s="25" t="s">
        <v>215</v>
      </c>
      <c r="J284" s="25"/>
      <c r="K284" s="25" t="s">
        <v>220</v>
      </c>
      <c r="L284" s="25" t="s">
        <v>120</v>
      </c>
      <c r="M284" s="25"/>
      <c r="N284" s="25" t="s">
        <v>459</v>
      </c>
      <c r="O284" s="25" t="s">
        <v>430</v>
      </c>
      <c r="P284" s="25"/>
      <c r="Q284" s="25"/>
      <c r="R284" s="26" t="s">
        <v>122</v>
      </c>
      <c r="S284" s="25" t="s">
        <v>386</v>
      </c>
      <c r="T284" s="25"/>
      <c r="U284" s="25" t="s">
        <v>387</v>
      </c>
      <c r="V284" s="25"/>
      <c r="W284" s="27"/>
      <c r="X284" s="28" t="s">
        <v>123</v>
      </c>
      <c r="Y284" s="28" t="s">
        <v>123</v>
      </c>
      <c r="Z284" s="24"/>
      <c r="AA284" s="76"/>
      <c r="AB284" s="31" t="s">
        <v>6</v>
      </c>
      <c r="AC284" s="32" t="s">
        <v>116</v>
      </c>
      <c r="AD284" s="35">
        <f t="shared" si="40"/>
        <v>0</v>
      </c>
      <c r="AE284" s="6">
        <f t="shared" si="41"/>
        <v>0</v>
      </c>
      <c r="AF284" s="6">
        <f t="shared" si="42"/>
        <v>1</v>
      </c>
    </row>
    <row r="285" spans="1:32" s="23" customFormat="1" ht="30" hidden="1" outlineLevel="1" x14ac:dyDescent="0.25">
      <c r="A285" s="36"/>
      <c r="B285" s="24" t="str">
        <f t="shared" ca="1" si="45"/>
        <v>ФД7_KVRM</v>
      </c>
      <c r="C285" s="25" t="s">
        <v>117</v>
      </c>
      <c r="D285" s="25" t="s">
        <v>116</v>
      </c>
      <c r="E285" s="25" t="s">
        <v>117</v>
      </c>
      <c r="F285" s="25" t="s">
        <v>116</v>
      </c>
      <c r="G285" s="25" t="s">
        <v>116</v>
      </c>
      <c r="H285" s="25" t="s">
        <v>214</v>
      </c>
      <c r="I285" s="25" t="s">
        <v>215</v>
      </c>
      <c r="J285" s="25"/>
      <c r="K285" s="25" t="s">
        <v>482</v>
      </c>
      <c r="L285" s="25" t="s">
        <v>120</v>
      </c>
      <c r="M285" s="25"/>
      <c r="N285" s="25" t="s">
        <v>131</v>
      </c>
      <c r="O285" s="25" t="s">
        <v>483</v>
      </c>
      <c r="P285" s="25"/>
      <c r="Q285" s="25"/>
      <c r="R285" s="26" t="s">
        <v>122</v>
      </c>
      <c r="S285" s="25" t="s">
        <v>386</v>
      </c>
      <c r="T285" s="25"/>
      <c r="U285" s="25" t="s">
        <v>387</v>
      </c>
      <c r="V285" s="25"/>
      <c r="W285" s="27"/>
      <c r="X285" s="28" t="s">
        <v>123</v>
      </c>
      <c r="Y285" s="28" t="s">
        <v>123</v>
      </c>
      <c r="Z285" s="24"/>
      <c r="AA285" s="76"/>
      <c r="AB285" s="31" t="s">
        <v>6</v>
      </c>
      <c r="AC285" s="32" t="s">
        <v>116</v>
      </c>
      <c r="AD285" s="35">
        <f t="shared" si="40"/>
        <v>0</v>
      </c>
      <c r="AE285" s="6">
        <f t="shared" si="41"/>
        <v>0</v>
      </c>
      <c r="AF285" s="6">
        <f t="shared" si="42"/>
        <v>1</v>
      </c>
    </row>
    <row r="286" spans="1:32" s="23" customFormat="1" ht="30" hidden="1" outlineLevel="1" x14ac:dyDescent="0.25">
      <c r="A286" s="36"/>
      <c r="B286" s="24" t="str">
        <f t="shared" ca="1" si="45"/>
        <v>ФД8_KVRM</v>
      </c>
      <c r="C286" s="25" t="s">
        <v>117</v>
      </c>
      <c r="D286" s="25" t="s">
        <v>116</v>
      </c>
      <c r="E286" s="25" t="s">
        <v>117</v>
      </c>
      <c r="F286" s="25" t="s">
        <v>116</v>
      </c>
      <c r="G286" s="25" t="s">
        <v>116</v>
      </c>
      <c r="H286" s="25" t="s">
        <v>214</v>
      </c>
      <c r="I286" s="25" t="s">
        <v>215</v>
      </c>
      <c r="J286" s="25"/>
      <c r="K286" s="25" t="s">
        <v>222</v>
      </c>
      <c r="L286" s="25" t="s">
        <v>120</v>
      </c>
      <c r="M286" s="25"/>
      <c r="N286" s="25" t="s">
        <v>125</v>
      </c>
      <c r="O286" s="25" t="s">
        <v>42</v>
      </c>
      <c r="P286" s="25"/>
      <c r="Q286" s="25"/>
      <c r="R286" s="26" t="s">
        <v>122</v>
      </c>
      <c r="S286" s="25" t="s">
        <v>386</v>
      </c>
      <c r="T286" s="25"/>
      <c r="U286" s="25" t="s">
        <v>387</v>
      </c>
      <c r="V286" s="25"/>
      <c r="W286" s="27"/>
      <c r="X286" s="28" t="s">
        <v>123</v>
      </c>
      <c r="Y286" s="28" t="s">
        <v>123</v>
      </c>
      <c r="Z286" s="24"/>
      <c r="AA286" s="76"/>
      <c r="AB286" s="31" t="s">
        <v>6</v>
      </c>
      <c r="AC286" s="32" t="s">
        <v>116</v>
      </c>
      <c r="AD286" s="35">
        <f t="shared" si="40"/>
        <v>0</v>
      </c>
      <c r="AE286" s="6">
        <f t="shared" si="41"/>
        <v>0</v>
      </c>
      <c r="AF286" s="6">
        <f t="shared" si="42"/>
        <v>1</v>
      </c>
    </row>
    <row r="287" spans="1:32" s="23" customFormat="1" hidden="1" outlineLevel="1" x14ac:dyDescent="0.25">
      <c r="A287" s="36"/>
      <c r="B287" s="24" t="str">
        <f t="shared" ca="1" si="45"/>
        <v>ФД9_KVRM</v>
      </c>
      <c r="C287" s="25" t="s">
        <v>117</v>
      </c>
      <c r="D287" s="25" t="s">
        <v>116</v>
      </c>
      <c r="E287" s="25" t="s">
        <v>117</v>
      </c>
      <c r="F287" s="25" t="s">
        <v>116</v>
      </c>
      <c r="G287" s="25" t="s">
        <v>116</v>
      </c>
      <c r="H287" s="25" t="s">
        <v>214</v>
      </c>
      <c r="I287" s="25" t="s">
        <v>215</v>
      </c>
      <c r="J287" s="25"/>
      <c r="K287" s="25" t="s">
        <v>121</v>
      </c>
      <c r="L287" s="25" t="s">
        <v>120</v>
      </c>
      <c r="M287" s="25"/>
      <c r="N287" s="25" t="s">
        <v>131</v>
      </c>
      <c r="O287" s="25" t="s">
        <v>12</v>
      </c>
      <c r="P287" s="25"/>
      <c r="Q287" s="25"/>
      <c r="R287" s="26" t="s">
        <v>122</v>
      </c>
      <c r="S287" s="25" t="s">
        <v>389</v>
      </c>
      <c r="T287" s="25"/>
      <c r="U287" s="24"/>
      <c r="V287" s="25"/>
      <c r="W287" s="27"/>
      <c r="X287" s="28" t="s">
        <v>123</v>
      </c>
      <c r="Y287" s="28" t="s">
        <v>123</v>
      </c>
      <c r="Z287" s="24"/>
      <c r="AA287" s="76"/>
      <c r="AB287" s="31" t="s">
        <v>6</v>
      </c>
      <c r="AC287" s="32" t="s">
        <v>116</v>
      </c>
      <c r="AD287" s="35">
        <f t="shared" si="40"/>
        <v>0</v>
      </c>
      <c r="AE287" s="6">
        <f t="shared" si="41"/>
        <v>0</v>
      </c>
      <c r="AF287" s="6">
        <f t="shared" si="42"/>
        <v>1</v>
      </c>
    </row>
    <row r="288" spans="1:32" s="23" customFormat="1" hidden="1" outlineLevel="1" x14ac:dyDescent="0.25">
      <c r="A288" s="36"/>
      <c r="B288" s="24" t="str">
        <f t="shared" ca="1" si="45"/>
        <v>ФД10_KVRM</v>
      </c>
      <c r="C288" s="25" t="s">
        <v>117</v>
      </c>
      <c r="D288" s="25" t="s">
        <v>116</v>
      </c>
      <c r="E288" s="25" t="s">
        <v>117</v>
      </c>
      <c r="F288" s="25" t="s">
        <v>116</v>
      </c>
      <c r="G288" s="25" t="s">
        <v>116</v>
      </c>
      <c r="H288" s="25" t="s">
        <v>214</v>
      </c>
      <c r="I288" s="25" t="s">
        <v>215</v>
      </c>
      <c r="J288" s="25"/>
      <c r="K288" s="25" t="s">
        <v>121</v>
      </c>
      <c r="L288" s="25" t="s">
        <v>120</v>
      </c>
      <c r="M288" s="25"/>
      <c r="N288" s="25" t="s">
        <v>125</v>
      </c>
      <c r="O288" s="25" t="s">
        <v>36</v>
      </c>
      <c r="P288" s="25"/>
      <c r="Q288" s="25"/>
      <c r="R288" s="26" t="s">
        <v>122</v>
      </c>
      <c r="S288" s="25" t="s">
        <v>389</v>
      </c>
      <c r="T288" s="25"/>
      <c r="U288" s="24"/>
      <c r="V288" s="25"/>
      <c r="W288" s="27"/>
      <c r="X288" s="28" t="s">
        <v>123</v>
      </c>
      <c r="Y288" s="28" t="s">
        <v>123</v>
      </c>
      <c r="Z288" s="24"/>
      <c r="AA288" s="76"/>
      <c r="AB288" s="31" t="s">
        <v>6</v>
      </c>
      <c r="AC288" s="32" t="s">
        <v>116</v>
      </c>
      <c r="AD288" s="35">
        <f t="shared" si="40"/>
        <v>0</v>
      </c>
      <c r="AE288" s="6">
        <f t="shared" si="41"/>
        <v>0</v>
      </c>
      <c r="AF288" s="6">
        <f t="shared" si="42"/>
        <v>1</v>
      </c>
    </row>
    <row r="289" spans="1:32" s="23" customFormat="1" hidden="1" outlineLevel="1" x14ac:dyDescent="0.25">
      <c r="A289" s="36"/>
      <c r="B289" s="24" t="str">
        <f t="shared" ca="1" si="45"/>
        <v>ФД11_KVRM</v>
      </c>
      <c r="C289" s="25" t="s">
        <v>117</v>
      </c>
      <c r="D289" s="25" t="s">
        <v>116</v>
      </c>
      <c r="E289" s="25" t="s">
        <v>117</v>
      </c>
      <c r="F289" s="25" t="s">
        <v>116</v>
      </c>
      <c r="G289" s="25" t="s">
        <v>116</v>
      </c>
      <c r="H289" s="25" t="s">
        <v>214</v>
      </c>
      <c r="I289" s="25" t="s">
        <v>215</v>
      </c>
      <c r="J289" s="25"/>
      <c r="K289" s="25" t="s">
        <v>131</v>
      </c>
      <c r="L289" s="25" t="s">
        <v>120</v>
      </c>
      <c r="M289" s="25"/>
      <c r="N289" s="25" t="s">
        <v>131</v>
      </c>
      <c r="O289" s="25" t="s">
        <v>36</v>
      </c>
      <c r="P289" s="25"/>
      <c r="Q289" s="25"/>
      <c r="R289" s="26" t="s">
        <v>122</v>
      </c>
      <c r="S289" s="25" t="s">
        <v>389</v>
      </c>
      <c r="T289" s="25"/>
      <c r="U289" s="24"/>
      <c r="V289" s="25"/>
      <c r="W289" s="27"/>
      <c r="X289" s="28" t="s">
        <v>123</v>
      </c>
      <c r="Y289" s="28" t="s">
        <v>123</v>
      </c>
      <c r="Z289" s="24"/>
      <c r="AA289" s="76"/>
      <c r="AB289" s="31" t="s">
        <v>6</v>
      </c>
      <c r="AC289" s="32" t="s">
        <v>116</v>
      </c>
      <c r="AD289" s="35">
        <f t="shared" si="40"/>
        <v>0</v>
      </c>
      <c r="AE289" s="6">
        <f t="shared" si="41"/>
        <v>0</v>
      </c>
      <c r="AF289" s="6">
        <f t="shared" si="42"/>
        <v>1</v>
      </c>
    </row>
    <row r="290" spans="1:32" s="23" customFormat="1" hidden="1" outlineLevel="1" x14ac:dyDescent="0.25">
      <c r="A290" s="36"/>
      <c r="B290" s="24" t="str">
        <f t="shared" ca="1" si="45"/>
        <v>ФД12_KVRM</v>
      </c>
      <c r="C290" s="25" t="s">
        <v>117</v>
      </c>
      <c r="D290" s="25" t="s">
        <v>116</v>
      </c>
      <c r="E290" s="25" t="s">
        <v>117</v>
      </c>
      <c r="F290" s="25" t="s">
        <v>116</v>
      </c>
      <c r="G290" s="25" t="s">
        <v>116</v>
      </c>
      <c r="H290" s="25" t="s">
        <v>214</v>
      </c>
      <c r="I290" s="25" t="s">
        <v>215</v>
      </c>
      <c r="J290" s="25"/>
      <c r="K290" s="25" t="s">
        <v>217</v>
      </c>
      <c r="L290" s="25" t="s">
        <v>120</v>
      </c>
      <c r="M290" s="25"/>
      <c r="N290" s="25" t="s">
        <v>131</v>
      </c>
      <c r="O290" s="25" t="s">
        <v>42</v>
      </c>
      <c r="P290" s="25"/>
      <c r="Q290" s="25"/>
      <c r="R290" s="26" t="s">
        <v>122</v>
      </c>
      <c r="S290" s="25" t="s">
        <v>389</v>
      </c>
      <c r="T290" s="25"/>
      <c r="U290" s="24"/>
      <c r="V290" s="25"/>
      <c r="W290" s="27"/>
      <c r="X290" s="28" t="s">
        <v>123</v>
      </c>
      <c r="Y290" s="28" t="s">
        <v>123</v>
      </c>
      <c r="Z290" s="24"/>
      <c r="AA290" s="76"/>
      <c r="AB290" s="31" t="s">
        <v>6</v>
      </c>
      <c r="AC290" s="32" t="s">
        <v>116</v>
      </c>
      <c r="AD290" s="35">
        <f t="shared" si="40"/>
        <v>0</v>
      </c>
      <c r="AE290" s="6">
        <f t="shared" si="41"/>
        <v>0</v>
      </c>
      <c r="AF290" s="6">
        <f t="shared" si="42"/>
        <v>1</v>
      </c>
    </row>
    <row r="291" spans="1:32" s="23" customFormat="1" ht="45" hidden="1" outlineLevel="1" x14ac:dyDescent="0.25">
      <c r="A291" s="36"/>
      <c r="B291" s="24" t="str">
        <f t="shared" ca="1" si="45"/>
        <v>ФД13_KVRM</v>
      </c>
      <c r="C291" s="25" t="s">
        <v>117</v>
      </c>
      <c r="D291" s="25" t="s">
        <v>116</v>
      </c>
      <c r="E291" s="25" t="s">
        <v>117</v>
      </c>
      <c r="F291" s="25" t="s">
        <v>116</v>
      </c>
      <c r="G291" s="25" t="s">
        <v>116</v>
      </c>
      <c r="H291" s="25" t="s">
        <v>214</v>
      </c>
      <c r="I291" s="25" t="s">
        <v>215</v>
      </c>
      <c r="J291" s="25"/>
      <c r="K291" s="25" t="s">
        <v>218</v>
      </c>
      <c r="L291" s="25" t="s">
        <v>120</v>
      </c>
      <c r="M291" s="25"/>
      <c r="N291" s="25" t="s">
        <v>131</v>
      </c>
      <c r="O291" s="25" t="s">
        <v>66</v>
      </c>
      <c r="P291" s="25"/>
      <c r="Q291" s="25"/>
      <c r="R291" s="26" t="s">
        <v>122</v>
      </c>
      <c r="S291" s="25" t="s">
        <v>389</v>
      </c>
      <c r="T291" s="25"/>
      <c r="U291" s="24"/>
      <c r="V291" s="25"/>
      <c r="W291" s="27"/>
      <c r="X291" s="28" t="s">
        <v>123</v>
      </c>
      <c r="Y291" s="28" t="s">
        <v>123</v>
      </c>
      <c r="Z291" s="24"/>
      <c r="AA291" s="76"/>
      <c r="AB291" s="31" t="s">
        <v>6</v>
      </c>
      <c r="AC291" s="32" t="s">
        <v>116</v>
      </c>
      <c r="AD291" s="35">
        <f t="shared" si="40"/>
        <v>0</v>
      </c>
      <c r="AE291" s="6">
        <f t="shared" si="41"/>
        <v>0</v>
      </c>
      <c r="AF291" s="6">
        <f t="shared" si="42"/>
        <v>1</v>
      </c>
    </row>
    <row r="292" spans="1:32" s="23" customFormat="1" ht="45" hidden="1" outlineLevel="1" x14ac:dyDescent="0.25">
      <c r="A292" s="36"/>
      <c r="B292" s="24" t="str">
        <f t="shared" ca="1" si="45"/>
        <v>ФД14_KVRM</v>
      </c>
      <c r="C292" s="25" t="s">
        <v>117</v>
      </c>
      <c r="D292" s="25" t="s">
        <v>116</v>
      </c>
      <c r="E292" s="25" t="s">
        <v>117</v>
      </c>
      <c r="F292" s="25" t="s">
        <v>116</v>
      </c>
      <c r="G292" s="25" t="s">
        <v>116</v>
      </c>
      <c r="H292" s="25" t="s">
        <v>214</v>
      </c>
      <c r="I292" s="25" t="s">
        <v>215</v>
      </c>
      <c r="J292" s="25"/>
      <c r="K292" s="25" t="s">
        <v>218</v>
      </c>
      <c r="L292" s="25" t="s">
        <v>120</v>
      </c>
      <c r="M292" s="25"/>
      <c r="N292" s="25" t="s">
        <v>125</v>
      </c>
      <c r="O292" s="25" t="s">
        <v>74</v>
      </c>
      <c r="P292" s="25"/>
      <c r="Q292" s="25"/>
      <c r="R292" s="26" t="s">
        <v>122</v>
      </c>
      <c r="S292" s="25" t="s">
        <v>389</v>
      </c>
      <c r="T292" s="25"/>
      <c r="U292" s="24"/>
      <c r="V292" s="25"/>
      <c r="W292" s="27"/>
      <c r="X292" s="28" t="s">
        <v>123</v>
      </c>
      <c r="Y292" s="28" t="s">
        <v>123</v>
      </c>
      <c r="Z292" s="24"/>
      <c r="AA292" s="76"/>
      <c r="AB292" s="31" t="s">
        <v>6</v>
      </c>
      <c r="AC292" s="32" t="s">
        <v>116</v>
      </c>
      <c r="AD292" s="35">
        <f t="shared" si="40"/>
        <v>0</v>
      </c>
      <c r="AE292" s="6">
        <f t="shared" si="41"/>
        <v>0</v>
      </c>
      <c r="AF292" s="6">
        <f t="shared" si="42"/>
        <v>1</v>
      </c>
    </row>
    <row r="293" spans="1:32" s="23" customFormat="1" ht="45" hidden="1" outlineLevel="1" x14ac:dyDescent="0.25">
      <c r="A293" s="36"/>
      <c r="B293" s="24" t="str">
        <f t="shared" ca="1" si="45"/>
        <v>ФД15_KVRM</v>
      </c>
      <c r="C293" s="25" t="s">
        <v>117</v>
      </c>
      <c r="D293" s="25" t="s">
        <v>116</v>
      </c>
      <c r="E293" s="25" t="s">
        <v>117</v>
      </c>
      <c r="F293" s="25" t="s">
        <v>116</v>
      </c>
      <c r="G293" s="25" t="s">
        <v>116</v>
      </c>
      <c r="H293" s="25" t="s">
        <v>214</v>
      </c>
      <c r="I293" s="25" t="s">
        <v>215</v>
      </c>
      <c r="J293" s="25"/>
      <c r="K293" s="25" t="s">
        <v>218</v>
      </c>
      <c r="L293" s="25" t="s">
        <v>120</v>
      </c>
      <c r="M293" s="25"/>
      <c r="N293" s="25" t="s">
        <v>134</v>
      </c>
      <c r="O293" s="25" t="s">
        <v>48</v>
      </c>
      <c r="P293" s="25"/>
      <c r="Q293" s="25"/>
      <c r="R293" s="26" t="s">
        <v>122</v>
      </c>
      <c r="S293" s="25" t="s">
        <v>389</v>
      </c>
      <c r="T293" s="25"/>
      <c r="U293" s="24"/>
      <c r="V293" s="25"/>
      <c r="W293" s="27"/>
      <c r="X293" s="28" t="s">
        <v>123</v>
      </c>
      <c r="Y293" s="28" t="s">
        <v>123</v>
      </c>
      <c r="Z293" s="24"/>
      <c r="AA293" s="76"/>
      <c r="AB293" s="31" t="s">
        <v>6</v>
      </c>
      <c r="AC293" s="32" t="s">
        <v>116</v>
      </c>
      <c r="AD293" s="35">
        <f t="shared" si="40"/>
        <v>0</v>
      </c>
      <c r="AE293" s="6">
        <f t="shared" si="41"/>
        <v>0</v>
      </c>
      <c r="AF293" s="6">
        <f t="shared" si="42"/>
        <v>1</v>
      </c>
    </row>
    <row r="294" spans="1:32" s="23" customFormat="1" ht="45" hidden="1" outlineLevel="1" x14ac:dyDescent="0.25">
      <c r="A294" s="36"/>
      <c r="B294" s="24" t="str">
        <f t="shared" ca="1" si="45"/>
        <v>ФД16_KVRM</v>
      </c>
      <c r="C294" s="25" t="s">
        <v>117</v>
      </c>
      <c r="D294" s="25" t="s">
        <v>116</v>
      </c>
      <c r="E294" s="25" t="s">
        <v>117</v>
      </c>
      <c r="F294" s="25" t="s">
        <v>116</v>
      </c>
      <c r="G294" s="25" t="s">
        <v>116</v>
      </c>
      <c r="H294" s="25" t="s">
        <v>214</v>
      </c>
      <c r="I294" s="25" t="s">
        <v>215</v>
      </c>
      <c r="J294" s="25"/>
      <c r="K294" s="25" t="s">
        <v>218</v>
      </c>
      <c r="L294" s="25" t="s">
        <v>120</v>
      </c>
      <c r="M294" s="25"/>
      <c r="N294" s="25" t="s">
        <v>124</v>
      </c>
      <c r="O294" s="25" t="s">
        <v>32</v>
      </c>
      <c r="P294" s="25"/>
      <c r="Q294" s="25"/>
      <c r="R294" s="26" t="s">
        <v>122</v>
      </c>
      <c r="S294" s="25" t="s">
        <v>389</v>
      </c>
      <c r="T294" s="25"/>
      <c r="U294" s="24"/>
      <c r="V294" s="25"/>
      <c r="W294" s="27"/>
      <c r="X294" s="28" t="s">
        <v>123</v>
      </c>
      <c r="Y294" s="28" t="s">
        <v>123</v>
      </c>
      <c r="Z294" s="24"/>
      <c r="AA294" s="76"/>
      <c r="AB294" s="31" t="s">
        <v>6</v>
      </c>
      <c r="AC294" s="32" t="s">
        <v>116</v>
      </c>
      <c r="AD294" s="35">
        <f t="shared" si="40"/>
        <v>0</v>
      </c>
      <c r="AE294" s="6">
        <f t="shared" si="41"/>
        <v>0</v>
      </c>
      <c r="AF294" s="6">
        <f t="shared" si="42"/>
        <v>1</v>
      </c>
    </row>
    <row r="295" spans="1:32" s="23" customFormat="1" hidden="1" outlineLevel="1" x14ac:dyDescent="0.25">
      <c r="A295" s="36"/>
      <c r="B295" s="24" t="str">
        <f t="shared" ca="1" si="45"/>
        <v>ФД17_KVRM</v>
      </c>
      <c r="C295" s="25" t="s">
        <v>117</v>
      </c>
      <c r="D295" s="25" t="s">
        <v>116</v>
      </c>
      <c r="E295" s="25" t="s">
        <v>117</v>
      </c>
      <c r="F295" s="25" t="s">
        <v>116</v>
      </c>
      <c r="G295" s="25" t="s">
        <v>116</v>
      </c>
      <c r="H295" s="25" t="s">
        <v>214</v>
      </c>
      <c r="I295" s="25" t="s">
        <v>215</v>
      </c>
      <c r="J295" s="25"/>
      <c r="K295" s="25" t="s">
        <v>219</v>
      </c>
      <c r="L295" s="25" t="s">
        <v>120</v>
      </c>
      <c r="M295" s="25"/>
      <c r="N295" s="25" t="s">
        <v>138</v>
      </c>
      <c r="O295" s="25" t="s">
        <v>42</v>
      </c>
      <c r="P295" s="25"/>
      <c r="Q295" s="25"/>
      <c r="R295" s="26" t="s">
        <v>122</v>
      </c>
      <c r="S295" s="25" t="s">
        <v>389</v>
      </c>
      <c r="T295" s="25"/>
      <c r="U295" s="24"/>
      <c r="V295" s="25"/>
      <c r="W295" s="27"/>
      <c r="X295" s="28" t="s">
        <v>123</v>
      </c>
      <c r="Y295" s="28" t="s">
        <v>123</v>
      </c>
      <c r="Z295" s="24"/>
      <c r="AA295" s="76"/>
      <c r="AB295" s="31" t="s">
        <v>6</v>
      </c>
      <c r="AC295" s="32" t="s">
        <v>116</v>
      </c>
      <c r="AD295" s="35">
        <f t="shared" si="40"/>
        <v>0</v>
      </c>
      <c r="AE295" s="6">
        <f t="shared" si="41"/>
        <v>0</v>
      </c>
      <c r="AF295" s="6">
        <f t="shared" si="42"/>
        <v>1</v>
      </c>
    </row>
    <row r="296" spans="1:32" s="23" customFormat="1" hidden="1" outlineLevel="1" x14ac:dyDescent="0.25">
      <c r="A296" s="36"/>
      <c r="B296" s="24" t="str">
        <f t="shared" ca="1" si="45"/>
        <v>ФД18_KVRM</v>
      </c>
      <c r="C296" s="25" t="s">
        <v>117</v>
      </c>
      <c r="D296" s="25" t="s">
        <v>116</v>
      </c>
      <c r="E296" s="25" t="s">
        <v>117</v>
      </c>
      <c r="F296" s="25" t="s">
        <v>116</v>
      </c>
      <c r="G296" s="25" t="s">
        <v>116</v>
      </c>
      <c r="H296" s="25" t="s">
        <v>214</v>
      </c>
      <c r="I296" s="25" t="s">
        <v>215</v>
      </c>
      <c r="J296" s="25"/>
      <c r="K296" s="25" t="s">
        <v>220</v>
      </c>
      <c r="L296" s="25" t="s">
        <v>120</v>
      </c>
      <c r="M296" s="25"/>
      <c r="N296" s="25" t="s">
        <v>125</v>
      </c>
      <c r="O296" s="25" t="s">
        <v>38</v>
      </c>
      <c r="P296" s="25"/>
      <c r="Q296" s="25"/>
      <c r="R296" s="26" t="s">
        <v>122</v>
      </c>
      <c r="S296" s="25" t="s">
        <v>389</v>
      </c>
      <c r="T296" s="25"/>
      <c r="U296" s="24"/>
      <c r="V296" s="25"/>
      <c r="W296" s="27"/>
      <c r="X296" s="28" t="s">
        <v>123</v>
      </c>
      <c r="Y296" s="28" t="s">
        <v>123</v>
      </c>
      <c r="Z296" s="24"/>
      <c r="AA296" s="76"/>
      <c r="AB296" s="31" t="s">
        <v>6</v>
      </c>
      <c r="AC296" s="32" t="s">
        <v>116</v>
      </c>
      <c r="AD296" s="35">
        <f t="shared" si="40"/>
        <v>0</v>
      </c>
      <c r="AE296" s="6">
        <f t="shared" si="41"/>
        <v>0</v>
      </c>
      <c r="AF296" s="6">
        <f t="shared" si="42"/>
        <v>1</v>
      </c>
    </row>
    <row r="297" spans="1:32" s="23" customFormat="1" hidden="1" outlineLevel="1" x14ac:dyDescent="0.25">
      <c r="A297" s="36"/>
      <c r="B297" s="24" t="str">
        <f t="shared" ca="1" si="45"/>
        <v>ФД19_KVRM</v>
      </c>
      <c r="C297" s="25" t="s">
        <v>117</v>
      </c>
      <c r="D297" s="25" t="s">
        <v>116</v>
      </c>
      <c r="E297" s="25" t="s">
        <v>117</v>
      </c>
      <c r="F297" s="25" t="s">
        <v>116</v>
      </c>
      <c r="G297" s="25" t="s">
        <v>116</v>
      </c>
      <c r="H297" s="25" t="s">
        <v>214</v>
      </c>
      <c r="I297" s="25" t="s">
        <v>215</v>
      </c>
      <c r="J297" s="25"/>
      <c r="K297" s="25" t="s">
        <v>221</v>
      </c>
      <c r="L297" s="25" t="s">
        <v>120</v>
      </c>
      <c r="M297" s="25"/>
      <c r="N297" s="25" t="s">
        <v>131</v>
      </c>
      <c r="O297" s="25" t="s">
        <v>38</v>
      </c>
      <c r="P297" s="25"/>
      <c r="Q297" s="25"/>
      <c r="R297" s="26" t="s">
        <v>122</v>
      </c>
      <c r="S297" s="25" t="s">
        <v>389</v>
      </c>
      <c r="T297" s="25"/>
      <c r="U297" s="24"/>
      <c r="V297" s="25"/>
      <c r="W297" s="27"/>
      <c r="X297" s="28" t="s">
        <v>123</v>
      </c>
      <c r="Y297" s="28" t="s">
        <v>123</v>
      </c>
      <c r="Z297" s="24"/>
      <c r="AA297" s="76"/>
      <c r="AB297" s="31" t="s">
        <v>6</v>
      </c>
      <c r="AC297" s="32" t="s">
        <v>116</v>
      </c>
      <c r="AD297" s="35">
        <f t="shared" si="40"/>
        <v>0</v>
      </c>
      <c r="AE297" s="6">
        <f t="shared" si="41"/>
        <v>0</v>
      </c>
      <c r="AF297" s="6">
        <f t="shared" si="42"/>
        <v>1</v>
      </c>
    </row>
    <row r="298" spans="1:32" s="23" customFormat="1" hidden="1" outlineLevel="1" x14ac:dyDescent="0.25">
      <c r="A298" s="36"/>
      <c r="B298" s="24" t="str">
        <f t="shared" ca="1" si="45"/>
        <v>ФД20_KVRM</v>
      </c>
      <c r="C298" s="25" t="s">
        <v>117</v>
      </c>
      <c r="D298" s="25" t="s">
        <v>116</v>
      </c>
      <c r="E298" s="25" t="s">
        <v>117</v>
      </c>
      <c r="F298" s="25" t="s">
        <v>116</v>
      </c>
      <c r="G298" s="25" t="s">
        <v>116</v>
      </c>
      <c r="H298" s="25" t="s">
        <v>214</v>
      </c>
      <c r="I298" s="25" t="s">
        <v>215</v>
      </c>
      <c r="J298" s="25"/>
      <c r="K298" s="25" t="s">
        <v>222</v>
      </c>
      <c r="L298" s="25" t="s">
        <v>120</v>
      </c>
      <c r="M298" s="25"/>
      <c r="N298" s="25" t="s">
        <v>125</v>
      </c>
      <c r="O298" s="25" t="s">
        <v>42</v>
      </c>
      <c r="P298" s="25"/>
      <c r="Q298" s="25"/>
      <c r="R298" s="26" t="s">
        <v>122</v>
      </c>
      <c r="S298" s="25" t="s">
        <v>389</v>
      </c>
      <c r="T298" s="25"/>
      <c r="U298" s="24"/>
      <c r="V298" s="25"/>
      <c r="W298" s="27"/>
      <c r="X298" s="28" t="s">
        <v>123</v>
      </c>
      <c r="Y298" s="28" t="s">
        <v>123</v>
      </c>
      <c r="Z298" s="24"/>
      <c r="AA298" s="76"/>
      <c r="AB298" s="31" t="s">
        <v>6</v>
      </c>
      <c r="AC298" s="32" t="s">
        <v>116</v>
      </c>
      <c r="AD298" s="35">
        <f t="shared" si="40"/>
        <v>0</v>
      </c>
      <c r="AE298" s="6">
        <f t="shared" si="41"/>
        <v>0</v>
      </c>
      <c r="AF298" s="6">
        <f t="shared" si="42"/>
        <v>1</v>
      </c>
    </row>
    <row r="299" spans="1:32" s="23" customFormat="1" ht="30" hidden="1" outlineLevel="1" x14ac:dyDescent="0.25">
      <c r="A299" s="36"/>
      <c r="B299" s="24" t="str">
        <f t="shared" ca="1" si="45"/>
        <v>ФД21_KVRM</v>
      </c>
      <c r="C299" s="25" t="s">
        <v>117</v>
      </c>
      <c r="D299" s="25" t="s">
        <v>116</v>
      </c>
      <c r="E299" s="25" t="s">
        <v>117</v>
      </c>
      <c r="F299" s="25" t="s">
        <v>116</v>
      </c>
      <c r="G299" s="25" t="s">
        <v>116</v>
      </c>
      <c r="H299" s="25" t="s">
        <v>214</v>
      </c>
      <c r="I299" s="25" t="s">
        <v>215</v>
      </c>
      <c r="J299" s="25"/>
      <c r="K299" s="25" t="s">
        <v>121</v>
      </c>
      <c r="L299" s="25" t="s">
        <v>120</v>
      </c>
      <c r="M299" s="25"/>
      <c r="N299" s="25" t="s">
        <v>437</v>
      </c>
      <c r="O299" s="25"/>
      <c r="P299" s="25" t="s">
        <v>438</v>
      </c>
      <c r="Q299" s="25"/>
      <c r="R299" s="26" t="s">
        <v>392</v>
      </c>
      <c r="S299" s="25" t="s">
        <v>230</v>
      </c>
      <c r="T299" s="25"/>
      <c r="U299" s="25" t="s">
        <v>460</v>
      </c>
      <c r="V299" s="25"/>
      <c r="W299" s="27"/>
      <c r="X299" s="28" t="s">
        <v>123</v>
      </c>
      <c r="Y299" s="28" t="s">
        <v>123</v>
      </c>
      <c r="Z299" s="24"/>
      <c r="AA299" s="76"/>
      <c r="AB299" s="31" t="s">
        <v>6</v>
      </c>
      <c r="AC299" s="32" t="s">
        <v>116</v>
      </c>
      <c r="AD299" s="35">
        <f t="shared" si="40"/>
        <v>0</v>
      </c>
      <c r="AE299" s="6">
        <f t="shared" si="41"/>
        <v>0</v>
      </c>
      <c r="AF299" s="6">
        <f t="shared" si="42"/>
        <v>1</v>
      </c>
    </row>
    <row r="300" spans="1:32" s="23" customFormat="1" ht="30" hidden="1" outlineLevel="1" x14ac:dyDescent="0.25">
      <c r="A300" s="36"/>
      <c r="B300" s="24" t="str">
        <f t="shared" ca="1" si="45"/>
        <v>ФД22_KVRM</v>
      </c>
      <c r="C300" s="25" t="s">
        <v>117</v>
      </c>
      <c r="D300" s="25" t="s">
        <v>116</v>
      </c>
      <c r="E300" s="25" t="s">
        <v>117</v>
      </c>
      <c r="F300" s="25" t="s">
        <v>116</v>
      </c>
      <c r="G300" s="25" t="s">
        <v>116</v>
      </c>
      <c r="H300" s="25" t="s">
        <v>214</v>
      </c>
      <c r="I300" s="25" t="s">
        <v>215</v>
      </c>
      <c r="J300" s="25"/>
      <c r="K300" s="25" t="s">
        <v>131</v>
      </c>
      <c r="L300" s="25" t="s">
        <v>120</v>
      </c>
      <c r="M300" s="25"/>
      <c r="N300" s="25" t="s">
        <v>484</v>
      </c>
      <c r="O300" s="25"/>
      <c r="P300" s="25" t="s">
        <v>485</v>
      </c>
      <c r="Q300" s="25"/>
      <c r="R300" s="26" t="s">
        <v>392</v>
      </c>
      <c r="S300" s="25" t="s">
        <v>230</v>
      </c>
      <c r="T300" s="25"/>
      <c r="U300" s="25" t="s">
        <v>460</v>
      </c>
      <c r="V300" s="25"/>
      <c r="W300" s="27"/>
      <c r="X300" s="28" t="s">
        <v>123</v>
      </c>
      <c r="Y300" s="28" t="s">
        <v>123</v>
      </c>
      <c r="Z300" s="24"/>
      <c r="AA300" s="76"/>
      <c r="AB300" s="31" t="s">
        <v>6</v>
      </c>
      <c r="AC300" s="32" t="s">
        <v>116</v>
      </c>
      <c r="AD300" s="35">
        <f t="shared" si="40"/>
        <v>0</v>
      </c>
      <c r="AE300" s="6">
        <f t="shared" si="41"/>
        <v>0</v>
      </c>
      <c r="AF300" s="6">
        <f t="shared" si="42"/>
        <v>1</v>
      </c>
    </row>
    <row r="301" spans="1:32" s="23" customFormat="1" ht="30" hidden="1" outlineLevel="1" x14ac:dyDescent="0.25">
      <c r="A301" s="36"/>
      <c r="B301" s="24" t="str">
        <f t="shared" ca="1" si="45"/>
        <v>ФД23_KVRM</v>
      </c>
      <c r="C301" s="25" t="s">
        <v>117</v>
      </c>
      <c r="D301" s="25" t="s">
        <v>116</v>
      </c>
      <c r="E301" s="25" t="s">
        <v>117</v>
      </c>
      <c r="F301" s="25" t="s">
        <v>116</v>
      </c>
      <c r="G301" s="25" t="s">
        <v>116</v>
      </c>
      <c r="H301" s="25" t="s">
        <v>214</v>
      </c>
      <c r="I301" s="25" t="s">
        <v>215</v>
      </c>
      <c r="J301" s="25"/>
      <c r="K301" s="25" t="s">
        <v>125</v>
      </c>
      <c r="L301" s="25" t="s">
        <v>120</v>
      </c>
      <c r="M301" s="25"/>
      <c r="N301" s="25" t="s">
        <v>486</v>
      </c>
      <c r="O301" s="25"/>
      <c r="P301" s="25" t="s">
        <v>487</v>
      </c>
      <c r="Q301" s="25"/>
      <c r="R301" s="26" t="s">
        <v>392</v>
      </c>
      <c r="S301" s="25" t="s">
        <v>230</v>
      </c>
      <c r="T301" s="25"/>
      <c r="U301" s="25" t="s">
        <v>460</v>
      </c>
      <c r="V301" s="25"/>
      <c r="W301" s="27"/>
      <c r="X301" s="28" t="s">
        <v>123</v>
      </c>
      <c r="Y301" s="28" t="s">
        <v>123</v>
      </c>
      <c r="Z301" s="24"/>
      <c r="AA301" s="76"/>
      <c r="AB301" s="31" t="s">
        <v>6</v>
      </c>
      <c r="AC301" s="32" t="s">
        <v>116</v>
      </c>
      <c r="AD301" s="35">
        <f t="shared" si="40"/>
        <v>0</v>
      </c>
      <c r="AE301" s="6">
        <f t="shared" si="41"/>
        <v>0</v>
      </c>
      <c r="AF301" s="6">
        <f t="shared" si="42"/>
        <v>1</v>
      </c>
    </row>
    <row r="302" spans="1:32" s="23" customFormat="1" ht="30" hidden="1" outlineLevel="1" x14ac:dyDescent="0.25">
      <c r="A302" s="36"/>
      <c r="B302" s="24" t="str">
        <f t="shared" ca="1" si="45"/>
        <v>ФД24_KVRM</v>
      </c>
      <c r="C302" s="25" t="s">
        <v>117</v>
      </c>
      <c r="D302" s="25" t="s">
        <v>116</v>
      </c>
      <c r="E302" s="25" t="s">
        <v>117</v>
      </c>
      <c r="F302" s="25" t="s">
        <v>116</v>
      </c>
      <c r="G302" s="25" t="s">
        <v>116</v>
      </c>
      <c r="H302" s="25" t="s">
        <v>214</v>
      </c>
      <c r="I302" s="25" t="s">
        <v>215</v>
      </c>
      <c r="J302" s="25"/>
      <c r="K302" s="25" t="s">
        <v>219</v>
      </c>
      <c r="L302" s="25" t="s">
        <v>120</v>
      </c>
      <c r="M302" s="25"/>
      <c r="N302" s="25" t="s">
        <v>488</v>
      </c>
      <c r="O302" s="25"/>
      <c r="P302" s="25" t="s">
        <v>489</v>
      </c>
      <c r="Q302" s="25"/>
      <c r="R302" s="26" t="s">
        <v>392</v>
      </c>
      <c r="S302" s="25" t="s">
        <v>230</v>
      </c>
      <c r="T302" s="25"/>
      <c r="U302" s="25" t="s">
        <v>460</v>
      </c>
      <c r="V302" s="25"/>
      <c r="W302" s="27"/>
      <c r="X302" s="28" t="s">
        <v>123</v>
      </c>
      <c r="Y302" s="28" t="s">
        <v>123</v>
      </c>
      <c r="Z302" s="24"/>
      <c r="AA302" s="76"/>
      <c r="AB302" s="31" t="s">
        <v>6</v>
      </c>
      <c r="AC302" s="32" t="s">
        <v>116</v>
      </c>
      <c r="AD302" s="35">
        <f t="shared" si="40"/>
        <v>0</v>
      </c>
      <c r="AE302" s="6">
        <f t="shared" si="41"/>
        <v>0</v>
      </c>
      <c r="AF302" s="6">
        <f t="shared" si="42"/>
        <v>1</v>
      </c>
    </row>
    <row r="303" spans="1:32" s="23" customFormat="1" ht="30" hidden="1" outlineLevel="1" x14ac:dyDescent="0.25">
      <c r="A303" s="36"/>
      <c r="B303" s="24" t="str">
        <f t="shared" ca="1" si="45"/>
        <v>ФД25_KVRM</v>
      </c>
      <c r="C303" s="25" t="s">
        <v>117</v>
      </c>
      <c r="D303" s="25" t="s">
        <v>116</v>
      </c>
      <c r="E303" s="25" t="s">
        <v>117</v>
      </c>
      <c r="F303" s="25" t="s">
        <v>116</v>
      </c>
      <c r="G303" s="25" t="s">
        <v>116</v>
      </c>
      <c r="H303" s="25" t="s">
        <v>214</v>
      </c>
      <c r="I303" s="25" t="s">
        <v>215</v>
      </c>
      <c r="J303" s="25"/>
      <c r="K303" s="25" t="s">
        <v>481</v>
      </c>
      <c r="L303" s="25" t="s">
        <v>120</v>
      </c>
      <c r="M303" s="25"/>
      <c r="N303" s="25" t="s">
        <v>490</v>
      </c>
      <c r="O303" s="25"/>
      <c r="P303" s="25" t="s">
        <v>491</v>
      </c>
      <c r="Q303" s="25"/>
      <c r="R303" s="26" t="s">
        <v>392</v>
      </c>
      <c r="S303" s="25" t="s">
        <v>230</v>
      </c>
      <c r="T303" s="25"/>
      <c r="U303" s="25" t="s">
        <v>460</v>
      </c>
      <c r="V303" s="25"/>
      <c r="W303" s="27"/>
      <c r="X303" s="28" t="s">
        <v>123</v>
      </c>
      <c r="Y303" s="28" t="s">
        <v>123</v>
      </c>
      <c r="Z303" s="24"/>
      <c r="AA303" s="76"/>
      <c r="AB303" s="31" t="s">
        <v>6</v>
      </c>
      <c r="AC303" s="32" t="s">
        <v>116</v>
      </c>
      <c r="AD303" s="35">
        <f t="shared" si="40"/>
        <v>0</v>
      </c>
      <c r="AE303" s="6">
        <f t="shared" si="41"/>
        <v>0</v>
      </c>
      <c r="AF303" s="6">
        <f t="shared" si="42"/>
        <v>1</v>
      </c>
    </row>
    <row r="304" spans="1:32" s="23" customFormat="1" ht="30" hidden="1" outlineLevel="1" x14ac:dyDescent="0.25">
      <c r="A304" s="36"/>
      <c r="B304" s="24" t="str">
        <f t="shared" ca="1" si="45"/>
        <v>ФД26_KVRM</v>
      </c>
      <c r="C304" s="25" t="s">
        <v>117</v>
      </c>
      <c r="D304" s="25" t="s">
        <v>116</v>
      </c>
      <c r="E304" s="25" t="s">
        <v>117</v>
      </c>
      <c r="F304" s="25" t="s">
        <v>116</v>
      </c>
      <c r="G304" s="25" t="s">
        <v>116</v>
      </c>
      <c r="H304" s="25" t="s">
        <v>214</v>
      </c>
      <c r="I304" s="25" t="s">
        <v>215</v>
      </c>
      <c r="J304" s="25"/>
      <c r="K304" s="25" t="s">
        <v>492</v>
      </c>
      <c r="L304" s="25" t="s">
        <v>120</v>
      </c>
      <c r="M304" s="25"/>
      <c r="N304" s="25" t="s">
        <v>493</v>
      </c>
      <c r="O304" s="25"/>
      <c r="P304" s="25" t="s">
        <v>494</v>
      </c>
      <c r="Q304" s="25"/>
      <c r="R304" s="26" t="s">
        <v>392</v>
      </c>
      <c r="S304" s="25" t="s">
        <v>230</v>
      </c>
      <c r="T304" s="25"/>
      <c r="U304" s="25" t="s">
        <v>460</v>
      </c>
      <c r="V304" s="25"/>
      <c r="W304" s="27"/>
      <c r="X304" s="28" t="s">
        <v>123</v>
      </c>
      <c r="Y304" s="28" t="s">
        <v>123</v>
      </c>
      <c r="Z304" s="24"/>
      <c r="AA304" s="76"/>
      <c r="AB304" s="31" t="s">
        <v>6</v>
      </c>
      <c r="AC304" s="32" t="s">
        <v>116</v>
      </c>
      <c r="AD304" s="35">
        <f t="shared" si="40"/>
        <v>0</v>
      </c>
      <c r="AE304" s="6">
        <f t="shared" si="41"/>
        <v>0</v>
      </c>
      <c r="AF304" s="6">
        <f t="shared" si="42"/>
        <v>1</v>
      </c>
    </row>
    <row r="305" spans="1:32" s="23" customFormat="1" ht="30" hidden="1" outlineLevel="1" x14ac:dyDescent="0.25">
      <c r="A305" s="36"/>
      <c r="B305" s="24" t="str">
        <f t="shared" ca="1" si="45"/>
        <v>ФД27_KVRM</v>
      </c>
      <c r="C305" s="25" t="s">
        <v>117</v>
      </c>
      <c r="D305" s="25" t="s">
        <v>116</v>
      </c>
      <c r="E305" s="25" t="s">
        <v>117</v>
      </c>
      <c r="F305" s="25" t="s">
        <v>116</v>
      </c>
      <c r="G305" s="25" t="s">
        <v>116</v>
      </c>
      <c r="H305" s="25" t="s">
        <v>214</v>
      </c>
      <c r="I305" s="25" t="s">
        <v>215</v>
      </c>
      <c r="J305" s="25"/>
      <c r="K305" s="25" t="s">
        <v>220</v>
      </c>
      <c r="L305" s="25" t="s">
        <v>120</v>
      </c>
      <c r="M305" s="25"/>
      <c r="N305" s="25" t="s">
        <v>495</v>
      </c>
      <c r="O305" s="25"/>
      <c r="P305" s="25" t="s">
        <v>496</v>
      </c>
      <c r="Q305" s="25"/>
      <c r="R305" s="26" t="s">
        <v>392</v>
      </c>
      <c r="S305" s="25" t="s">
        <v>230</v>
      </c>
      <c r="T305" s="25"/>
      <c r="U305" s="25" t="s">
        <v>460</v>
      </c>
      <c r="V305" s="25"/>
      <c r="W305" s="27"/>
      <c r="X305" s="28" t="s">
        <v>123</v>
      </c>
      <c r="Y305" s="28" t="s">
        <v>123</v>
      </c>
      <c r="Z305" s="24"/>
      <c r="AA305" s="76"/>
      <c r="AB305" s="31" t="s">
        <v>6</v>
      </c>
      <c r="AC305" s="32" t="s">
        <v>116</v>
      </c>
      <c r="AD305" s="35">
        <f t="shared" si="40"/>
        <v>0</v>
      </c>
      <c r="AE305" s="6">
        <f t="shared" si="41"/>
        <v>0</v>
      </c>
      <c r="AF305" s="6">
        <f t="shared" si="42"/>
        <v>1</v>
      </c>
    </row>
    <row r="306" spans="1:32" s="23" customFormat="1" ht="30" hidden="1" outlineLevel="1" x14ac:dyDescent="0.25">
      <c r="A306" s="36"/>
      <c r="B306" s="24" t="str">
        <f t="shared" ca="1" si="45"/>
        <v>ФД28_KVRM</v>
      </c>
      <c r="C306" s="25" t="s">
        <v>117</v>
      </c>
      <c r="D306" s="25" t="s">
        <v>116</v>
      </c>
      <c r="E306" s="25" t="s">
        <v>117</v>
      </c>
      <c r="F306" s="25" t="s">
        <v>116</v>
      </c>
      <c r="G306" s="25" t="s">
        <v>116</v>
      </c>
      <c r="H306" s="25" t="s">
        <v>214</v>
      </c>
      <c r="I306" s="25" t="s">
        <v>215</v>
      </c>
      <c r="J306" s="25"/>
      <c r="K306" s="25" t="s">
        <v>497</v>
      </c>
      <c r="L306" s="25" t="s">
        <v>120</v>
      </c>
      <c r="M306" s="25"/>
      <c r="N306" s="25" t="s">
        <v>486</v>
      </c>
      <c r="O306" s="25"/>
      <c r="P306" s="25" t="s">
        <v>487</v>
      </c>
      <c r="Q306" s="25"/>
      <c r="R306" s="26" t="s">
        <v>392</v>
      </c>
      <c r="S306" s="25" t="s">
        <v>230</v>
      </c>
      <c r="T306" s="25"/>
      <c r="U306" s="25" t="s">
        <v>460</v>
      </c>
      <c r="V306" s="25"/>
      <c r="W306" s="27"/>
      <c r="X306" s="28" t="s">
        <v>123</v>
      </c>
      <c r="Y306" s="28" t="s">
        <v>123</v>
      </c>
      <c r="Z306" s="24"/>
      <c r="AA306" s="76"/>
      <c r="AB306" s="31" t="s">
        <v>6</v>
      </c>
      <c r="AC306" s="32" t="s">
        <v>116</v>
      </c>
      <c r="AD306" s="35">
        <f t="shared" si="40"/>
        <v>0</v>
      </c>
      <c r="AE306" s="6">
        <f t="shared" si="41"/>
        <v>0</v>
      </c>
      <c r="AF306" s="6">
        <f t="shared" si="42"/>
        <v>1</v>
      </c>
    </row>
    <row r="307" spans="1:32" s="23" customFormat="1" ht="30" hidden="1" outlineLevel="1" x14ac:dyDescent="0.25">
      <c r="A307" s="36"/>
      <c r="B307" s="24" t="str">
        <f t="shared" ca="1" si="45"/>
        <v>ФД29_KVRM</v>
      </c>
      <c r="C307" s="25" t="s">
        <v>117</v>
      </c>
      <c r="D307" s="25" t="s">
        <v>116</v>
      </c>
      <c r="E307" s="25" t="s">
        <v>117</v>
      </c>
      <c r="F307" s="25" t="s">
        <v>116</v>
      </c>
      <c r="G307" s="25" t="s">
        <v>116</v>
      </c>
      <c r="H307" s="25" t="s">
        <v>214</v>
      </c>
      <c r="I307" s="25" t="s">
        <v>215</v>
      </c>
      <c r="J307" s="25"/>
      <c r="K307" s="25" t="s">
        <v>221</v>
      </c>
      <c r="L307" s="25" t="s">
        <v>120</v>
      </c>
      <c r="M307" s="25"/>
      <c r="N307" s="25" t="s">
        <v>498</v>
      </c>
      <c r="O307" s="25"/>
      <c r="P307" s="25" t="s">
        <v>499</v>
      </c>
      <c r="Q307" s="25"/>
      <c r="R307" s="26" t="s">
        <v>392</v>
      </c>
      <c r="S307" s="25" t="s">
        <v>230</v>
      </c>
      <c r="T307" s="25"/>
      <c r="U307" s="25" t="s">
        <v>460</v>
      </c>
      <c r="V307" s="25"/>
      <c r="W307" s="27"/>
      <c r="X307" s="28" t="s">
        <v>123</v>
      </c>
      <c r="Y307" s="28" t="s">
        <v>123</v>
      </c>
      <c r="Z307" s="24"/>
      <c r="AA307" s="76"/>
      <c r="AB307" s="31" t="s">
        <v>6</v>
      </c>
      <c r="AC307" s="32" t="s">
        <v>116</v>
      </c>
      <c r="AD307" s="35">
        <f t="shared" si="40"/>
        <v>0</v>
      </c>
      <c r="AE307" s="6">
        <f t="shared" si="41"/>
        <v>0</v>
      </c>
      <c r="AF307" s="6">
        <f t="shared" si="42"/>
        <v>1</v>
      </c>
    </row>
    <row r="308" spans="1:32" s="23" customFormat="1" hidden="1" outlineLevel="1" x14ac:dyDescent="0.25">
      <c r="A308" s="36"/>
      <c r="B308" s="24" t="str">
        <f t="shared" ca="1" si="45"/>
        <v>ФД30_KVRM</v>
      </c>
      <c r="C308" s="25" t="s">
        <v>117</v>
      </c>
      <c r="D308" s="25" t="s">
        <v>116</v>
      </c>
      <c r="E308" s="25" t="s">
        <v>117</v>
      </c>
      <c r="F308" s="25" t="s">
        <v>116</v>
      </c>
      <c r="G308" s="25" t="s">
        <v>116</v>
      </c>
      <c r="H308" s="25" t="s">
        <v>214</v>
      </c>
      <c r="I308" s="25" t="s">
        <v>215</v>
      </c>
      <c r="J308" s="25"/>
      <c r="K308" s="25" t="s">
        <v>222</v>
      </c>
      <c r="L308" s="25" t="s">
        <v>120</v>
      </c>
      <c r="M308" s="25"/>
      <c r="N308" s="25" t="s">
        <v>134</v>
      </c>
      <c r="O308" s="25"/>
      <c r="P308" s="25"/>
      <c r="Q308" s="25"/>
      <c r="R308" s="26"/>
      <c r="S308" s="25"/>
      <c r="T308" s="25"/>
      <c r="U308" s="25"/>
      <c r="V308" s="25"/>
      <c r="W308" s="27"/>
      <c r="X308" s="28" t="s">
        <v>123</v>
      </c>
      <c r="Y308" s="28" t="s">
        <v>123</v>
      </c>
      <c r="Z308" s="24"/>
      <c r="AA308" s="76"/>
      <c r="AB308" s="31" t="s">
        <v>6</v>
      </c>
      <c r="AC308" s="32" t="s">
        <v>116</v>
      </c>
      <c r="AD308" s="35">
        <f t="shared" si="40"/>
        <v>0</v>
      </c>
      <c r="AE308" s="6">
        <f t="shared" si="41"/>
        <v>0</v>
      </c>
      <c r="AF308" s="6">
        <f t="shared" si="42"/>
        <v>1</v>
      </c>
    </row>
    <row r="309" spans="1:32" s="23" customFormat="1" collapsed="1" x14ac:dyDescent="0.25">
      <c r="A309" s="34"/>
      <c r="B309" s="623" t="s">
        <v>223</v>
      </c>
      <c r="C309" s="624"/>
      <c r="D309" s="624"/>
      <c r="E309" s="624"/>
      <c r="F309" s="624"/>
      <c r="G309" s="624"/>
      <c r="H309" s="624"/>
      <c r="I309" s="624"/>
      <c r="J309" s="624"/>
      <c r="K309" s="624"/>
      <c r="L309" s="624"/>
      <c r="M309" s="624"/>
      <c r="N309" s="624"/>
      <c r="O309" s="624"/>
      <c r="P309" s="624"/>
      <c r="Q309" s="624"/>
      <c r="R309" s="624"/>
      <c r="S309" s="624"/>
      <c r="T309" s="624"/>
      <c r="U309" s="624"/>
      <c r="V309" s="624"/>
      <c r="W309" s="624"/>
      <c r="X309" s="624"/>
      <c r="Y309" s="624"/>
      <c r="Z309" s="624"/>
      <c r="AA309" s="53"/>
      <c r="AB309" s="53"/>
      <c r="AC309" s="54"/>
      <c r="AD309" s="35">
        <f t="shared" si="40"/>
        <v>0</v>
      </c>
      <c r="AE309" s="6">
        <f t="shared" si="41"/>
        <v>0</v>
      </c>
      <c r="AF309" s="6">
        <f t="shared" si="42"/>
        <v>0</v>
      </c>
    </row>
    <row r="310" spans="1:32" s="23" customFormat="1" ht="30" hidden="1" outlineLevel="1" x14ac:dyDescent="0.25">
      <c r="A310" s="36"/>
      <c r="B310" s="24" t="str">
        <f t="shared" ref="B310:B326" ca="1" si="46">"ФД"&amp;COUNTA(A$290:$C310)&amp;"_"&amp;MID(H310,5,5)</f>
        <v>ФД1_KVRO</v>
      </c>
      <c r="C310" s="25" t="s">
        <v>117</v>
      </c>
      <c r="D310" s="25" t="s">
        <v>116</v>
      </c>
      <c r="E310" s="25" t="s">
        <v>117</v>
      </c>
      <c r="F310" s="25" t="s">
        <v>116</v>
      </c>
      <c r="G310" s="25" t="s">
        <v>116</v>
      </c>
      <c r="H310" s="25" t="s">
        <v>223</v>
      </c>
      <c r="I310" s="25" t="s">
        <v>224</v>
      </c>
      <c r="J310" s="25"/>
      <c r="K310" s="25" t="s">
        <v>121</v>
      </c>
      <c r="L310" s="25" t="s">
        <v>120</v>
      </c>
      <c r="M310" s="25"/>
      <c r="N310" s="25" t="s">
        <v>459</v>
      </c>
      <c r="O310" s="25" t="s">
        <v>448</v>
      </c>
      <c r="P310" s="25"/>
      <c r="Q310" s="25"/>
      <c r="R310" s="26" t="s">
        <v>122</v>
      </c>
      <c r="S310" s="25" t="s">
        <v>386</v>
      </c>
      <c r="T310" s="25"/>
      <c r="U310" s="25" t="s">
        <v>387</v>
      </c>
      <c r="V310" s="25"/>
      <c r="W310" s="27"/>
      <c r="X310" s="28" t="s">
        <v>123</v>
      </c>
      <c r="Y310" s="28" t="s">
        <v>123</v>
      </c>
      <c r="Z310" s="24"/>
      <c r="AA310" s="76"/>
      <c r="AB310" s="31" t="s">
        <v>6</v>
      </c>
      <c r="AC310" s="32" t="s">
        <v>116</v>
      </c>
      <c r="AD310" s="35">
        <f t="shared" si="40"/>
        <v>0</v>
      </c>
      <c r="AE310" s="6">
        <f t="shared" si="41"/>
        <v>0</v>
      </c>
      <c r="AF310" s="6">
        <f t="shared" si="42"/>
        <v>1</v>
      </c>
    </row>
    <row r="311" spans="1:32" s="23" customFormat="1" ht="30" hidden="1" outlineLevel="1" x14ac:dyDescent="0.25">
      <c r="A311" s="36"/>
      <c r="B311" s="24" t="str">
        <f t="shared" ca="1" si="46"/>
        <v>ФД2_KVRO</v>
      </c>
      <c r="C311" s="25" t="s">
        <v>117</v>
      </c>
      <c r="D311" s="25" t="s">
        <v>116</v>
      </c>
      <c r="E311" s="25" t="s">
        <v>117</v>
      </c>
      <c r="F311" s="25" t="s">
        <v>116</v>
      </c>
      <c r="G311" s="25" t="s">
        <v>116</v>
      </c>
      <c r="H311" s="25" t="s">
        <v>223</v>
      </c>
      <c r="I311" s="25" t="s">
        <v>224</v>
      </c>
      <c r="J311" s="25"/>
      <c r="K311" s="25" t="s">
        <v>131</v>
      </c>
      <c r="L311" s="25" t="s">
        <v>120</v>
      </c>
      <c r="M311" s="25"/>
      <c r="N311" s="25" t="s">
        <v>131</v>
      </c>
      <c r="O311" s="25" t="s">
        <v>74</v>
      </c>
      <c r="P311" s="25"/>
      <c r="Q311" s="25"/>
      <c r="R311" s="26" t="s">
        <v>122</v>
      </c>
      <c r="S311" s="25" t="s">
        <v>386</v>
      </c>
      <c r="T311" s="25"/>
      <c r="U311" s="25" t="s">
        <v>387</v>
      </c>
      <c r="V311" s="25"/>
      <c r="W311" s="27"/>
      <c r="X311" s="28" t="s">
        <v>123</v>
      </c>
      <c r="Y311" s="28" t="s">
        <v>123</v>
      </c>
      <c r="Z311" s="24"/>
      <c r="AA311" s="76"/>
      <c r="AB311" s="31" t="s">
        <v>6</v>
      </c>
      <c r="AC311" s="32" t="s">
        <v>116</v>
      </c>
      <c r="AD311" s="35">
        <f t="shared" si="40"/>
        <v>0</v>
      </c>
      <c r="AE311" s="6">
        <f t="shared" si="41"/>
        <v>0</v>
      </c>
      <c r="AF311" s="6">
        <f t="shared" si="42"/>
        <v>1</v>
      </c>
    </row>
    <row r="312" spans="1:32" s="23" customFormat="1" ht="30" hidden="1" outlineLevel="1" x14ac:dyDescent="0.25">
      <c r="A312" s="36"/>
      <c r="B312" s="24" t="str">
        <f t="shared" ca="1" si="46"/>
        <v>ФД3_KVRO</v>
      </c>
      <c r="C312" s="25" t="s">
        <v>117</v>
      </c>
      <c r="D312" s="25" t="s">
        <v>116</v>
      </c>
      <c r="E312" s="25" t="s">
        <v>117</v>
      </c>
      <c r="F312" s="25" t="s">
        <v>116</v>
      </c>
      <c r="G312" s="25" t="s">
        <v>116</v>
      </c>
      <c r="H312" s="25" t="s">
        <v>223</v>
      </c>
      <c r="I312" s="25" t="s">
        <v>224</v>
      </c>
      <c r="J312" s="25"/>
      <c r="K312" s="25" t="s">
        <v>226</v>
      </c>
      <c r="L312" s="25" t="s">
        <v>120</v>
      </c>
      <c r="M312" s="25"/>
      <c r="N312" s="25" t="s">
        <v>459</v>
      </c>
      <c r="O312" s="25" t="s">
        <v>430</v>
      </c>
      <c r="P312" s="25"/>
      <c r="Q312" s="25"/>
      <c r="R312" s="26" t="s">
        <v>122</v>
      </c>
      <c r="S312" s="25" t="s">
        <v>386</v>
      </c>
      <c r="T312" s="25"/>
      <c r="U312" s="25" t="s">
        <v>387</v>
      </c>
      <c r="V312" s="25"/>
      <c r="W312" s="27"/>
      <c r="X312" s="28" t="s">
        <v>123</v>
      </c>
      <c r="Y312" s="28" t="s">
        <v>123</v>
      </c>
      <c r="Z312" s="24"/>
      <c r="AA312" s="76"/>
      <c r="AB312" s="31" t="s">
        <v>6</v>
      </c>
      <c r="AC312" s="32" t="s">
        <v>116</v>
      </c>
      <c r="AD312" s="35">
        <f t="shared" si="40"/>
        <v>0</v>
      </c>
      <c r="AE312" s="6">
        <f t="shared" si="41"/>
        <v>0</v>
      </c>
      <c r="AF312" s="6">
        <f t="shared" si="42"/>
        <v>1</v>
      </c>
    </row>
    <row r="313" spans="1:32" s="23" customFormat="1" ht="30" hidden="1" outlineLevel="1" x14ac:dyDescent="0.25">
      <c r="A313" s="36"/>
      <c r="B313" s="24" t="str">
        <f t="shared" ca="1" si="46"/>
        <v>ФД4_KVRO</v>
      </c>
      <c r="C313" s="25" t="s">
        <v>117</v>
      </c>
      <c r="D313" s="25" t="s">
        <v>116</v>
      </c>
      <c r="E313" s="25" t="s">
        <v>117</v>
      </c>
      <c r="F313" s="25" t="s">
        <v>116</v>
      </c>
      <c r="G313" s="25" t="s">
        <v>116</v>
      </c>
      <c r="H313" s="25" t="s">
        <v>223</v>
      </c>
      <c r="I313" s="25" t="s">
        <v>224</v>
      </c>
      <c r="J313" s="25"/>
      <c r="K313" s="25" t="s">
        <v>124</v>
      </c>
      <c r="L313" s="25" t="s">
        <v>120</v>
      </c>
      <c r="M313" s="25"/>
      <c r="N313" s="25" t="s">
        <v>131</v>
      </c>
      <c r="O313" s="25" t="s">
        <v>66</v>
      </c>
      <c r="P313" s="25"/>
      <c r="Q313" s="25"/>
      <c r="R313" s="26" t="s">
        <v>122</v>
      </c>
      <c r="S313" s="25" t="s">
        <v>386</v>
      </c>
      <c r="T313" s="25"/>
      <c r="U313" s="25" t="s">
        <v>387</v>
      </c>
      <c r="V313" s="25"/>
      <c r="W313" s="27"/>
      <c r="X313" s="28" t="s">
        <v>123</v>
      </c>
      <c r="Y313" s="28" t="s">
        <v>123</v>
      </c>
      <c r="Z313" s="24"/>
      <c r="AA313" s="76"/>
      <c r="AB313" s="31" t="s">
        <v>6</v>
      </c>
      <c r="AC313" s="32" t="s">
        <v>116</v>
      </c>
      <c r="AD313" s="35">
        <f t="shared" si="40"/>
        <v>0</v>
      </c>
      <c r="AE313" s="6">
        <f t="shared" si="41"/>
        <v>0</v>
      </c>
      <c r="AF313" s="6">
        <f t="shared" si="42"/>
        <v>1</v>
      </c>
    </row>
    <row r="314" spans="1:32" s="23" customFormat="1" ht="30" hidden="1" outlineLevel="1" x14ac:dyDescent="0.25">
      <c r="A314" s="36"/>
      <c r="B314" s="24" t="str">
        <f t="shared" ca="1" si="46"/>
        <v>ФД5_KVRO</v>
      </c>
      <c r="C314" s="25" t="s">
        <v>117</v>
      </c>
      <c r="D314" s="25" t="s">
        <v>116</v>
      </c>
      <c r="E314" s="25" t="s">
        <v>117</v>
      </c>
      <c r="F314" s="25" t="s">
        <v>116</v>
      </c>
      <c r="G314" s="25" t="s">
        <v>116</v>
      </c>
      <c r="H314" s="25" t="s">
        <v>223</v>
      </c>
      <c r="I314" s="25" t="s">
        <v>224</v>
      </c>
      <c r="J314" s="25"/>
      <c r="K314" s="25" t="s">
        <v>422</v>
      </c>
      <c r="L314" s="25" t="s">
        <v>120</v>
      </c>
      <c r="M314" s="25"/>
      <c r="N314" s="25" t="s">
        <v>131</v>
      </c>
      <c r="O314" s="25" t="s">
        <v>12</v>
      </c>
      <c r="P314" s="25"/>
      <c r="Q314" s="25"/>
      <c r="R314" s="26" t="s">
        <v>122</v>
      </c>
      <c r="S314" s="25" t="s">
        <v>386</v>
      </c>
      <c r="T314" s="25"/>
      <c r="U314" s="25" t="s">
        <v>387</v>
      </c>
      <c r="V314" s="25"/>
      <c r="W314" s="27"/>
      <c r="X314" s="28" t="s">
        <v>123</v>
      </c>
      <c r="Y314" s="28" t="s">
        <v>123</v>
      </c>
      <c r="Z314" s="24"/>
      <c r="AA314" s="76"/>
      <c r="AB314" s="31" t="s">
        <v>6</v>
      </c>
      <c r="AC314" s="32" t="s">
        <v>116</v>
      </c>
      <c r="AD314" s="35">
        <f t="shared" si="40"/>
        <v>0</v>
      </c>
      <c r="AE314" s="6">
        <f t="shared" si="41"/>
        <v>0</v>
      </c>
      <c r="AF314" s="6">
        <f t="shared" si="42"/>
        <v>1</v>
      </c>
    </row>
    <row r="315" spans="1:32" s="23" customFormat="1" ht="30" hidden="1" outlineLevel="1" x14ac:dyDescent="0.25">
      <c r="A315" s="36"/>
      <c r="B315" s="24" t="str">
        <f t="shared" ca="1" si="46"/>
        <v>ФД6_KVRO</v>
      </c>
      <c r="C315" s="25" t="s">
        <v>117</v>
      </c>
      <c r="D315" s="25" t="s">
        <v>116</v>
      </c>
      <c r="E315" s="25" t="s">
        <v>117</v>
      </c>
      <c r="F315" s="25" t="s">
        <v>116</v>
      </c>
      <c r="G315" s="25" t="s">
        <v>116</v>
      </c>
      <c r="H315" s="25" t="s">
        <v>223</v>
      </c>
      <c r="I315" s="25" t="s">
        <v>224</v>
      </c>
      <c r="J315" s="25"/>
      <c r="K315" s="25" t="s">
        <v>143</v>
      </c>
      <c r="L315" s="25" t="s">
        <v>120</v>
      </c>
      <c r="M315" s="25"/>
      <c r="N315" s="25" t="s">
        <v>131</v>
      </c>
      <c r="O315" s="25" t="s">
        <v>36</v>
      </c>
      <c r="P315" s="25"/>
      <c r="Q315" s="25"/>
      <c r="R315" s="26" t="s">
        <v>122</v>
      </c>
      <c r="S315" s="25" t="s">
        <v>386</v>
      </c>
      <c r="T315" s="25"/>
      <c r="U315" s="25" t="s">
        <v>387</v>
      </c>
      <c r="V315" s="25"/>
      <c r="W315" s="27"/>
      <c r="X315" s="28" t="s">
        <v>123</v>
      </c>
      <c r="Y315" s="28" t="s">
        <v>123</v>
      </c>
      <c r="Z315" s="24"/>
      <c r="AA315" s="76"/>
      <c r="AB315" s="31" t="s">
        <v>6</v>
      </c>
      <c r="AC315" s="32" t="s">
        <v>116</v>
      </c>
      <c r="AD315" s="35">
        <f t="shared" si="40"/>
        <v>0</v>
      </c>
      <c r="AE315" s="6">
        <f t="shared" si="41"/>
        <v>0</v>
      </c>
      <c r="AF315" s="6">
        <f t="shared" si="42"/>
        <v>1</v>
      </c>
    </row>
    <row r="316" spans="1:32" s="23" customFormat="1" ht="30" hidden="1" outlineLevel="1" x14ac:dyDescent="0.25">
      <c r="A316" s="36"/>
      <c r="B316" s="24" t="str">
        <f t="shared" ca="1" si="46"/>
        <v>ФД7_KVRO</v>
      </c>
      <c r="C316" s="25" t="s">
        <v>117</v>
      </c>
      <c r="D316" s="25" t="s">
        <v>116</v>
      </c>
      <c r="E316" s="25" t="s">
        <v>117</v>
      </c>
      <c r="F316" s="25" t="s">
        <v>116</v>
      </c>
      <c r="G316" s="25" t="s">
        <v>116</v>
      </c>
      <c r="H316" s="25" t="s">
        <v>223</v>
      </c>
      <c r="I316" s="25" t="s">
        <v>224</v>
      </c>
      <c r="J316" s="25"/>
      <c r="K316" s="25" t="s">
        <v>141</v>
      </c>
      <c r="L316" s="25" t="s">
        <v>120</v>
      </c>
      <c r="M316" s="25"/>
      <c r="N316" s="25" t="s">
        <v>131</v>
      </c>
      <c r="O316" s="25" t="s">
        <v>32</v>
      </c>
      <c r="P316" s="25"/>
      <c r="Q316" s="25"/>
      <c r="R316" s="26" t="s">
        <v>122</v>
      </c>
      <c r="S316" s="25" t="s">
        <v>386</v>
      </c>
      <c r="T316" s="25"/>
      <c r="U316" s="25" t="s">
        <v>387</v>
      </c>
      <c r="V316" s="25"/>
      <c r="W316" s="27"/>
      <c r="X316" s="28" t="s">
        <v>123</v>
      </c>
      <c r="Y316" s="28" t="s">
        <v>123</v>
      </c>
      <c r="Z316" s="24"/>
      <c r="AA316" s="76"/>
      <c r="AB316" s="31" t="s">
        <v>6</v>
      </c>
      <c r="AC316" s="32" t="s">
        <v>116</v>
      </c>
      <c r="AD316" s="35">
        <f t="shared" si="40"/>
        <v>0</v>
      </c>
      <c r="AE316" s="6">
        <f t="shared" si="41"/>
        <v>0</v>
      </c>
      <c r="AF316" s="6">
        <f t="shared" si="42"/>
        <v>1</v>
      </c>
    </row>
    <row r="317" spans="1:32" s="23" customFormat="1" hidden="1" outlineLevel="1" x14ac:dyDescent="0.25">
      <c r="A317" s="36"/>
      <c r="B317" s="24" t="str">
        <f t="shared" ca="1" si="46"/>
        <v>ФД8_KVRO</v>
      </c>
      <c r="C317" s="25" t="s">
        <v>117</v>
      </c>
      <c r="D317" s="25" t="s">
        <v>116</v>
      </c>
      <c r="E317" s="25" t="s">
        <v>117</v>
      </c>
      <c r="F317" s="25" t="s">
        <v>116</v>
      </c>
      <c r="G317" s="25" t="s">
        <v>116</v>
      </c>
      <c r="H317" s="25" t="s">
        <v>223</v>
      </c>
      <c r="I317" s="25" t="s">
        <v>224</v>
      </c>
      <c r="J317" s="25"/>
      <c r="K317" s="25" t="s">
        <v>225</v>
      </c>
      <c r="L317" s="25" t="s">
        <v>120</v>
      </c>
      <c r="M317" s="25"/>
      <c r="N317" s="25" t="s">
        <v>131</v>
      </c>
      <c r="O317" s="25" t="s">
        <v>12</v>
      </c>
      <c r="P317" s="25"/>
      <c r="Q317" s="25"/>
      <c r="R317" s="26" t="s">
        <v>122</v>
      </c>
      <c r="S317" s="25" t="s">
        <v>389</v>
      </c>
      <c r="T317" s="25"/>
      <c r="U317" s="24"/>
      <c r="V317" s="25"/>
      <c r="W317" s="27"/>
      <c r="X317" s="28" t="s">
        <v>123</v>
      </c>
      <c r="Y317" s="28" t="s">
        <v>123</v>
      </c>
      <c r="Z317" s="24"/>
      <c r="AA317" s="76"/>
      <c r="AB317" s="31" t="s">
        <v>6</v>
      </c>
      <c r="AC317" s="32" t="s">
        <v>116</v>
      </c>
      <c r="AD317" s="35">
        <f t="shared" si="40"/>
        <v>0</v>
      </c>
      <c r="AE317" s="6">
        <f t="shared" si="41"/>
        <v>0</v>
      </c>
      <c r="AF317" s="6">
        <f t="shared" si="42"/>
        <v>1</v>
      </c>
    </row>
    <row r="318" spans="1:32" s="23" customFormat="1" hidden="1" outlineLevel="1" x14ac:dyDescent="0.25">
      <c r="A318" s="36"/>
      <c r="B318" s="24" t="str">
        <f t="shared" ca="1" si="46"/>
        <v>ФД9_KVRO</v>
      </c>
      <c r="C318" s="25" t="s">
        <v>117</v>
      </c>
      <c r="D318" s="25" t="s">
        <v>116</v>
      </c>
      <c r="E318" s="25" t="s">
        <v>117</v>
      </c>
      <c r="F318" s="25" t="s">
        <v>116</v>
      </c>
      <c r="G318" s="25" t="s">
        <v>116</v>
      </c>
      <c r="H318" s="25" t="s">
        <v>223</v>
      </c>
      <c r="I318" s="25" t="s">
        <v>224</v>
      </c>
      <c r="J318" s="25"/>
      <c r="K318" s="25" t="s">
        <v>121</v>
      </c>
      <c r="L318" s="25" t="s">
        <v>120</v>
      </c>
      <c r="M318" s="25"/>
      <c r="N318" s="25" t="s">
        <v>125</v>
      </c>
      <c r="O318" s="25" t="s">
        <v>36</v>
      </c>
      <c r="P318" s="25"/>
      <c r="Q318" s="25"/>
      <c r="R318" s="26" t="s">
        <v>122</v>
      </c>
      <c r="S318" s="25" t="s">
        <v>389</v>
      </c>
      <c r="T318" s="25"/>
      <c r="U318" s="24"/>
      <c r="V318" s="25"/>
      <c r="W318" s="27"/>
      <c r="X318" s="28" t="s">
        <v>123</v>
      </c>
      <c r="Y318" s="28" t="s">
        <v>123</v>
      </c>
      <c r="Z318" s="24"/>
      <c r="AA318" s="76"/>
      <c r="AB318" s="31" t="s">
        <v>6</v>
      </c>
      <c r="AC318" s="32" t="s">
        <v>116</v>
      </c>
      <c r="AD318" s="35">
        <f t="shared" si="40"/>
        <v>0</v>
      </c>
      <c r="AE318" s="6">
        <f t="shared" si="41"/>
        <v>0</v>
      </c>
      <c r="AF318" s="6">
        <f t="shared" si="42"/>
        <v>1</v>
      </c>
    </row>
    <row r="319" spans="1:32" s="23" customFormat="1" hidden="1" outlineLevel="1" x14ac:dyDescent="0.25">
      <c r="A319" s="36"/>
      <c r="B319" s="24" t="str">
        <f t="shared" ca="1" si="46"/>
        <v>ФД10_KVRO</v>
      </c>
      <c r="C319" s="25" t="s">
        <v>117</v>
      </c>
      <c r="D319" s="25" t="s">
        <v>116</v>
      </c>
      <c r="E319" s="25" t="s">
        <v>117</v>
      </c>
      <c r="F319" s="25" t="s">
        <v>116</v>
      </c>
      <c r="G319" s="25" t="s">
        <v>116</v>
      </c>
      <c r="H319" s="25" t="s">
        <v>223</v>
      </c>
      <c r="I319" s="25" t="s">
        <v>224</v>
      </c>
      <c r="J319" s="25"/>
      <c r="K319" s="25" t="s">
        <v>131</v>
      </c>
      <c r="L319" s="25" t="s">
        <v>120</v>
      </c>
      <c r="M319" s="25"/>
      <c r="N319" s="25" t="s">
        <v>131</v>
      </c>
      <c r="O319" s="25" t="s">
        <v>74</v>
      </c>
      <c r="P319" s="25"/>
      <c r="Q319" s="25"/>
      <c r="R319" s="26" t="s">
        <v>122</v>
      </c>
      <c r="S319" s="25" t="s">
        <v>389</v>
      </c>
      <c r="T319" s="25"/>
      <c r="U319" s="24"/>
      <c r="V319" s="25"/>
      <c r="W319" s="27"/>
      <c r="X319" s="28" t="s">
        <v>123</v>
      </c>
      <c r="Y319" s="28" t="s">
        <v>123</v>
      </c>
      <c r="Z319" s="24"/>
      <c r="AA319" s="76"/>
      <c r="AB319" s="31" t="s">
        <v>6</v>
      </c>
      <c r="AC319" s="32" t="s">
        <v>116</v>
      </c>
      <c r="AD319" s="35">
        <f t="shared" si="40"/>
        <v>0</v>
      </c>
      <c r="AE319" s="6">
        <f t="shared" si="41"/>
        <v>0</v>
      </c>
      <c r="AF319" s="6">
        <f t="shared" si="42"/>
        <v>1</v>
      </c>
    </row>
    <row r="320" spans="1:32" s="23" customFormat="1" hidden="1" outlineLevel="1" x14ac:dyDescent="0.25">
      <c r="A320" s="36"/>
      <c r="B320" s="24" t="str">
        <f t="shared" ca="1" si="46"/>
        <v>ФД11_KVRO</v>
      </c>
      <c r="C320" s="25" t="s">
        <v>117</v>
      </c>
      <c r="D320" s="25" t="s">
        <v>116</v>
      </c>
      <c r="E320" s="25" t="s">
        <v>117</v>
      </c>
      <c r="F320" s="25" t="s">
        <v>116</v>
      </c>
      <c r="G320" s="25" t="s">
        <v>116</v>
      </c>
      <c r="H320" s="25" t="s">
        <v>223</v>
      </c>
      <c r="I320" s="25" t="s">
        <v>224</v>
      </c>
      <c r="J320" s="25"/>
      <c r="K320" s="25" t="s">
        <v>226</v>
      </c>
      <c r="L320" s="25" t="s">
        <v>120</v>
      </c>
      <c r="M320" s="25"/>
      <c r="N320" s="25" t="s">
        <v>125</v>
      </c>
      <c r="O320" s="25" t="s">
        <v>38</v>
      </c>
      <c r="P320" s="25"/>
      <c r="Q320" s="25"/>
      <c r="R320" s="26" t="s">
        <v>122</v>
      </c>
      <c r="S320" s="25" t="s">
        <v>389</v>
      </c>
      <c r="T320" s="25"/>
      <c r="U320" s="24"/>
      <c r="V320" s="25"/>
      <c r="W320" s="27"/>
      <c r="X320" s="28" t="s">
        <v>123</v>
      </c>
      <c r="Y320" s="28" t="s">
        <v>123</v>
      </c>
      <c r="Z320" s="24"/>
      <c r="AA320" s="76"/>
      <c r="AB320" s="31" t="s">
        <v>6</v>
      </c>
      <c r="AC320" s="32" t="s">
        <v>116</v>
      </c>
      <c r="AD320" s="35">
        <f t="shared" si="40"/>
        <v>0</v>
      </c>
      <c r="AE320" s="6">
        <f t="shared" si="41"/>
        <v>0</v>
      </c>
      <c r="AF320" s="6">
        <f t="shared" si="42"/>
        <v>1</v>
      </c>
    </row>
    <row r="321" spans="1:32" s="23" customFormat="1" hidden="1" outlineLevel="1" x14ac:dyDescent="0.25">
      <c r="A321" s="36"/>
      <c r="B321" s="24" t="str">
        <f t="shared" ca="1" si="46"/>
        <v>ФД12_KVRO</v>
      </c>
      <c r="C321" s="25" t="s">
        <v>117</v>
      </c>
      <c r="D321" s="25" t="s">
        <v>116</v>
      </c>
      <c r="E321" s="25" t="s">
        <v>117</v>
      </c>
      <c r="F321" s="25" t="s">
        <v>116</v>
      </c>
      <c r="G321" s="25" t="s">
        <v>116</v>
      </c>
      <c r="H321" s="25" t="s">
        <v>223</v>
      </c>
      <c r="I321" s="25" t="s">
        <v>224</v>
      </c>
      <c r="J321" s="25"/>
      <c r="K321" s="25" t="s">
        <v>124</v>
      </c>
      <c r="L321" s="25" t="s">
        <v>120</v>
      </c>
      <c r="M321" s="25"/>
      <c r="N321" s="25" t="s">
        <v>131</v>
      </c>
      <c r="O321" s="25" t="s">
        <v>66</v>
      </c>
      <c r="P321" s="25"/>
      <c r="Q321" s="25"/>
      <c r="R321" s="26" t="s">
        <v>122</v>
      </c>
      <c r="S321" s="25" t="s">
        <v>389</v>
      </c>
      <c r="T321" s="25"/>
      <c r="U321" s="24"/>
      <c r="V321" s="25"/>
      <c r="W321" s="27"/>
      <c r="X321" s="28" t="s">
        <v>123</v>
      </c>
      <c r="Y321" s="28" t="s">
        <v>123</v>
      </c>
      <c r="Z321" s="24"/>
      <c r="AA321" s="76"/>
      <c r="AB321" s="31" t="s">
        <v>6</v>
      </c>
      <c r="AC321" s="32" t="s">
        <v>116</v>
      </c>
      <c r="AD321" s="35">
        <f t="shared" si="40"/>
        <v>0</v>
      </c>
      <c r="AE321" s="6">
        <f t="shared" si="41"/>
        <v>0</v>
      </c>
      <c r="AF321" s="6">
        <f t="shared" si="42"/>
        <v>1</v>
      </c>
    </row>
    <row r="322" spans="1:32" s="23" customFormat="1" hidden="1" outlineLevel="1" x14ac:dyDescent="0.25">
      <c r="A322" s="36"/>
      <c r="B322" s="24" t="str">
        <f t="shared" ca="1" si="46"/>
        <v>ФД13_KVRO</v>
      </c>
      <c r="C322" s="25" t="s">
        <v>117</v>
      </c>
      <c r="D322" s="25" t="s">
        <v>116</v>
      </c>
      <c r="E322" s="25" t="s">
        <v>117</v>
      </c>
      <c r="F322" s="25" t="s">
        <v>116</v>
      </c>
      <c r="G322" s="25" t="s">
        <v>116</v>
      </c>
      <c r="H322" s="25" t="s">
        <v>223</v>
      </c>
      <c r="I322" s="25" t="s">
        <v>224</v>
      </c>
      <c r="J322" s="25"/>
      <c r="K322" s="25" t="s">
        <v>143</v>
      </c>
      <c r="L322" s="25" t="s">
        <v>120</v>
      </c>
      <c r="M322" s="25"/>
      <c r="N322" s="25" t="s">
        <v>131</v>
      </c>
      <c r="O322" s="25" t="s">
        <v>36</v>
      </c>
      <c r="P322" s="25"/>
      <c r="Q322" s="25"/>
      <c r="R322" s="26" t="s">
        <v>122</v>
      </c>
      <c r="S322" s="25" t="s">
        <v>389</v>
      </c>
      <c r="T322" s="25"/>
      <c r="U322" s="24"/>
      <c r="V322" s="25"/>
      <c r="W322" s="27"/>
      <c r="X322" s="28" t="s">
        <v>123</v>
      </c>
      <c r="Y322" s="28" t="s">
        <v>123</v>
      </c>
      <c r="Z322" s="24"/>
      <c r="AA322" s="76"/>
      <c r="AB322" s="31" t="s">
        <v>6</v>
      </c>
      <c r="AC322" s="32" t="s">
        <v>116</v>
      </c>
      <c r="AD322" s="35">
        <f t="shared" ref="AD322:AD328" si="47">IF(AB322="Включена",1,0)</f>
        <v>0</v>
      </c>
      <c r="AE322" s="6">
        <f t="shared" ref="AE322:AE328" si="48">IF(AB322="Черновик",1,0)</f>
        <v>0</v>
      </c>
      <c r="AF322" s="6">
        <f t="shared" ref="AF322:AF328" si="49">IF(AB322="Отсутствует",1,0)</f>
        <v>1</v>
      </c>
    </row>
    <row r="323" spans="1:32" s="23" customFormat="1" hidden="1" outlineLevel="1" x14ac:dyDescent="0.25">
      <c r="A323" s="36"/>
      <c r="B323" s="24" t="str">
        <f t="shared" ca="1" si="46"/>
        <v>ФД14_KVRO</v>
      </c>
      <c r="C323" s="25" t="s">
        <v>117</v>
      </c>
      <c r="D323" s="25" t="s">
        <v>116</v>
      </c>
      <c r="E323" s="25" t="s">
        <v>117</v>
      </c>
      <c r="F323" s="25" t="s">
        <v>116</v>
      </c>
      <c r="G323" s="25" t="s">
        <v>116</v>
      </c>
      <c r="H323" s="25" t="s">
        <v>223</v>
      </c>
      <c r="I323" s="25" t="s">
        <v>224</v>
      </c>
      <c r="J323" s="25"/>
      <c r="K323" s="25" t="s">
        <v>227</v>
      </c>
      <c r="L323" s="25" t="s">
        <v>120</v>
      </c>
      <c r="M323" s="25"/>
      <c r="N323" s="25" t="s">
        <v>131</v>
      </c>
      <c r="O323" s="25" t="s">
        <v>38</v>
      </c>
      <c r="P323" s="25"/>
      <c r="Q323" s="25"/>
      <c r="R323" s="26" t="s">
        <v>122</v>
      </c>
      <c r="S323" s="25" t="s">
        <v>389</v>
      </c>
      <c r="T323" s="25"/>
      <c r="U323" s="24"/>
      <c r="V323" s="25"/>
      <c r="W323" s="27"/>
      <c r="X323" s="28" t="s">
        <v>123</v>
      </c>
      <c r="Y323" s="28" t="s">
        <v>123</v>
      </c>
      <c r="Z323" s="24"/>
      <c r="AA323" s="76"/>
      <c r="AB323" s="31" t="s">
        <v>6</v>
      </c>
      <c r="AC323" s="32" t="s">
        <v>116</v>
      </c>
      <c r="AD323" s="35">
        <f t="shared" si="47"/>
        <v>0</v>
      </c>
      <c r="AE323" s="6">
        <f t="shared" si="48"/>
        <v>0</v>
      </c>
      <c r="AF323" s="6">
        <f t="shared" si="49"/>
        <v>1</v>
      </c>
    </row>
    <row r="324" spans="1:32" s="23" customFormat="1" hidden="1" outlineLevel="1" x14ac:dyDescent="0.25">
      <c r="A324" s="36"/>
      <c r="B324" s="24" t="str">
        <f t="shared" ca="1" si="46"/>
        <v>ФД15_KVRO</v>
      </c>
      <c r="C324" s="25" t="s">
        <v>117</v>
      </c>
      <c r="D324" s="25" t="s">
        <v>116</v>
      </c>
      <c r="E324" s="25" t="s">
        <v>117</v>
      </c>
      <c r="F324" s="25" t="s">
        <v>116</v>
      </c>
      <c r="G324" s="25" t="s">
        <v>116</v>
      </c>
      <c r="H324" s="25" t="s">
        <v>223</v>
      </c>
      <c r="I324" s="25" t="s">
        <v>224</v>
      </c>
      <c r="J324" s="25"/>
      <c r="K324" s="25" t="s">
        <v>141</v>
      </c>
      <c r="L324" s="25" t="s">
        <v>120</v>
      </c>
      <c r="M324" s="25"/>
      <c r="N324" s="25" t="s">
        <v>131</v>
      </c>
      <c r="O324" s="25" t="s">
        <v>32</v>
      </c>
      <c r="P324" s="25"/>
      <c r="Q324" s="25"/>
      <c r="R324" s="26" t="s">
        <v>122</v>
      </c>
      <c r="S324" s="25" t="s">
        <v>389</v>
      </c>
      <c r="T324" s="25"/>
      <c r="U324" s="24"/>
      <c r="V324" s="25"/>
      <c r="W324" s="27"/>
      <c r="X324" s="28" t="s">
        <v>123</v>
      </c>
      <c r="Y324" s="28" t="s">
        <v>123</v>
      </c>
      <c r="Z324" s="24"/>
      <c r="AA324" s="76"/>
      <c r="AB324" s="31" t="s">
        <v>6</v>
      </c>
      <c r="AC324" s="32" t="s">
        <v>116</v>
      </c>
      <c r="AD324" s="35">
        <f t="shared" si="47"/>
        <v>0</v>
      </c>
      <c r="AE324" s="6">
        <f t="shared" si="48"/>
        <v>0</v>
      </c>
      <c r="AF324" s="6">
        <f t="shared" si="49"/>
        <v>1</v>
      </c>
    </row>
    <row r="325" spans="1:32" s="23" customFormat="1" hidden="1" outlineLevel="1" x14ac:dyDescent="0.25">
      <c r="A325" s="36"/>
      <c r="B325" s="24" t="str">
        <f t="shared" ca="1" si="46"/>
        <v>ФД16_KVRO</v>
      </c>
      <c r="C325" s="25" t="s">
        <v>117</v>
      </c>
      <c r="D325" s="25" t="s">
        <v>116</v>
      </c>
      <c r="E325" s="25" t="s">
        <v>117</v>
      </c>
      <c r="F325" s="25" t="s">
        <v>116</v>
      </c>
      <c r="G325" s="25" t="s">
        <v>116</v>
      </c>
      <c r="H325" s="25" t="s">
        <v>223</v>
      </c>
      <c r="I325" s="25" t="s">
        <v>224</v>
      </c>
      <c r="J325" s="25"/>
      <c r="K325" s="25" t="s">
        <v>500</v>
      </c>
      <c r="L325" s="25" t="s">
        <v>120</v>
      </c>
      <c r="M325" s="25"/>
      <c r="N325" s="25" t="s">
        <v>134</v>
      </c>
      <c r="O325" s="25"/>
      <c r="P325" s="25"/>
      <c r="Q325" s="25"/>
      <c r="R325" s="26" t="s">
        <v>392</v>
      </c>
      <c r="S325" s="25" t="s">
        <v>230</v>
      </c>
      <c r="T325" s="25"/>
      <c r="U325" s="25" t="s">
        <v>460</v>
      </c>
      <c r="V325" s="25"/>
      <c r="W325" s="27"/>
      <c r="X325" s="28" t="s">
        <v>123</v>
      </c>
      <c r="Y325" s="28" t="s">
        <v>123</v>
      </c>
      <c r="Z325" s="24"/>
      <c r="AA325" s="76"/>
      <c r="AB325" s="31" t="s">
        <v>6</v>
      </c>
      <c r="AC325" s="32" t="s">
        <v>116</v>
      </c>
      <c r="AD325" s="35">
        <f t="shared" si="47"/>
        <v>0</v>
      </c>
      <c r="AE325" s="6">
        <f t="shared" si="48"/>
        <v>0</v>
      </c>
      <c r="AF325" s="6">
        <f t="shared" si="49"/>
        <v>1</v>
      </c>
    </row>
    <row r="326" spans="1:32" s="23" customFormat="1" ht="30" hidden="1" outlineLevel="1" x14ac:dyDescent="0.25">
      <c r="A326" s="36"/>
      <c r="B326" s="24" t="str">
        <f t="shared" ca="1" si="46"/>
        <v>ФД17_KVRO</v>
      </c>
      <c r="C326" s="25" t="s">
        <v>117</v>
      </c>
      <c r="D326" s="25" t="s">
        <v>116</v>
      </c>
      <c r="E326" s="25" t="s">
        <v>117</v>
      </c>
      <c r="F326" s="25" t="s">
        <v>116</v>
      </c>
      <c r="G326" s="25" t="s">
        <v>116</v>
      </c>
      <c r="H326" s="25" t="s">
        <v>223</v>
      </c>
      <c r="I326" s="25" t="s">
        <v>224</v>
      </c>
      <c r="J326" s="25"/>
      <c r="K326" s="25" t="s">
        <v>501</v>
      </c>
      <c r="L326" s="25" t="s">
        <v>120</v>
      </c>
      <c r="M326" s="25"/>
      <c r="N326" s="25" t="s">
        <v>125</v>
      </c>
      <c r="O326" s="25"/>
      <c r="P326" s="25"/>
      <c r="Q326" s="25"/>
      <c r="R326" s="26" t="s">
        <v>392</v>
      </c>
      <c r="S326" s="25" t="s">
        <v>230</v>
      </c>
      <c r="T326" s="25"/>
      <c r="U326" s="25" t="s">
        <v>460</v>
      </c>
      <c r="V326" s="25"/>
      <c r="W326" s="27"/>
      <c r="X326" s="28" t="s">
        <v>123</v>
      </c>
      <c r="Y326" s="28" t="s">
        <v>123</v>
      </c>
      <c r="Z326" s="24"/>
      <c r="AA326" s="76"/>
      <c r="AB326" s="31" t="s">
        <v>6</v>
      </c>
      <c r="AC326" s="32" t="s">
        <v>116</v>
      </c>
      <c r="AD326" s="35">
        <f t="shared" si="47"/>
        <v>0</v>
      </c>
      <c r="AE326" s="6">
        <f t="shared" si="48"/>
        <v>0</v>
      </c>
      <c r="AF326" s="6">
        <f t="shared" si="49"/>
        <v>1</v>
      </c>
    </row>
    <row r="327" spans="1:32" s="23" customFormat="1" collapsed="1" x14ac:dyDescent="0.25">
      <c r="A327" s="34"/>
      <c r="B327" s="623" t="s">
        <v>1529</v>
      </c>
      <c r="C327" s="624"/>
      <c r="D327" s="624"/>
      <c r="E327" s="624"/>
      <c r="F327" s="624"/>
      <c r="G327" s="624"/>
      <c r="H327" s="624"/>
      <c r="I327" s="624"/>
      <c r="J327" s="624"/>
      <c r="K327" s="624"/>
      <c r="L327" s="624"/>
      <c r="M327" s="624"/>
      <c r="N327" s="624"/>
      <c r="O327" s="624"/>
      <c r="P327" s="624"/>
      <c r="Q327" s="624"/>
      <c r="R327" s="624"/>
      <c r="S327" s="624"/>
      <c r="T327" s="624"/>
      <c r="U327" s="624"/>
      <c r="V327" s="624"/>
      <c r="W327" s="624"/>
      <c r="X327" s="624"/>
      <c r="Y327" s="624"/>
      <c r="Z327" s="624"/>
      <c r="AA327" s="53"/>
      <c r="AB327" s="53"/>
      <c r="AC327" s="54"/>
      <c r="AD327" s="35">
        <f t="shared" si="47"/>
        <v>0</v>
      </c>
      <c r="AE327" s="6">
        <f t="shared" si="48"/>
        <v>0</v>
      </c>
      <c r="AF327" s="6">
        <f t="shared" si="49"/>
        <v>0</v>
      </c>
    </row>
    <row r="328" spans="1:32" s="23" customFormat="1" ht="30" hidden="1" outlineLevel="1" x14ac:dyDescent="0.25">
      <c r="A328" s="36"/>
      <c r="B328" s="381" t="str">
        <f>"ФД"&amp;COUNTA(C$328:$C328)&amp;"_"&amp;MID(H328,5,3)</f>
        <v>ФД1_ACC</v>
      </c>
      <c r="C328" s="382" t="s">
        <v>117</v>
      </c>
      <c r="D328" s="382" t="s">
        <v>116</v>
      </c>
      <c r="E328" s="382" t="s">
        <v>116</v>
      </c>
      <c r="F328" s="382" t="s">
        <v>116</v>
      </c>
      <c r="G328" s="382" t="s">
        <v>116</v>
      </c>
      <c r="H328" s="382" t="s">
        <v>1529</v>
      </c>
      <c r="I328" s="382"/>
      <c r="J328" s="382"/>
      <c r="K328" s="382" t="s">
        <v>1532</v>
      </c>
      <c r="L328" s="382" t="s">
        <v>120</v>
      </c>
      <c r="M328" s="382"/>
      <c r="N328" s="382" t="s">
        <v>131</v>
      </c>
      <c r="O328" s="382" t="s">
        <v>1569</v>
      </c>
      <c r="P328" s="382"/>
      <c r="Q328" s="382"/>
      <c r="R328" s="383" t="s">
        <v>122</v>
      </c>
      <c r="S328" s="382" t="s">
        <v>1575</v>
      </c>
      <c r="T328" s="382"/>
      <c r="U328" s="382" t="s">
        <v>387</v>
      </c>
      <c r="V328" s="382"/>
      <c r="W328" s="27"/>
      <c r="X328" s="385" t="s">
        <v>116</v>
      </c>
      <c r="Y328" s="385" t="s">
        <v>123</v>
      </c>
      <c r="Z328" s="381"/>
      <c r="AA328" s="76"/>
      <c r="AB328" s="386" t="s">
        <v>4</v>
      </c>
      <c r="AC328" s="387" t="s">
        <v>123</v>
      </c>
      <c r="AD328" s="35">
        <f t="shared" si="47"/>
        <v>1</v>
      </c>
      <c r="AE328" s="6">
        <f t="shared" si="48"/>
        <v>0</v>
      </c>
      <c r="AF328" s="6">
        <f t="shared" si="49"/>
        <v>0</v>
      </c>
    </row>
    <row r="329" spans="1:32" s="23" customFormat="1" ht="30" hidden="1" outlineLevel="1" x14ac:dyDescent="0.25">
      <c r="A329" s="36"/>
      <c r="B329" s="381" t="str">
        <f>"ФД"&amp;COUNTA(C$328:$C329)&amp;"_"&amp;MID(H329,5,3)</f>
        <v>ФД2_ACC</v>
      </c>
      <c r="C329" s="382" t="s">
        <v>117</v>
      </c>
      <c r="D329" s="382" t="s">
        <v>116</v>
      </c>
      <c r="E329" s="382" t="s">
        <v>116</v>
      </c>
      <c r="F329" s="382" t="s">
        <v>116</v>
      </c>
      <c r="G329" s="382" t="s">
        <v>116</v>
      </c>
      <c r="H329" s="382" t="s">
        <v>1529</v>
      </c>
      <c r="I329" s="382"/>
      <c r="J329" s="382"/>
      <c r="K329" s="382" t="s">
        <v>1534</v>
      </c>
      <c r="L329" s="382" t="s">
        <v>120</v>
      </c>
      <c r="M329" s="382"/>
      <c r="N329" s="382" t="s">
        <v>131</v>
      </c>
      <c r="O329" s="382" t="s">
        <v>1569</v>
      </c>
      <c r="P329" s="382"/>
      <c r="Q329" s="382"/>
      <c r="R329" s="383" t="s">
        <v>122</v>
      </c>
      <c r="S329" s="382" t="s">
        <v>1575</v>
      </c>
      <c r="T329" s="382"/>
      <c r="U329" s="382" t="s">
        <v>387</v>
      </c>
      <c r="V329" s="382"/>
      <c r="W329" s="27"/>
      <c r="X329" s="385" t="s">
        <v>116</v>
      </c>
      <c r="Y329" s="385" t="s">
        <v>123</v>
      </c>
      <c r="Z329" s="381"/>
      <c r="AA329" s="76"/>
      <c r="AB329" s="386" t="s">
        <v>4</v>
      </c>
      <c r="AC329" s="387" t="s">
        <v>123</v>
      </c>
      <c r="AD329" s="35">
        <f t="shared" ref="AD329:AD333" si="50">IF(AB329="Включена",1,0)</f>
        <v>1</v>
      </c>
      <c r="AE329" s="6">
        <f t="shared" ref="AE329:AE333" si="51">IF(AB329="Черновик",1,0)</f>
        <v>0</v>
      </c>
      <c r="AF329" s="6">
        <f t="shared" ref="AF329:AF333" si="52">IF(AB329="Отсутствует",1,0)</f>
        <v>0</v>
      </c>
    </row>
    <row r="330" spans="1:32" s="23" customFormat="1" hidden="1" outlineLevel="1" x14ac:dyDescent="0.25">
      <c r="A330" s="36"/>
      <c r="B330" s="381" t="str">
        <f>"ФД"&amp;COUNTA(C$328:$C330)&amp;"_"&amp;MID(H330,5,3)</f>
        <v>ФД3_ACC</v>
      </c>
      <c r="C330" s="382" t="s">
        <v>117</v>
      </c>
      <c r="D330" s="382" t="s">
        <v>116</v>
      </c>
      <c r="E330" s="382" t="s">
        <v>116</v>
      </c>
      <c r="F330" s="382" t="s">
        <v>116</v>
      </c>
      <c r="G330" s="382" t="s">
        <v>116</v>
      </c>
      <c r="H330" s="382" t="s">
        <v>1529</v>
      </c>
      <c r="I330" s="382"/>
      <c r="J330" s="382"/>
      <c r="K330" s="382" t="s">
        <v>1532</v>
      </c>
      <c r="L330" s="382" t="s">
        <v>120</v>
      </c>
      <c r="M330" s="382"/>
      <c r="N330" s="382" t="s">
        <v>131</v>
      </c>
      <c r="O330" s="382" t="s">
        <v>1569</v>
      </c>
      <c r="P330" s="382"/>
      <c r="Q330" s="382"/>
      <c r="R330" s="383" t="s">
        <v>122</v>
      </c>
      <c r="S330" s="382" t="s">
        <v>389</v>
      </c>
      <c r="T330" s="382"/>
      <c r="U330" s="382"/>
      <c r="V330" s="382"/>
      <c r="W330" s="27"/>
      <c r="X330" s="385" t="s">
        <v>116</v>
      </c>
      <c r="Y330" s="385" t="s">
        <v>123</v>
      </c>
      <c r="Z330" s="381"/>
      <c r="AA330" s="76"/>
      <c r="AB330" s="386" t="s">
        <v>4</v>
      </c>
      <c r="AC330" s="387" t="s">
        <v>123</v>
      </c>
      <c r="AD330" s="35">
        <f t="shared" si="50"/>
        <v>1</v>
      </c>
      <c r="AE330" s="6">
        <f t="shared" si="51"/>
        <v>0</v>
      </c>
      <c r="AF330" s="6">
        <f t="shared" si="52"/>
        <v>0</v>
      </c>
    </row>
    <row r="331" spans="1:32" s="23" customFormat="1" hidden="1" outlineLevel="1" x14ac:dyDescent="0.25">
      <c r="A331" s="36"/>
      <c r="B331" s="381" t="str">
        <f>"ФД"&amp;COUNTA(C$328:$C331)&amp;"_"&amp;MID(H331,5,3)</f>
        <v>ФД4_ACC</v>
      </c>
      <c r="C331" s="382" t="s">
        <v>117</v>
      </c>
      <c r="D331" s="382" t="s">
        <v>116</v>
      </c>
      <c r="E331" s="382" t="s">
        <v>116</v>
      </c>
      <c r="F331" s="382" t="s">
        <v>116</v>
      </c>
      <c r="G331" s="382" t="s">
        <v>116</v>
      </c>
      <c r="H331" s="382" t="s">
        <v>1529</v>
      </c>
      <c r="I331" s="382"/>
      <c r="J331" s="382"/>
      <c r="K331" s="382" t="s">
        <v>1532</v>
      </c>
      <c r="L331" s="382" t="s">
        <v>120</v>
      </c>
      <c r="M331" s="382"/>
      <c r="N331" s="382" t="s">
        <v>125</v>
      </c>
      <c r="O331" s="382" t="s">
        <v>1571</v>
      </c>
      <c r="P331" s="382"/>
      <c r="Q331" s="382"/>
      <c r="R331" s="383" t="s">
        <v>122</v>
      </c>
      <c r="S331" s="382" t="s">
        <v>389</v>
      </c>
      <c r="T331" s="382"/>
      <c r="U331" s="382"/>
      <c r="V331" s="382"/>
      <c r="W331" s="27"/>
      <c r="X331" s="385" t="s">
        <v>116</v>
      </c>
      <c r="Y331" s="385" t="s">
        <v>123</v>
      </c>
      <c r="Z331" s="381"/>
      <c r="AA331" s="76"/>
      <c r="AB331" s="386" t="s">
        <v>4</v>
      </c>
      <c r="AC331" s="387" t="s">
        <v>123</v>
      </c>
      <c r="AD331" s="35">
        <f t="shared" si="50"/>
        <v>1</v>
      </c>
      <c r="AE331" s="6">
        <f t="shared" si="51"/>
        <v>0</v>
      </c>
      <c r="AF331" s="6">
        <f t="shared" si="52"/>
        <v>0</v>
      </c>
    </row>
    <row r="332" spans="1:32" s="23" customFormat="1" hidden="1" outlineLevel="1" x14ac:dyDescent="0.25">
      <c r="A332" s="36"/>
      <c r="B332" s="381" t="str">
        <f>"ФД"&amp;COUNTA(C$328:$C332)&amp;"_"&amp;MID(H332,5,3)</f>
        <v>ФД5_ACC</v>
      </c>
      <c r="C332" s="382" t="s">
        <v>117</v>
      </c>
      <c r="D332" s="382" t="s">
        <v>116</v>
      </c>
      <c r="E332" s="382" t="s">
        <v>116</v>
      </c>
      <c r="F332" s="382" t="s">
        <v>116</v>
      </c>
      <c r="G332" s="382" t="s">
        <v>116</v>
      </c>
      <c r="H332" s="382" t="s">
        <v>1529</v>
      </c>
      <c r="I332" s="382"/>
      <c r="J332" s="382"/>
      <c r="K332" s="382" t="s">
        <v>1534</v>
      </c>
      <c r="L332" s="382" t="s">
        <v>120</v>
      </c>
      <c r="M332" s="382"/>
      <c r="N332" s="382" t="s">
        <v>131</v>
      </c>
      <c r="O332" s="382" t="s">
        <v>1569</v>
      </c>
      <c r="P332" s="382"/>
      <c r="Q332" s="382"/>
      <c r="R332" s="383" t="s">
        <v>122</v>
      </c>
      <c r="S332" s="382" t="s">
        <v>389</v>
      </c>
      <c r="T332" s="382"/>
      <c r="U332" s="382"/>
      <c r="V332" s="382"/>
      <c r="W332" s="27"/>
      <c r="X332" s="385" t="s">
        <v>116</v>
      </c>
      <c r="Y332" s="385" t="s">
        <v>123</v>
      </c>
      <c r="Z332" s="381"/>
      <c r="AA332" s="76"/>
      <c r="AB332" s="386" t="s">
        <v>4</v>
      </c>
      <c r="AC332" s="387" t="s">
        <v>123</v>
      </c>
      <c r="AD332" s="35">
        <f t="shared" si="50"/>
        <v>1</v>
      </c>
      <c r="AE332" s="6">
        <f t="shared" si="51"/>
        <v>0</v>
      </c>
      <c r="AF332" s="6">
        <f t="shared" si="52"/>
        <v>0</v>
      </c>
    </row>
    <row r="333" spans="1:32" s="23" customFormat="1" hidden="1" outlineLevel="1" x14ac:dyDescent="0.25">
      <c r="A333" s="36"/>
      <c r="B333" s="381" t="str">
        <f>"ФД"&amp;COUNTA(C$328:$C333)&amp;"_"&amp;MID(H333,5,3)</f>
        <v>ФД6_ACC</v>
      </c>
      <c r="C333" s="382" t="s">
        <v>117</v>
      </c>
      <c r="D333" s="382" t="s">
        <v>116</v>
      </c>
      <c r="E333" s="382" t="s">
        <v>116</v>
      </c>
      <c r="F333" s="382" t="s">
        <v>116</v>
      </c>
      <c r="G333" s="382" t="s">
        <v>116</v>
      </c>
      <c r="H333" s="382" t="s">
        <v>1529</v>
      </c>
      <c r="I333" s="382"/>
      <c r="J333" s="382"/>
      <c r="K333" s="382" t="s">
        <v>1534</v>
      </c>
      <c r="L333" s="382" t="s">
        <v>120</v>
      </c>
      <c r="M333" s="382"/>
      <c r="N333" s="382" t="s">
        <v>125</v>
      </c>
      <c r="O333" s="382" t="s">
        <v>1571</v>
      </c>
      <c r="P333" s="382"/>
      <c r="Q333" s="382"/>
      <c r="R333" s="383" t="s">
        <v>122</v>
      </c>
      <c r="S333" s="382" t="s">
        <v>389</v>
      </c>
      <c r="T333" s="382"/>
      <c r="U333" s="382"/>
      <c r="V333" s="382"/>
      <c r="W333" s="27"/>
      <c r="X333" s="385" t="s">
        <v>116</v>
      </c>
      <c r="Y333" s="385" t="s">
        <v>123</v>
      </c>
      <c r="Z333" s="381"/>
      <c r="AA333" s="76"/>
      <c r="AB333" s="386" t="s">
        <v>4</v>
      </c>
      <c r="AC333" s="387" t="s">
        <v>123</v>
      </c>
      <c r="AD333" s="35">
        <f t="shared" si="50"/>
        <v>1</v>
      </c>
      <c r="AE333" s="6">
        <f t="shared" si="51"/>
        <v>0</v>
      </c>
      <c r="AF333" s="6">
        <f t="shared" si="52"/>
        <v>0</v>
      </c>
    </row>
    <row r="334" spans="1:32" s="23" customFormat="1" ht="45" hidden="1" outlineLevel="1" x14ac:dyDescent="0.25">
      <c r="A334" s="36"/>
      <c r="B334" s="381" t="str">
        <f>"ФД"&amp;COUNTA(C$328:$C334)&amp;"_"&amp;MID(H334,5,3)</f>
        <v>ФД7_ACC</v>
      </c>
      <c r="C334" s="382" t="s">
        <v>117</v>
      </c>
      <c r="D334" s="382" t="s">
        <v>116</v>
      </c>
      <c r="E334" s="382" t="s">
        <v>116</v>
      </c>
      <c r="F334" s="382" t="s">
        <v>116</v>
      </c>
      <c r="G334" s="382" t="s">
        <v>116</v>
      </c>
      <c r="H334" s="382" t="s">
        <v>1529</v>
      </c>
      <c r="I334" s="382"/>
      <c r="J334" s="382"/>
      <c r="K334" s="382" t="s">
        <v>1532</v>
      </c>
      <c r="L334" s="382" t="s">
        <v>120</v>
      </c>
      <c r="M334" s="382"/>
      <c r="N334" s="382" t="s">
        <v>1576</v>
      </c>
      <c r="O334" s="382"/>
      <c r="P334" s="382"/>
      <c r="Q334" s="382"/>
      <c r="R334" s="383" t="s">
        <v>392</v>
      </c>
      <c r="S334" s="382" t="s">
        <v>230</v>
      </c>
      <c r="T334" s="382"/>
      <c r="U334" s="382" t="s">
        <v>460</v>
      </c>
      <c r="V334" s="382"/>
      <c r="W334" s="27"/>
      <c r="X334" s="385" t="s">
        <v>116</v>
      </c>
      <c r="Y334" s="385" t="s">
        <v>123</v>
      </c>
      <c r="Z334" s="381"/>
      <c r="AA334" s="76"/>
      <c r="AB334" s="386" t="s">
        <v>4</v>
      </c>
      <c r="AC334" s="387" t="s">
        <v>123</v>
      </c>
      <c r="AD334" s="35">
        <f t="shared" ref="AD334:AD335" si="53">IF(AB334="Включена",1,0)</f>
        <v>1</v>
      </c>
      <c r="AE334" s="6">
        <f t="shared" ref="AE334:AE335" si="54">IF(AB334="Черновик",1,0)</f>
        <v>0</v>
      </c>
      <c r="AF334" s="6">
        <f t="shared" ref="AF334:AF335" si="55">IF(AB334="Отсутствует",1,0)</f>
        <v>0</v>
      </c>
    </row>
    <row r="335" spans="1:32" s="23" customFormat="1" ht="45" hidden="1" outlineLevel="1" x14ac:dyDescent="0.25">
      <c r="A335" s="36"/>
      <c r="B335" s="381" t="str">
        <f>"ФД"&amp;COUNTA(C$328:$C335)&amp;"_"&amp;MID(H335,5,3)</f>
        <v>ФД8_ACC</v>
      </c>
      <c r="C335" s="382" t="s">
        <v>117</v>
      </c>
      <c r="D335" s="382" t="s">
        <v>116</v>
      </c>
      <c r="E335" s="382" t="s">
        <v>116</v>
      </c>
      <c r="F335" s="382" t="s">
        <v>116</v>
      </c>
      <c r="G335" s="382" t="s">
        <v>116</v>
      </c>
      <c r="H335" s="382" t="s">
        <v>1529</v>
      </c>
      <c r="I335" s="382"/>
      <c r="J335" s="382"/>
      <c r="K335" s="382" t="s">
        <v>1534</v>
      </c>
      <c r="L335" s="382" t="s">
        <v>120</v>
      </c>
      <c r="M335" s="382"/>
      <c r="N335" s="382" t="s">
        <v>1577</v>
      </c>
      <c r="O335" s="382"/>
      <c r="P335" s="382"/>
      <c r="Q335" s="382"/>
      <c r="R335" s="383" t="s">
        <v>392</v>
      </c>
      <c r="S335" s="382" t="s">
        <v>230</v>
      </c>
      <c r="T335" s="382"/>
      <c r="U335" s="382" t="s">
        <v>460</v>
      </c>
      <c r="V335" s="251"/>
      <c r="W335" s="27"/>
      <c r="X335" s="385" t="s">
        <v>116</v>
      </c>
      <c r="Y335" s="385" t="s">
        <v>123</v>
      </c>
      <c r="Z335" s="381"/>
      <c r="AA335" s="76"/>
      <c r="AB335" s="386" t="s">
        <v>4</v>
      </c>
      <c r="AC335" s="387" t="s">
        <v>123</v>
      </c>
      <c r="AD335" s="35">
        <f t="shared" si="53"/>
        <v>1</v>
      </c>
      <c r="AE335" s="6">
        <f t="shared" si="54"/>
        <v>0</v>
      </c>
      <c r="AF335" s="6">
        <f t="shared" si="55"/>
        <v>0</v>
      </c>
    </row>
    <row r="336" spans="1:32" collapsed="1" x14ac:dyDescent="0.25">
      <c r="AB336" s="42"/>
    </row>
    <row r="337" spans="9:28" x14ac:dyDescent="0.25">
      <c r="I337" s="43" t="s">
        <v>4</v>
      </c>
      <c r="J337" s="44">
        <f>SUM(AD:AD)</f>
        <v>205</v>
      </c>
      <c r="K337" s="45">
        <f>J337/J340</f>
        <v>0.73741007194244601</v>
      </c>
      <c r="AB337" s="42"/>
    </row>
    <row r="338" spans="9:28" x14ac:dyDescent="0.25">
      <c r="I338" s="43" t="s">
        <v>5</v>
      </c>
      <c r="J338" s="44">
        <f>SUM(AE:AE)</f>
        <v>2</v>
      </c>
      <c r="K338" s="45">
        <f>J338/J340</f>
        <v>7.1942446043165471E-3</v>
      </c>
      <c r="AB338" s="42"/>
    </row>
    <row r="339" spans="9:28" x14ac:dyDescent="0.25">
      <c r="I339" s="43" t="s">
        <v>6</v>
      </c>
      <c r="J339" s="44">
        <f>SUM(AF:AF)</f>
        <v>71</v>
      </c>
      <c r="K339" s="45">
        <f>J339/J340</f>
        <v>0.25539568345323743</v>
      </c>
      <c r="AB339" s="42"/>
    </row>
    <row r="340" spans="9:28" ht="15.75" x14ac:dyDescent="0.25">
      <c r="I340" s="47" t="s">
        <v>7</v>
      </c>
      <c r="J340" s="48">
        <f>J337+J338+J339</f>
        <v>278</v>
      </c>
      <c r="K340" s="49">
        <f>K337+K338+K339</f>
        <v>1</v>
      </c>
      <c r="AB340" s="42"/>
    </row>
    <row r="341" spans="9:28" x14ac:dyDescent="0.25">
      <c r="AB341" s="42"/>
    </row>
    <row r="342" spans="9:28" x14ac:dyDescent="0.25">
      <c r="AB342" s="42"/>
    </row>
    <row r="343" spans="9:28" x14ac:dyDescent="0.25">
      <c r="AB343" s="42"/>
    </row>
    <row r="344" spans="9:28" x14ac:dyDescent="0.25">
      <c r="AB344" s="42"/>
    </row>
    <row r="345" spans="9:28" x14ac:dyDescent="0.25">
      <c r="AB345" s="42"/>
    </row>
    <row r="346" spans="9:28" x14ac:dyDescent="0.25">
      <c r="AB346" s="42"/>
    </row>
    <row r="347" spans="9:28" x14ac:dyDescent="0.25">
      <c r="AB347" s="42"/>
    </row>
    <row r="348" spans="9:28" x14ac:dyDescent="0.25">
      <c r="AB348" s="42"/>
    </row>
    <row r="349" spans="9:28" x14ac:dyDescent="0.25">
      <c r="AB349" s="42"/>
    </row>
    <row r="350" spans="9:28" x14ac:dyDescent="0.25">
      <c r="AB350" s="42"/>
    </row>
    <row r="351" spans="9:28" x14ac:dyDescent="0.25">
      <c r="AB351" s="42"/>
    </row>
    <row r="352" spans="9:28" x14ac:dyDescent="0.25">
      <c r="AB352" s="42"/>
    </row>
    <row r="353" spans="28:28" x14ac:dyDescent="0.25">
      <c r="AB353" s="42"/>
    </row>
    <row r="354" spans="28:28" x14ac:dyDescent="0.25">
      <c r="AB354" s="42"/>
    </row>
    <row r="355" spans="28:28" x14ac:dyDescent="0.25">
      <c r="AB355" s="42"/>
    </row>
    <row r="356" spans="28:28" x14ac:dyDescent="0.25">
      <c r="AB356" s="42"/>
    </row>
    <row r="357" spans="28:28" x14ac:dyDescent="0.25">
      <c r="AB357" s="42"/>
    </row>
    <row r="358" spans="28:28" x14ac:dyDescent="0.25">
      <c r="AB358" s="42"/>
    </row>
    <row r="359" spans="28:28" x14ac:dyDescent="0.25">
      <c r="AB359" s="42"/>
    </row>
    <row r="360" spans="28:28" x14ac:dyDescent="0.25">
      <c r="AB360" s="42"/>
    </row>
    <row r="361" spans="28:28" x14ac:dyDescent="0.25">
      <c r="AB361" s="42"/>
    </row>
    <row r="362" spans="28:28" x14ac:dyDescent="0.25">
      <c r="AB362" s="42"/>
    </row>
    <row r="363" spans="28:28" x14ac:dyDescent="0.25">
      <c r="AB363" s="42"/>
    </row>
    <row r="364" spans="28:28" x14ac:dyDescent="0.25">
      <c r="AB364" s="42"/>
    </row>
    <row r="365" spans="28:28" x14ac:dyDescent="0.25">
      <c r="AB365" s="42"/>
    </row>
    <row r="366" spans="28:28" x14ac:dyDescent="0.25">
      <c r="AB366" s="42"/>
    </row>
    <row r="367" spans="28:28" x14ac:dyDescent="0.25">
      <c r="AB367" s="42"/>
    </row>
    <row r="368" spans="28:28" x14ac:dyDescent="0.25">
      <c r="AB368" s="42"/>
    </row>
    <row r="369" spans="28:28" x14ac:dyDescent="0.25">
      <c r="AB369" s="42"/>
    </row>
    <row r="370" spans="28:28" x14ac:dyDescent="0.25">
      <c r="AB370" s="42"/>
    </row>
    <row r="371" spans="28:28" x14ac:dyDescent="0.25">
      <c r="AB371" s="42"/>
    </row>
    <row r="372" spans="28:28" x14ac:dyDescent="0.25">
      <c r="AB372" s="42"/>
    </row>
    <row r="373" spans="28:28" x14ac:dyDescent="0.25">
      <c r="AB373" s="42"/>
    </row>
    <row r="374" spans="28:28" x14ac:dyDescent="0.25">
      <c r="AB374" s="42"/>
    </row>
    <row r="375" spans="28:28" x14ac:dyDescent="0.25">
      <c r="AB375" s="42"/>
    </row>
    <row r="376" spans="28:28" x14ac:dyDescent="0.25">
      <c r="AB376" s="42"/>
    </row>
    <row r="377" spans="28:28" x14ac:dyDescent="0.25">
      <c r="AB377" s="42"/>
    </row>
    <row r="378" spans="28:28" x14ac:dyDescent="0.25">
      <c r="AB378" s="42"/>
    </row>
    <row r="379" spans="28:28" x14ac:dyDescent="0.25">
      <c r="AB379" s="42"/>
    </row>
    <row r="380" spans="28:28" x14ac:dyDescent="0.25">
      <c r="AB380" s="42"/>
    </row>
    <row r="381" spans="28:28" x14ac:dyDescent="0.25">
      <c r="AB381" s="42"/>
    </row>
    <row r="382" spans="28:28" x14ac:dyDescent="0.25">
      <c r="AB382" s="42"/>
    </row>
    <row r="383" spans="28:28" x14ac:dyDescent="0.25">
      <c r="AB383" s="42"/>
    </row>
    <row r="384" spans="28:28" x14ac:dyDescent="0.25">
      <c r="AB384" s="42"/>
    </row>
    <row r="385" spans="28:28" x14ac:dyDescent="0.25">
      <c r="AB385" s="42"/>
    </row>
    <row r="386" spans="28:28" x14ac:dyDescent="0.25">
      <c r="AB386" s="42"/>
    </row>
    <row r="387" spans="28:28" x14ac:dyDescent="0.25">
      <c r="AB387" s="42"/>
    </row>
    <row r="388" spans="28:28" x14ac:dyDescent="0.25">
      <c r="AB388" s="42"/>
    </row>
    <row r="389" spans="28:28" x14ac:dyDescent="0.25">
      <c r="AB389" s="42"/>
    </row>
    <row r="390" spans="28:28" x14ac:dyDescent="0.25">
      <c r="AB390" s="42"/>
    </row>
    <row r="391" spans="28:28" x14ac:dyDescent="0.25">
      <c r="AB391" s="42"/>
    </row>
    <row r="392" spans="28:28" x14ac:dyDescent="0.25">
      <c r="AB392" s="42"/>
    </row>
    <row r="393" spans="28:28" x14ac:dyDescent="0.25">
      <c r="AB393" s="42"/>
    </row>
    <row r="394" spans="28:28" x14ac:dyDescent="0.25">
      <c r="AB394" s="42"/>
    </row>
    <row r="395" spans="28:28" x14ac:dyDescent="0.25">
      <c r="AB395" s="42"/>
    </row>
    <row r="396" spans="28:28" x14ac:dyDescent="0.25">
      <c r="AB396" s="42"/>
    </row>
    <row r="397" spans="28:28" x14ac:dyDescent="0.25">
      <c r="AB397" s="42"/>
    </row>
    <row r="398" spans="28:28" x14ac:dyDescent="0.25">
      <c r="AB398" s="42"/>
    </row>
    <row r="399" spans="28:28" x14ac:dyDescent="0.25">
      <c r="AB399" s="42"/>
    </row>
    <row r="400" spans="28:28" x14ac:dyDescent="0.25">
      <c r="AB400" s="42"/>
    </row>
    <row r="401" spans="28:28" x14ac:dyDescent="0.25">
      <c r="AB401" s="42"/>
    </row>
    <row r="402" spans="28:28" x14ac:dyDescent="0.25">
      <c r="AB402" s="42"/>
    </row>
    <row r="403" spans="28:28" x14ac:dyDescent="0.25">
      <c r="AB403" s="42"/>
    </row>
    <row r="404" spans="28:28" x14ac:dyDescent="0.25">
      <c r="AB404" s="42"/>
    </row>
    <row r="405" spans="28:28" x14ac:dyDescent="0.25">
      <c r="AB405" s="42"/>
    </row>
    <row r="406" spans="28:28" x14ac:dyDescent="0.25">
      <c r="AB406" s="42"/>
    </row>
    <row r="407" spans="28:28" x14ac:dyDescent="0.25">
      <c r="AB407" s="42"/>
    </row>
    <row r="408" spans="28:28" x14ac:dyDescent="0.25">
      <c r="AB408" s="42"/>
    </row>
    <row r="409" spans="28:28" x14ac:dyDescent="0.25">
      <c r="AB409" s="42"/>
    </row>
    <row r="410" spans="28:28" x14ac:dyDescent="0.25">
      <c r="AB410" s="42"/>
    </row>
    <row r="411" spans="28:28" x14ac:dyDescent="0.25">
      <c r="AB411" s="42"/>
    </row>
    <row r="412" spans="28:28" x14ac:dyDescent="0.25">
      <c r="AB412" s="42"/>
    </row>
    <row r="413" spans="28:28" x14ac:dyDescent="0.25">
      <c r="AB413" s="42"/>
    </row>
    <row r="414" spans="28:28" x14ac:dyDescent="0.25">
      <c r="AB414" s="42"/>
    </row>
    <row r="415" spans="28:28" x14ac:dyDescent="0.25">
      <c r="AB415" s="42"/>
    </row>
    <row r="416" spans="28:28" x14ac:dyDescent="0.25">
      <c r="AB416" s="42"/>
    </row>
    <row r="417" spans="28:28" x14ac:dyDescent="0.25">
      <c r="AB417" s="42"/>
    </row>
    <row r="418" spans="28:28" x14ac:dyDescent="0.25">
      <c r="AB418" s="42"/>
    </row>
    <row r="419" spans="28:28" x14ac:dyDescent="0.25">
      <c r="AB419" s="42"/>
    </row>
    <row r="420" spans="28:28" x14ac:dyDescent="0.25">
      <c r="AB420" s="42"/>
    </row>
    <row r="421" spans="28:28" x14ac:dyDescent="0.25">
      <c r="AB421" s="42"/>
    </row>
    <row r="422" spans="28:28" x14ac:dyDescent="0.25">
      <c r="AB422" s="42"/>
    </row>
    <row r="423" spans="28:28" x14ac:dyDescent="0.25">
      <c r="AB423" s="42"/>
    </row>
    <row r="424" spans="28:28" x14ac:dyDescent="0.25">
      <c r="AB424" s="42"/>
    </row>
    <row r="425" spans="28:28" x14ac:dyDescent="0.25">
      <c r="AB425" s="42"/>
    </row>
    <row r="426" spans="28:28" x14ac:dyDescent="0.25">
      <c r="AB426" s="42"/>
    </row>
    <row r="427" spans="28:28" x14ac:dyDescent="0.25">
      <c r="AB427" s="42"/>
    </row>
    <row r="428" spans="28:28" x14ac:dyDescent="0.25">
      <c r="AB428" s="42"/>
    </row>
    <row r="429" spans="28:28" x14ac:dyDescent="0.25">
      <c r="AB429" s="42"/>
    </row>
    <row r="430" spans="28:28" x14ac:dyDescent="0.25">
      <c r="AB430" s="42"/>
    </row>
    <row r="431" spans="28:28" x14ac:dyDescent="0.25">
      <c r="AB431" s="42"/>
    </row>
    <row r="432" spans="28:28" x14ac:dyDescent="0.25">
      <c r="AB432" s="42"/>
    </row>
    <row r="433" spans="28:28" x14ac:dyDescent="0.25">
      <c r="AB433" s="42"/>
    </row>
    <row r="434" spans="28:28" x14ac:dyDescent="0.25">
      <c r="AB434" s="42"/>
    </row>
    <row r="435" spans="28:28" x14ac:dyDescent="0.25">
      <c r="AB435" s="42"/>
    </row>
    <row r="436" spans="28:28" x14ac:dyDescent="0.25">
      <c r="AB436" s="42"/>
    </row>
    <row r="437" spans="28:28" x14ac:dyDescent="0.25">
      <c r="AB437" s="42"/>
    </row>
    <row r="438" spans="28:28" x14ac:dyDescent="0.25">
      <c r="AB438" s="42"/>
    </row>
    <row r="439" spans="28:28" x14ac:dyDescent="0.25">
      <c r="AB439" s="42"/>
    </row>
    <row r="440" spans="28:28" x14ac:dyDescent="0.25">
      <c r="AB440" s="42"/>
    </row>
    <row r="441" spans="28:28" x14ac:dyDescent="0.25">
      <c r="AB441" s="42"/>
    </row>
    <row r="442" spans="28:28" x14ac:dyDescent="0.25">
      <c r="AB442" s="42"/>
    </row>
    <row r="443" spans="28:28" x14ac:dyDescent="0.25">
      <c r="AB443" s="42"/>
    </row>
    <row r="444" spans="28:28" x14ac:dyDescent="0.25">
      <c r="AB444" s="42"/>
    </row>
    <row r="445" spans="28:28" x14ac:dyDescent="0.25">
      <c r="AB445" s="42"/>
    </row>
    <row r="446" spans="28:28" x14ac:dyDescent="0.25">
      <c r="AB446" s="42"/>
    </row>
    <row r="447" spans="28:28" x14ac:dyDescent="0.25">
      <c r="AB447" s="42"/>
    </row>
    <row r="448" spans="28:28" x14ac:dyDescent="0.25">
      <c r="AB448" s="42"/>
    </row>
    <row r="449" spans="28:28" x14ac:dyDescent="0.25">
      <c r="AB449" s="42"/>
    </row>
    <row r="450" spans="28:28" x14ac:dyDescent="0.25">
      <c r="AB450" s="42"/>
    </row>
    <row r="451" spans="28:28" x14ac:dyDescent="0.25">
      <c r="AB451" s="42"/>
    </row>
    <row r="452" spans="28:28" x14ac:dyDescent="0.25">
      <c r="AB452" s="42"/>
    </row>
    <row r="453" spans="28:28" x14ac:dyDescent="0.25">
      <c r="AB453" s="42"/>
    </row>
    <row r="454" spans="28:28" x14ac:dyDescent="0.25">
      <c r="AB454" s="42"/>
    </row>
    <row r="455" spans="28:28" x14ac:dyDescent="0.25">
      <c r="AB455" s="42"/>
    </row>
    <row r="456" spans="28:28" x14ac:dyDescent="0.25">
      <c r="AB456" s="42"/>
    </row>
    <row r="457" spans="28:28" x14ac:dyDescent="0.25">
      <c r="AB457" s="42"/>
    </row>
    <row r="458" spans="28:28" x14ac:dyDescent="0.25">
      <c r="AB458" s="42"/>
    </row>
    <row r="459" spans="28:28" x14ac:dyDescent="0.25">
      <c r="AB459" s="42"/>
    </row>
    <row r="460" spans="28:28" x14ac:dyDescent="0.25">
      <c r="AB460" s="42"/>
    </row>
    <row r="461" spans="28:28" x14ac:dyDescent="0.25">
      <c r="AB461" s="42"/>
    </row>
    <row r="462" spans="28:28" x14ac:dyDescent="0.25">
      <c r="AB462" s="42"/>
    </row>
    <row r="463" spans="28:28" x14ac:dyDescent="0.25">
      <c r="AB463" s="42"/>
    </row>
    <row r="464" spans="28:28" x14ac:dyDescent="0.25">
      <c r="AB464" s="42"/>
    </row>
    <row r="465" spans="28:28" x14ac:dyDescent="0.25">
      <c r="AB465" s="42"/>
    </row>
    <row r="466" spans="28:28" x14ac:dyDescent="0.25">
      <c r="AB466" s="42"/>
    </row>
    <row r="467" spans="28:28" x14ac:dyDescent="0.25">
      <c r="AB467" s="42"/>
    </row>
    <row r="468" spans="28:28" x14ac:dyDescent="0.25">
      <c r="AB468" s="42"/>
    </row>
    <row r="469" spans="28:28" x14ac:dyDescent="0.25">
      <c r="AB469" s="42"/>
    </row>
    <row r="470" spans="28:28" x14ac:dyDescent="0.25">
      <c r="AB470" s="42"/>
    </row>
    <row r="471" spans="28:28" x14ac:dyDescent="0.25">
      <c r="AB471" s="42"/>
    </row>
    <row r="472" spans="28:28" x14ac:dyDescent="0.25">
      <c r="AB472" s="42"/>
    </row>
    <row r="473" spans="28:28" x14ac:dyDescent="0.25">
      <c r="AB473" s="42"/>
    </row>
    <row r="474" spans="28:28" x14ac:dyDescent="0.25">
      <c r="AB474" s="42"/>
    </row>
    <row r="475" spans="28:28" x14ac:dyDescent="0.25">
      <c r="AB475" s="42"/>
    </row>
    <row r="476" spans="28:28" x14ac:dyDescent="0.25">
      <c r="AB476" s="42"/>
    </row>
    <row r="477" spans="28:28" x14ac:dyDescent="0.25">
      <c r="AB477" s="42"/>
    </row>
    <row r="478" spans="28:28" x14ac:dyDescent="0.25">
      <c r="AB478" s="42"/>
    </row>
    <row r="479" spans="28:28" x14ac:dyDescent="0.25">
      <c r="AB479" s="42"/>
    </row>
    <row r="480" spans="28:28" x14ac:dyDescent="0.25">
      <c r="AB480" s="42"/>
    </row>
    <row r="481" spans="28:28" x14ac:dyDescent="0.25">
      <c r="AB481" s="42"/>
    </row>
    <row r="482" spans="28:28" x14ac:dyDescent="0.25">
      <c r="AB482" s="42"/>
    </row>
    <row r="483" spans="28:28" x14ac:dyDescent="0.25">
      <c r="AB483" s="42"/>
    </row>
    <row r="484" spans="28:28" x14ac:dyDescent="0.25">
      <c r="AB484" s="42"/>
    </row>
    <row r="485" spans="28:28" x14ac:dyDescent="0.25">
      <c r="AB485" s="42"/>
    </row>
    <row r="486" spans="28:28" x14ac:dyDescent="0.25">
      <c r="AB486" s="42"/>
    </row>
    <row r="487" spans="28:28" x14ac:dyDescent="0.25">
      <c r="AB487" s="42"/>
    </row>
    <row r="488" spans="28:28" x14ac:dyDescent="0.25">
      <c r="AB488" s="42"/>
    </row>
    <row r="489" spans="28:28" x14ac:dyDescent="0.25">
      <c r="AB489" s="42"/>
    </row>
    <row r="490" spans="28:28" x14ac:dyDescent="0.25">
      <c r="AB490" s="42"/>
    </row>
    <row r="491" spans="28:28" x14ac:dyDescent="0.25">
      <c r="AB491" s="42"/>
    </row>
    <row r="492" spans="28:28" x14ac:dyDescent="0.25">
      <c r="AB492" s="42"/>
    </row>
    <row r="493" spans="28:28" x14ac:dyDescent="0.25">
      <c r="AB493" s="42"/>
    </row>
    <row r="494" spans="28:28" x14ac:dyDescent="0.25">
      <c r="AB494" s="42"/>
    </row>
    <row r="495" spans="28:28" x14ac:dyDescent="0.25">
      <c r="AB495" s="42"/>
    </row>
    <row r="496" spans="28:28" x14ac:dyDescent="0.25">
      <c r="AB496" s="42"/>
    </row>
    <row r="497" spans="28:28" x14ac:dyDescent="0.25">
      <c r="AB497" s="42"/>
    </row>
    <row r="498" spans="28:28" x14ac:dyDescent="0.25">
      <c r="AB498" s="42"/>
    </row>
    <row r="499" spans="28:28" x14ac:dyDescent="0.25">
      <c r="AB499" s="42"/>
    </row>
    <row r="500" spans="28:28" x14ac:dyDescent="0.25">
      <c r="AB500" s="42"/>
    </row>
    <row r="501" spans="28:28" x14ac:dyDescent="0.25">
      <c r="AB501" s="42"/>
    </row>
    <row r="502" spans="28:28" x14ac:dyDescent="0.25">
      <c r="AB502" s="42"/>
    </row>
    <row r="503" spans="28:28" x14ac:dyDescent="0.25">
      <c r="AB503" s="42"/>
    </row>
    <row r="504" spans="28:28" x14ac:dyDescent="0.25">
      <c r="AB504" s="42"/>
    </row>
    <row r="505" spans="28:28" x14ac:dyDescent="0.25">
      <c r="AB505" s="42"/>
    </row>
    <row r="506" spans="28:28" x14ac:dyDescent="0.25">
      <c r="AB506" s="42"/>
    </row>
    <row r="507" spans="28:28" x14ac:dyDescent="0.25">
      <c r="AB507" s="42"/>
    </row>
    <row r="508" spans="28:28" x14ac:dyDescent="0.25">
      <c r="AB508" s="42"/>
    </row>
    <row r="509" spans="28:28" x14ac:dyDescent="0.25">
      <c r="AB509" s="42"/>
    </row>
    <row r="510" spans="28:28" x14ac:dyDescent="0.25">
      <c r="AB510" s="42"/>
    </row>
    <row r="511" spans="28:28" x14ac:dyDescent="0.25">
      <c r="AB511" s="42"/>
    </row>
    <row r="512" spans="28:28" x14ac:dyDescent="0.25">
      <c r="AB512" s="42"/>
    </row>
    <row r="513" spans="28:28" x14ac:dyDescent="0.25">
      <c r="AB513" s="42"/>
    </row>
    <row r="514" spans="28:28" x14ac:dyDescent="0.25">
      <c r="AB514" s="42"/>
    </row>
    <row r="515" spans="28:28" x14ac:dyDescent="0.25">
      <c r="AB515" s="42"/>
    </row>
    <row r="516" spans="28:28" x14ac:dyDescent="0.25">
      <c r="AB516" s="42"/>
    </row>
    <row r="517" spans="28:28" x14ac:dyDescent="0.25">
      <c r="AB517" s="42"/>
    </row>
    <row r="518" spans="28:28" x14ac:dyDescent="0.25">
      <c r="AB518" s="42"/>
    </row>
    <row r="519" spans="28:28" x14ac:dyDescent="0.25">
      <c r="AB519" s="42"/>
    </row>
    <row r="520" spans="28:28" x14ac:dyDescent="0.25">
      <c r="AB520" s="42"/>
    </row>
    <row r="521" spans="28:28" x14ac:dyDescent="0.25">
      <c r="AB521" s="42"/>
    </row>
    <row r="522" spans="28:28" x14ac:dyDescent="0.25">
      <c r="AB522" s="42"/>
    </row>
    <row r="523" spans="28:28" x14ac:dyDescent="0.25">
      <c r="AB523" s="42"/>
    </row>
    <row r="524" spans="28:28" x14ac:dyDescent="0.25">
      <c r="AB524" s="42"/>
    </row>
    <row r="525" spans="28:28" x14ac:dyDescent="0.25">
      <c r="AB525" s="42"/>
    </row>
    <row r="526" spans="28:28" x14ac:dyDescent="0.25">
      <c r="AB526" s="42"/>
    </row>
    <row r="527" spans="28:28" x14ac:dyDescent="0.25">
      <c r="AB527" s="42"/>
    </row>
    <row r="528" spans="28:28" x14ac:dyDescent="0.25">
      <c r="AB528" s="42"/>
    </row>
    <row r="529" spans="28:28" x14ac:dyDescent="0.25">
      <c r="AB529" s="42"/>
    </row>
    <row r="530" spans="28:28" x14ac:dyDescent="0.25">
      <c r="AB530" s="42"/>
    </row>
    <row r="531" spans="28:28" x14ac:dyDescent="0.25">
      <c r="AB531" s="42"/>
    </row>
    <row r="532" spans="28:28" x14ac:dyDescent="0.25">
      <c r="AB532" s="42"/>
    </row>
    <row r="533" spans="28:28" x14ac:dyDescent="0.25">
      <c r="AB533" s="42"/>
    </row>
    <row r="534" spans="28:28" x14ac:dyDescent="0.25">
      <c r="AB534" s="42"/>
    </row>
    <row r="535" spans="28:28" x14ac:dyDescent="0.25">
      <c r="AB535" s="42"/>
    </row>
    <row r="536" spans="28:28" x14ac:dyDescent="0.25">
      <c r="AB536" s="42"/>
    </row>
    <row r="537" spans="28:28" x14ac:dyDescent="0.25">
      <c r="AB537" s="42"/>
    </row>
    <row r="538" spans="28:28" x14ac:dyDescent="0.25">
      <c r="AB538" s="42"/>
    </row>
    <row r="539" spans="28:28" x14ac:dyDescent="0.25">
      <c r="AB539" s="42"/>
    </row>
    <row r="540" spans="28:28" x14ac:dyDescent="0.25">
      <c r="AB540" s="42"/>
    </row>
    <row r="541" spans="28:28" x14ac:dyDescent="0.25">
      <c r="AB541" s="42"/>
    </row>
    <row r="542" spans="28:28" x14ac:dyDescent="0.25">
      <c r="AB542" s="42"/>
    </row>
    <row r="543" spans="28:28" x14ac:dyDescent="0.25">
      <c r="AB543" s="42"/>
    </row>
    <row r="544" spans="28:28" x14ac:dyDescent="0.25">
      <c r="AB544" s="42"/>
    </row>
    <row r="545" spans="28:28" x14ac:dyDescent="0.25">
      <c r="AB545" s="42"/>
    </row>
    <row r="546" spans="28:28" x14ac:dyDescent="0.25">
      <c r="AB546" s="42"/>
    </row>
    <row r="547" spans="28:28" x14ac:dyDescent="0.25">
      <c r="AB547" s="42"/>
    </row>
    <row r="548" spans="28:28" x14ac:dyDescent="0.25">
      <c r="AB548" s="42"/>
    </row>
    <row r="549" spans="28:28" x14ac:dyDescent="0.25">
      <c r="AB549" s="42"/>
    </row>
    <row r="550" spans="28:28" x14ac:dyDescent="0.25">
      <c r="AB550" s="42"/>
    </row>
    <row r="551" spans="28:28" x14ac:dyDescent="0.25">
      <c r="AB551" s="42"/>
    </row>
    <row r="552" spans="28:28" x14ac:dyDescent="0.25">
      <c r="AB552" s="42"/>
    </row>
    <row r="553" spans="28:28" x14ac:dyDescent="0.25">
      <c r="AB553" s="42"/>
    </row>
    <row r="554" spans="28:28" x14ac:dyDescent="0.25">
      <c r="AB554" s="42"/>
    </row>
    <row r="555" spans="28:28" x14ac:dyDescent="0.25">
      <c r="AB555" s="42"/>
    </row>
    <row r="556" spans="28:28" x14ac:dyDescent="0.25">
      <c r="AB556" s="42"/>
    </row>
    <row r="557" spans="28:28" x14ac:dyDescent="0.25">
      <c r="AB557" s="42"/>
    </row>
    <row r="558" spans="28:28" x14ac:dyDescent="0.25">
      <c r="AB558" s="42"/>
    </row>
    <row r="559" spans="28:28" x14ac:dyDescent="0.25">
      <c r="AB559" s="42"/>
    </row>
    <row r="560" spans="28:28" x14ac:dyDescent="0.25">
      <c r="AB560" s="42"/>
    </row>
    <row r="561" spans="28:28" x14ac:dyDescent="0.25">
      <c r="AB561" s="42"/>
    </row>
    <row r="562" spans="28:28" x14ac:dyDescent="0.25">
      <c r="AB562" s="42"/>
    </row>
    <row r="563" spans="28:28" x14ac:dyDescent="0.25">
      <c r="AB563" s="42"/>
    </row>
    <row r="564" spans="28:28" x14ac:dyDescent="0.25">
      <c r="AB564" s="42"/>
    </row>
    <row r="565" spans="28:28" x14ac:dyDescent="0.25">
      <c r="AB565" s="42"/>
    </row>
    <row r="566" spans="28:28" x14ac:dyDescent="0.25">
      <c r="AB566" s="42"/>
    </row>
    <row r="567" spans="28:28" x14ac:dyDescent="0.25">
      <c r="AB567" s="42"/>
    </row>
    <row r="568" spans="28:28" x14ac:dyDescent="0.25">
      <c r="AB568" s="42"/>
    </row>
    <row r="569" spans="28:28" x14ac:dyDescent="0.25">
      <c r="AB569" s="42"/>
    </row>
    <row r="570" spans="28:28" x14ac:dyDescent="0.25">
      <c r="AB570" s="42"/>
    </row>
    <row r="571" spans="28:28" x14ac:dyDescent="0.25">
      <c r="AB571" s="42"/>
    </row>
    <row r="572" spans="28:28" x14ac:dyDescent="0.25">
      <c r="AB572" s="42"/>
    </row>
    <row r="573" spans="28:28" x14ac:dyDescent="0.25">
      <c r="AB573" s="42"/>
    </row>
    <row r="574" spans="28:28" x14ac:dyDescent="0.25">
      <c r="AB574" s="42"/>
    </row>
    <row r="575" spans="28:28" x14ac:dyDescent="0.25">
      <c r="AB575" s="42"/>
    </row>
    <row r="576" spans="28:28" x14ac:dyDescent="0.25">
      <c r="AB576" s="42"/>
    </row>
    <row r="577" spans="28:28" x14ac:dyDescent="0.25">
      <c r="AB577" s="42"/>
    </row>
    <row r="578" spans="28:28" x14ac:dyDescent="0.25">
      <c r="AB578" s="42"/>
    </row>
    <row r="579" spans="28:28" x14ac:dyDescent="0.25">
      <c r="AB579" s="42"/>
    </row>
    <row r="580" spans="28:28" x14ac:dyDescent="0.25">
      <c r="AB580" s="42"/>
    </row>
    <row r="581" spans="28:28" x14ac:dyDescent="0.25">
      <c r="AB581" s="42"/>
    </row>
    <row r="582" spans="28:28" x14ac:dyDescent="0.25">
      <c r="AB582" s="42"/>
    </row>
    <row r="583" spans="28:28" x14ac:dyDescent="0.25">
      <c r="AB583" s="42"/>
    </row>
    <row r="584" spans="28:28" x14ac:dyDescent="0.25">
      <c r="AB584" s="42"/>
    </row>
    <row r="585" spans="28:28" x14ac:dyDescent="0.25">
      <c r="AB585" s="42"/>
    </row>
    <row r="586" spans="28:28" x14ac:dyDescent="0.25">
      <c r="AB586" s="42"/>
    </row>
    <row r="587" spans="28:28" x14ac:dyDescent="0.25">
      <c r="AB587" s="42"/>
    </row>
    <row r="588" spans="28:28" x14ac:dyDescent="0.25">
      <c r="AB588" s="42"/>
    </row>
    <row r="589" spans="28:28" x14ac:dyDescent="0.25">
      <c r="AB589" s="42"/>
    </row>
    <row r="590" spans="28:28" x14ac:dyDescent="0.25">
      <c r="AB590" s="42"/>
    </row>
    <row r="591" spans="28:28" x14ac:dyDescent="0.25">
      <c r="AB591" s="42"/>
    </row>
    <row r="592" spans="28:28" x14ac:dyDescent="0.25">
      <c r="AB592" s="42"/>
    </row>
    <row r="593" spans="28:28" x14ac:dyDescent="0.25">
      <c r="AB593" s="42"/>
    </row>
    <row r="594" spans="28:28" x14ac:dyDescent="0.25">
      <c r="AB594" s="42"/>
    </row>
    <row r="595" spans="28:28" x14ac:dyDescent="0.25">
      <c r="AB595" s="42"/>
    </row>
    <row r="596" spans="28:28" x14ac:dyDescent="0.25">
      <c r="AB596" s="42"/>
    </row>
    <row r="597" spans="28:28" x14ac:dyDescent="0.25">
      <c r="AB597" s="42"/>
    </row>
    <row r="598" spans="28:28" x14ac:dyDescent="0.25">
      <c r="AB598" s="42"/>
    </row>
    <row r="599" spans="28:28" x14ac:dyDescent="0.25">
      <c r="AB599" s="42"/>
    </row>
    <row r="600" spans="28:28" x14ac:dyDescent="0.25">
      <c r="AB600" s="42"/>
    </row>
    <row r="601" spans="28:28" x14ac:dyDescent="0.25">
      <c r="AB601" s="42"/>
    </row>
    <row r="602" spans="28:28" x14ac:dyDescent="0.25">
      <c r="AB602" s="42"/>
    </row>
    <row r="603" spans="28:28" x14ac:dyDescent="0.25">
      <c r="AB603" s="42"/>
    </row>
    <row r="604" spans="28:28" x14ac:dyDescent="0.25">
      <c r="AB604" s="42"/>
    </row>
    <row r="605" spans="28:28" x14ac:dyDescent="0.25">
      <c r="AB605" s="42"/>
    </row>
    <row r="606" spans="28:28" x14ac:dyDescent="0.25">
      <c r="AB606" s="42"/>
    </row>
    <row r="607" spans="28:28" x14ac:dyDescent="0.25">
      <c r="AB607" s="42"/>
    </row>
    <row r="608" spans="28:28" x14ac:dyDescent="0.25">
      <c r="AB608" s="42"/>
    </row>
    <row r="609" spans="28:28" x14ac:dyDescent="0.25">
      <c r="AB609" s="42"/>
    </row>
    <row r="610" spans="28:28" x14ac:dyDescent="0.25">
      <c r="AB610" s="42"/>
    </row>
    <row r="611" spans="28:28" x14ac:dyDescent="0.25">
      <c r="AB611" s="42"/>
    </row>
    <row r="612" spans="28:28" x14ac:dyDescent="0.25">
      <c r="AB612" s="42"/>
    </row>
    <row r="613" spans="28:28" x14ac:dyDescent="0.25">
      <c r="AB613" s="42"/>
    </row>
    <row r="614" spans="28:28" x14ac:dyDescent="0.25">
      <c r="AB614" s="42"/>
    </row>
    <row r="615" spans="28:28" x14ac:dyDescent="0.25">
      <c r="AB615" s="42"/>
    </row>
    <row r="616" spans="28:28" x14ac:dyDescent="0.25">
      <c r="AB616" s="42"/>
    </row>
    <row r="617" spans="28:28" x14ac:dyDescent="0.25">
      <c r="AB617" s="42"/>
    </row>
    <row r="618" spans="28:28" x14ac:dyDescent="0.25">
      <c r="AB618" s="42"/>
    </row>
    <row r="619" spans="28:28" x14ac:dyDescent="0.25">
      <c r="AB619" s="42"/>
    </row>
    <row r="620" spans="28:28" x14ac:dyDescent="0.25">
      <c r="AB620" s="42"/>
    </row>
    <row r="621" spans="28:28" x14ac:dyDescent="0.25">
      <c r="AB621" s="42"/>
    </row>
    <row r="622" spans="28:28" x14ac:dyDescent="0.25">
      <c r="AB622" s="42"/>
    </row>
    <row r="623" spans="28:28" x14ac:dyDescent="0.25">
      <c r="AB623" s="42"/>
    </row>
    <row r="624" spans="28:28" x14ac:dyDescent="0.25">
      <c r="AB624" s="42"/>
    </row>
    <row r="625" spans="28:28" x14ac:dyDescent="0.25">
      <c r="AB625" s="42"/>
    </row>
    <row r="626" spans="28:28" x14ac:dyDescent="0.25">
      <c r="AB626" s="42"/>
    </row>
    <row r="627" spans="28:28" x14ac:dyDescent="0.25">
      <c r="AB627" s="42"/>
    </row>
    <row r="628" spans="28:28" x14ac:dyDescent="0.25">
      <c r="AB628" s="42"/>
    </row>
    <row r="629" spans="28:28" x14ac:dyDescent="0.25">
      <c r="AB629" s="42"/>
    </row>
    <row r="630" spans="28:28" x14ac:dyDescent="0.25">
      <c r="AB630" s="42"/>
    </row>
    <row r="631" spans="28:28" x14ac:dyDescent="0.25">
      <c r="AB631" s="42"/>
    </row>
    <row r="632" spans="28:28" x14ac:dyDescent="0.25">
      <c r="AB632" s="42"/>
    </row>
    <row r="633" spans="28:28" x14ac:dyDescent="0.25">
      <c r="AB633" s="42"/>
    </row>
    <row r="634" spans="28:28" x14ac:dyDescent="0.25">
      <c r="AB634" s="42"/>
    </row>
    <row r="635" spans="28:28" x14ac:dyDescent="0.25">
      <c r="AB635" s="42"/>
    </row>
    <row r="636" spans="28:28" x14ac:dyDescent="0.25">
      <c r="AB636" s="42"/>
    </row>
    <row r="637" spans="28:28" x14ac:dyDescent="0.25">
      <c r="AB637" s="42"/>
    </row>
    <row r="638" spans="28:28" x14ac:dyDescent="0.25">
      <c r="AB638" s="42"/>
    </row>
    <row r="639" spans="28:28" x14ac:dyDescent="0.25">
      <c r="AB639" s="42"/>
    </row>
    <row r="640" spans="28:28" x14ac:dyDescent="0.25">
      <c r="AB640" s="42"/>
    </row>
    <row r="641" spans="28:28" x14ac:dyDescent="0.25">
      <c r="AB641" s="42"/>
    </row>
    <row r="642" spans="28:28" x14ac:dyDescent="0.25">
      <c r="AB642" s="42"/>
    </row>
    <row r="643" spans="28:28" x14ac:dyDescent="0.25">
      <c r="AB643" s="42"/>
    </row>
    <row r="644" spans="28:28" x14ac:dyDescent="0.25">
      <c r="AB644" s="42"/>
    </row>
    <row r="645" spans="28:28" x14ac:dyDescent="0.25">
      <c r="AB645" s="42"/>
    </row>
    <row r="646" spans="28:28" x14ac:dyDescent="0.25">
      <c r="AB646" s="42"/>
    </row>
    <row r="647" spans="28:28" x14ac:dyDescent="0.25">
      <c r="AB647" s="42"/>
    </row>
    <row r="648" spans="28:28" x14ac:dyDescent="0.25">
      <c r="AB648" s="42"/>
    </row>
    <row r="649" spans="28:28" x14ac:dyDescent="0.25">
      <c r="AB649" s="42"/>
    </row>
    <row r="650" spans="28:28" x14ac:dyDescent="0.25">
      <c r="AB650" s="42"/>
    </row>
    <row r="651" spans="28:28" x14ac:dyDescent="0.25">
      <c r="AB651" s="42"/>
    </row>
    <row r="652" spans="28:28" x14ac:dyDescent="0.25">
      <c r="AB652" s="42"/>
    </row>
    <row r="653" spans="28:28" x14ac:dyDescent="0.25">
      <c r="AB653" s="42"/>
    </row>
    <row r="654" spans="28:28" x14ac:dyDescent="0.25">
      <c r="AB654" s="42"/>
    </row>
    <row r="655" spans="28:28" x14ac:dyDescent="0.25">
      <c r="AB655" s="42"/>
    </row>
    <row r="656" spans="28:28" x14ac:dyDescent="0.25">
      <c r="AB656" s="42"/>
    </row>
    <row r="657" spans="28:28" x14ac:dyDescent="0.25">
      <c r="AB657" s="42"/>
    </row>
    <row r="658" spans="28:28" x14ac:dyDescent="0.25">
      <c r="AB658" s="42"/>
    </row>
    <row r="659" spans="28:28" x14ac:dyDescent="0.25">
      <c r="AB659" s="42"/>
    </row>
    <row r="660" spans="28:28" x14ac:dyDescent="0.25">
      <c r="AB660" s="42"/>
    </row>
    <row r="661" spans="28:28" x14ac:dyDescent="0.25">
      <c r="AB661" s="42"/>
    </row>
    <row r="662" spans="28:28" x14ac:dyDescent="0.25">
      <c r="AB662" s="42"/>
    </row>
    <row r="663" spans="28:28" x14ac:dyDescent="0.25">
      <c r="AB663" s="42"/>
    </row>
    <row r="664" spans="28:28" x14ac:dyDescent="0.25">
      <c r="AB664" s="42"/>
    </row>
    <row r="665" spans="28:28" x14ac:dyDescent="0.25">
      <c r="AB665" s="42"/>
    </row>
    <row r="666" spans="28:28" x14ac:dyDescent="0.25">
      <c r="AB666" s="42"/>
    </row>
    <row r="667" spans="28:28" x14ac:dyDescent="0.25">
      <c r="AB667" s="42"/>
    </row>
    <row r="668" spans="28:28" x14ac:dyDescent="0.25">
      <c r="AB668" s="42"/>
    </row>
    <row r="669" spans="28:28" x14ac:dyDescent="0.25">
      <c r="AB669" s="42"/>
    </row>
    <row r="670" spans="28:28" x14ac:dyDescent="0.25">
      <c r="AB670" s="42"/>
    </row>
    <row r="671" spans="28:28" x14ac:dyDescent="0.25">
      <c r="AB671" s="42"/>
    </row>
    <row r="672" spans="28:28" x14ac:dyDescent="0.25">
      <c r="AB672" s="42"/>
    </row>
    <row r="673" spans="28:28" x14ac:dyDescent="0.25">
      <c r="AB673" s="42"/>
    </row>
    <row r="674" spans="28:28" x14ac:dyDescent="0.25">
      <c r="AB674" s="42"/>
    </row>
    <row r="675" spans="28:28" x14ac:dyDescent="0.25">
      <c r="AB675" s="42"/>
    </row>
    <row r="676" spans="28:28" x14ac:dyDescent="0.25">
      <c r="AB676" s="42"/>
    </row>
    <row r="677" spans="28:28" x14ac:dyDescent="0.25">
      <c r="AB677" s="42"/>
    </row>
    <row r="678" spans="28:28" x14ac:dyDescent="0.25">
      <c r="AB678" s="42"/>
    </row>
    <row r="679" spans="28:28" x14ac:dyDescent="0.25">
      <c r="AB679" s="42"/>
    </row>
    <row r="680" spans="28:28" x14ac:dyDescent="0.25">
      <c r="AB680" s="42"/>
    </row>
    <row r="681" spans="28:28" x14ac:dyDescent="0.25">
      <c r="AB681" s="42"/>
    </row>
    <row r="682" spans="28:28" x14ac:dyDescent="0.25">
      <c r="AB682" s="42"/>
    </row>
    <row r="683" spans="28:28" x14ac:dyDescent="0.25">
      <c r="AB683" s="42"/>
    </row>
    <row r="684" spans="28:28" x14ac:dyDescent="0.25">
      <c r="AB684" s="42"/>
    </row>
    <row r="685" spans="28:28" x14ac:dyDescent="0.25">
      <c r="AB685" s="42"/>
    </row>
    <row r="686" spans="28:28" x14ac:dyDescent="0.25">
      <c r="AB686" s="42"/>
    </row>
    <row r="687" spans="28:28" x14ac:dyDescent="0.25">
      <c r="AB687" s="42"/>
    </row>
    <row r="688" spans="28:28" x14ac:dyDescent="0.25">
      <c r="AB688" s="42"/>
    </row>
    <row r="689" spans="28:28" x14ac:dyDescent="0.25">
      <c r="AB689" s="42"/>
    </row>
    <row r="690" spans="28:28" x14ac:dyDescent="0.25">
      <c r="AB690" s="42"/>
    </row>
    <row r="691" spans="28:28" x14ac:dyDescent="0.25">
      <c r="AB691" s="42"/>
    </row>
    <row r="692" spans="28:28" x14ac:dyDescent="0.25">
      <c r="AB692" s="42"/>
    </row>
    <row r="693" spans="28:28" x14ac:dyDescent="0.25">
      <c r="AB693" s="42"/>
    </row>
    <row r="694" spans="28:28" x14ac:dyDescent="0.25">
      <c r="AB694" s="42"/>
    </row>
    <row r="695" spans="28:28" x14ac:dyDescent="0.25">
      <c r="AB695" s="42"/>
    </row>
    <row r="696" spans="28:28" x14ac:dyDescent="0.25">
      <c r="AB696" s="42"/>
    </row>
    <row r="697" spans="28:28" x14ac:dyDescent="0.25">
      <c r="AB697" s="42"/>
    </row>
    <row r="698" spans="28:28" x14ac:dyDescent="0.25">
      <c r="AB698" s="42"/>
    </row>
    <row r="699" spans="28:28" x14ac:dyDescent="0.25">
      <c r="AB699" s="42"/>
    </row>
    <row r="700" spans="28:28" x14ac:dyDescent="0.25">
      <c r="AB700" s="42"/>
    </row>
    <row r="701" spans="28:28" x14ac:dyDescent="0.25">
      <c r="AB701" s="42"/>
    </row>
    <row r="702" spans="28:28" x14ac:dyDescent="0.25">
      <c r="AB702" s="42"/>
    </row>
    <row r="703" spans="28:28" x14ac:dyDescent="0.25">
      <c r="AB703" s="42"/>
    </row>
    <row r="704" spans="28:28" x14ac:dyDescent="0.25">
      <c r="AB704" s="42"/>
    </row>
    <row r="705" spans="28:28" x14ac:dyDescent="0.25">
      <c r="AB705" s="42"/>
    </row>
    <row r="706" spans="28:28" x14ac:dyDescent="0.25">
      <c r="AB706" s="42"/>
    </row>
    <row r="707" spans="28:28" x14ac:dyDescent="0.25">
      <c r="AB707" s="42"/>
    </row>
    <row r="708" spans="28:28" x14ac:dyDescent="0.25">
      <c r="AB708" s="42"/>
    </row>
    <row r="709" spans="28:28" x14ac:dyDescent="0.25">
      <c r="AB709" s="42"/>
    </row>
    <row r="710" spans="28:28" x14ac:dyDescent="0.25">
      <c r="AB710" s="42"/>
    </row>
    <row r="711" spans="28:28" x14ac:dyDescent="0.25">
      <c r="AB711" s="42"/>
    </row>
    <row r="712" spans="28:28" x14ac:dyDescent="0.25">
      <c r="AB712" s="42"/>
    </row>
    <row r="713" spans="28:28" x14ac:dyDescent="0.25">
      <c r="AB713" s="42"/>
    </row>
    <row r="714" spans="28:28" x14ac:dyDescent="0.25">
      <c r="AB714" s="42"/>
    </row>
    <row r="715" spans="28:28" x14ac:dyDescent="0.25">
      <c r="AB715" s="42"/>
    </row>
    <row r="716" spans="28:28" x14ac:dyDescent="0.25">
      <c r="AB716" s="42"/>
    </row>
    <row r="717" spans="28:28" x14ac:dyDescent="0.25">
      <c r="AB717" s="42"/>
    </row>
    <row r="718" spans="28:28" x14ac:dyDescent="0.25">
      <c r="AB718" s="42"/>
    </row>
    <row r="719" spans="28:28" x14ac:dyDescent="0.25">
      <c r="AB719" s="42"/>
    </row>
    <row r="720" spans="28:28" x14ac:dyDescent="0.25">
      <c r="AB720" s="42"/>
    </row>
    <row r="721" spans="28:28" x14ac:dyDescent="0.25">
      <c r="AB721" s="42"/>
    </row>
    <row r="722" spans="28:28" x14ac:dyDescent="0.25">
      <c r="AB722" s="42"/>
    </row>
    <row r="723" spans="28:28" x14ac:dyDescent="0.25">
      <c r="AB723" s="42"/>
    </row>
    <row r="724" spans="28:28" x14ac:dyDescent="0.25">
      <c r="AB724" s="42"/>
    </row>
    <row r="725" spans="28:28" x14ac:dyDescent="0.25">
      <c r="AB725" s="42"/>
    </row>
    <row r="726" spans="28:28" x14ac:dyDescent="0.25">
      <c r="AB726" s="42"/>
    </row>
    <row r="727" spans="28:28" x14ac:dyDescent="0.25">
      <c r="AB727" s="42"/>
    </row>
    <row r="728" spans="28:28" x14ac:dyDescent="0.25">
      <c r="AB728" s="42"/>
    </row>
    <row r="729" spans="28:28" x14ac:dyDescent="0.25">
      <c r="AB729" s="42"/>
    </row>
    <row r="730" spans="28:28" x14ac:dyDescent="0.25">
      <c r="AB730" s="42"/>
    </row>
    <row r="731" spans="28:28" x14ac:dyDescent="0.25">
      <c r="AB731" s="42"/>
    </row>
    <row r="732" spans="28:28" x14ac:dyDescent="0.25">
      <c r="AB732" s="42"/>
    </row>
    <row r="733" spans="28:28" x14ac:dyDescent="0.25">
      <c r="AB733" s="42"/>
    </row>
    <row r="734" spans="28:28" x14ac:dyDescent="0.25">
      <c r="AB734" s="42"/>
    </row>
    <row r="735" spans="28:28" x14ac:dyDescent="0.25">
      <c r="AB735" s="42"/>
    </row>
    <row r="736" spans="28:28" x14ac:dyDescent="0.25">
      <c r="AB736" s="42"/>
    </row>
    <row r="737" spans="28:28" x14ac:dyDescent="0.25">
      <c r="AB737" s="42"/>
    </row>
    <row r="738" spans="28:28" x14ac:dyDescent="0.25">
      <c r="AB738" s="42"/>
    </row>
    <row r="739" spans="28:28" x14ac:dyDescent="0.25">
      <c r="AB739" s="42"/>
    </row>
    <row r="740" spans="28:28" x14ac:dyDescent="0.25">
      <c r="AB740" s="42"/>
    </row>
    <row r="741" spans="28:28" x14ac:dyDescent="0.25">
      <c r="AB741" s="42"/>
    </row>
    <row r="742" spans="28:28" x14ac:dyDescent="0.25">
      <c r="AB742" s="42"/>
    </row>
    <row r="743" spans="28:28" x14ac:dyDescent="0.25">
      <c r="AB743" s="42"/>
    </row>
    <row r="744" spans="28:28" x14ac:dyDescent="0.25">
      <c r="AB744" s="42"/>
    </row>
    <row r="745" spans="28:28" x14ac:dyDescent="0.25">
      <c r="AB745" s="42"/>
    </row>
    <row r="746" spans="28:28" x14ac:dyDescent="0.25">
      <c r="AB746" s="42"/>
    </row>
    <row r="747" spans="28:28" x14ac:dyDescent="0.25">
      <c r="AB747" s="42"/>
    </row>
    <row r="748" spans="28:28" x14ac:dyDescent="0.25">
      <c r="AB748" s="42"/>
    </row>
    <row r="749" spans="28:28" x14ac:dyDescent="0.25">
      <c r="AB749" s="42"/>
    </row>
    <row r="750" spans="28:28" x14ac:dyDescent="0.25">
      <c r="AB750" s="42"/>
    </row>
    <row r="751" spans="28:28" x14ac:dyDescent="0.25">
      <c r="AB751" s="42"/>
    </row>
    <row r="752" spans="28:28" x14ac:dyDescent="0.25">
      <c r="AB752" s="42"/>
    </row>
    <row r="753" spans="28:28" x14ac:dyDescent="0.25">
      <c r="AB753" s="42"/>
    </row>
    <row r="754" spans="28:28" x14ac:dyDescent="0.25">
      <c r="AB754" s="42"/>
    </row>
    <row r="755" spans="28:28" x14ac:dyDescent="0.25">
      <c r="AB755" s="42"/>
    </row>
    <row r="756" spans="28:28" x14ac:dyDescent="0.25">
      <c r="AB756" s="42"/>
    </row>
    <row r="757" spans="28:28" x14ac:dyDescent="0.25">
      <c r="AB757" s="42"/>
    </row>
    <row r="758" spans="28:28" x14ac:dyDescent="0.25">
      <c r="AB758" s="42"/>
    </row>
    <row r="759" spans="28:28" x14ac:dyDescent="0.25">
      <c r="AB759" s="42"/>
    </row>
    <row r="760" spans="28:28" x14ac:dyDescent="0.25">
      <c r="AB760" s="42"/>
    </row>
    <row r="761" spans="28:28" x14ac:dyDescent="0.25">
      <c r="AB761" s="42"/>
    </row>
    <row r="762" spans="28:28" x14ac:dyDescent="0.25">
      <c r="AB762" s="42"/>
    </row>
    <row r="763" spans="28:28" x14ac:dyDescent="0.25">
      <c r="AB763" s="42"/>
    </row>
    <row r="764" spans="28:28" x14ac:dyDescent="0.25">
      <c r="AB764" s="42"/>
    </row>
    <row r="765" spans="28:28" x14ac:dyDescent="0.25">
      <c r="AB765" s="42"/>
    </row>
    <row r="766" spans="28:28" x14ac:dyDescent="0.25">
      <c r="AB766" s="42"/>
    </row>
    <row r="767" spans="28:28" x14ac:dyDescent="0.25">
      <c r="AB767" s="42"/>
    </row>
    <row r="768" spans="28:28" x14ac:dyDescent="0.25">
      <c r="AB768" s="42"/>
    </row>
    <row r="769" spans="28:28" x14ac:dyDescent="0.25">
      <c r="AB769" s="42"/>
    </row>
    <row r="770" spans="28:28" x14ac:dyDescent="0.25">
      <c r="AB770" s="42"/>
    </row>
    <row r="771" spans="28:28" x14ac:dyDescent="0.25">
      <c r="AB771" s="42"/>
    </row>
    <row r="772" spans="28:28" x14ac:dyDescent="0.25">
      <c r="AB772" s="42"/>
    </row>
    <row r="773" spans="28:28" x14ac:dyDescent="0.25">
      <c r="AB773" s="42"/>
    </row>
    <row r="774" spans="28:28" x14ac:dyDescent="0.25">
      <c r="AB774" s="42"/>
    </row>
    <row r="775" spans="28:28" x14ac:dyDescent="0.25">
      <c r="AB775" s="42"/>
    </row>
    <row r="776" spans="28:28" x14ac:dyDescent="0.25">
      <c r="AB776" s="42"/>
    </row>
    <row r="777" spans="28:28" x14ac:dyDescent="0.25">
      <c r="AB777" s="42"/>
    </row>
    <row r="778" spans="28:28" x14ac:dyDescent="0.25">
      <c r="AB778" s="42"/>
    </row>
    <row r="779" spans="28:28" x14ac:dyDescent="0.25">
      <c r="AB779" s="42"/>
    </row>
    <row r="780" spans="28:28" x14ac:dyDescent="0.25">
      <c r="AB780" s="42"/>
    </row>
    <row r="781" spans="28:28" x14ac:dyDescent="0.25">
      <c r="AB781" s="42"/>
    </row>
    <row r="794" spans="2:32" s="8" customFormat="1" x14ac:dyDescent="0.25">
      <c r="B794" s="7"/>
      <c r="U794" s="7"/>
      <c r="V794" s="7"/>
      <c r="W794" s="9"/>
      <c r="Z794" s="9"/>
      <c r="AA794" s="10"/>
      <c r="AB794" s="14"/>
      <c r="AC794" s="14"/>
      <c r="AD794" s="6"/>
      <c r="AE794" s="6"/>
      <c r="AF794" s="6"/>
    </row>
    <row r="795" spans="2:32" s="8" customFormat="1" x14ac:dyDescent="0.25">
      <c r="B795" s="7"/>
      <c r="U795" s="7"/>
      <c r="V795" s="7"/>
      <c r="W795" s="9"/>
      <c r="Z795" s="9"/>
      <c r="AA795" s="10"/>
      <c r="AB795" s="14"/>
      <c r="AC795" s="14"/>
      <c r="AD795" s="6"/>
      <c r="AE795" s="6"/>
      <c r="AF795" s="6"/>
    </row>
    <row r="796" spans="2:32" s="8" customFormat="1" x14ac:dyDescent="0.25">
      <c r="B796" s="7"/>
      <c r="U796" s="7"/>
      <c r="V796" s="7"/>
      <c r="W796" s="9"/>
      <c r="Z796" s="9"/>
      <c r="AA796" s="10"/>
      <c r="AB796" s="14"/>
      <c r="AC796" s="14"/>
      <c r="AD796" s="6"/>
      <c r="AE796" s="6"/>
      <c r="AF796" s="6"/>
    </row>
    <row r="797" spans="2:32" s="8" customFormat="1" x14ac:dyDescent="0.25">
      <c r="B797" s="7"/>
      <c r="U797" s="7"/>
      <c r="V797" s="7"/>
      <c r="W797" s="9"/>
      <c r="Z797" s="9"/>
      <c r="AA797" s="10"/>
      <c r="AB797" s="14"/>
      <c r="AC797" s="14"/>
      <c r="AD797" s="6"/>
      <c r="AE797" s="6"/>
      <c r="AF797" s="6"/>
    </row>
    <row r="798" spans="2:32" s="8" customFormat="1" x14ac:dyDescent="0.25">
      <c r="B798" s="7"/>
      <c r="U798" s="7"/>
      <c r="V798" s="7"/>
      <c r="W798" s="9"/>
      <c r="Z798" s="9"/>
      <c r="AA798" s="10"/>
      <c r="AB798" s="14"/>
      <c r="AC798" s="14"/>
      <c r="AD798" s="6"/>
      <c r="AE798" s="6"/>
      <c r="AF798" s="6"/>
    </row>
    <row r="799" spans="2:32" s="8" customFormat="1" x14ac:dyDescent="0.25">
      <c r="B799" s="7"/>
      <c r="U799" s="7"/>
      <c r="V799" s="7"/>
      <c r="W799" s="9"/>
      <c r="Z799" s="9"/>
      <c r="AA799" s="10"/>
      <c r="AB799" s="14"/>
      <c r="AC799" s="14"/>
      <c r="AD799" s="6"/>
      <c r="AE799" s="6"/>
      <c r="AF799" s="6"/>
    </row>
  </sheetData>
  <autoFilter ref="B4:AC326"/>
  <mergeCells count="92">
    <mergeCell ref="B251:Z251"/>
    <mergeCell ref="B266:Z266"/>
    <mergeCell ref="B273:Z273"/>
    <mergeCell ref="B278:Z278"/>
    <mergeCell ref="B309:Z309"/>
    <mergeCell ref="B217:Z217"/>
    <mergeCell ref="B223:Z223"/>
    <mergeCell ref="B231:Z231"/>
    <mergeCell ref="B237:Z237"/>
    <mergeCell ref="B244:Z244"/>
    <mergeCell ref="B177:Z177"/>
    <mergeCell ref="B181:Z181"/>
    <mergeCell ref="B191:Z191"/>
    <mergeCell ref="B200:Z200"/>
    <mergeCell ref="B209:Z209"/>
    <mergeCell ref="B131:Z131"/>
    <mergeCell ref="B157:Z157"/>
    <mergeCell ref="B161:Z161"/>
    <mergeCell ref="B165:Z165"/>
    <mergeCell ref="B170:Z170"/>
    <mergeCell ref="B144:Z144"/>
    <mergeCell ref="V102:V103"/>
    <mergeCell ref="AA102:AA103"/>
    <mergeCell ref="AB102:AB103"/>
    <mergeCell ref="B117:Z117"/>
    <mergeCell ref="B122:Z122"/>
    <mergeCell ref="Q102:Q103"/>
    <mergeCell ref="R102:R103"/>
    <mergeCell ref="S102:S103"/>
    <mergeCell ref="T102:T103"/>
    <mergeCell ref="U102:U103"/>
    <mergeCell ref="L102:L103"/>
    <mergeCell ref="M102:M103"/>
    <mergeCell ref="N102:N103"/>
    <mergeCell ref="O102:O103"/>
    <mergeCell ref="P102:P103"/>
    <mergeCell ref="G102:G103"/>
    <mergeCell ref="H102:H103"/>
    <mergeCell ref="I102:I103"/>
    <mergeCell ref="J102:J103"/>
    <mergeCell ref="K102:K103"/>
    <mergeCell ref="B102:B103"/>
    <mergeCell ref="C102:C103"/>
    <mergeCell ref="D102:D103"/>
    <mergeCell ref="E102:E103"/>
    <mergeCell ref="F102:F103"/>
    <mergeCell ref="B42:Z42"/>
    <mergeCell ref="B70:Z70"/>
    <mergeCell ref="B81:Z81"/>
    <mergeCell ref="B90:Z90"/>
    <mergeCell ref="B100:Z100"/>
    <mergeCell ref="R28:R29"/>
    <mergeCell ref="S28:S29"/>
    <mergeCell ref="T28:T29"/>
    <mergeCell ref="U28:U29"/>
    <mergeCell ref="V28:V29"/>
    <mergeCell ref="M28:M29"/>
    <mergeCell ref="N28:N29"/>
    <mergeCell ref="O28:O29"/>
    <mergeCell ref="P28:P29"/>
    <mergeCell ref="Q28:Q29"/>
    <mergeCell ref="G28:G29"/>
    <mergeCell ref="H28:H29"/>
    <mergeCell ref="I28:I29"/>
    <mergeCell ref="J28:J29"/>
    <mergeCell ref="L28:L29"/>
    <mergeCell ref="B28:B29"/>
    <mergeCell ref="C28:C29"/>
    <mergeCell ref="D28:D29"/>
    <mergeCell ref="E28:E29"/>
    <mergeCell ref="F28:F29"/>
    <mergeCell ref="C2:G2"/>
    <mergeCell ref="H2:H3"/>
    <mergeCell ref="I2:J2"/>
    <mergeCell ref="B26:Z26"/>
    <mergeCell ref="Z2:Z3"/>
    <mergeCell ref="B327:Z327"/>
    <mergeCell ref="AA2:AA3"/>
    <mergeCell ref="AB2:AC2"/>
    <mergeCell ref="B5:Z5"/>
    <mergeCell ref="B19:Z19"/>
    <mergeCell ref="T2:T3"/>
    <mergeCell ref="U2:U3"/>
    <mergeCell ref="V2:V3"/>
    <mergeCell ref="W2:W3"/>
    <mergeCell ref="X2:Y2"/>
    <mergeCell ref="K2:K3"/>
    <mergeCell ref="L2:M2"/>
    <mergeCell ref="N2:Q2"/>
    <mergeCell ref="R2:R3"/>
    <mergeCell ref="S2:S3"/>
    <mergeCell ref="B2:B3"/>
  </mergeCells>
  <conditionalFormatting sqref="C336:G629 C6:G144 C157:G326">
    <cfRule type="containsText" dxfId="533" priority="105" operator="containsText" text="+">
      <formula>NOT(ISERROR(SEARCH("+",C6)))</formula>
    </cfRule>
  </conditionalFormatting>
  <conditionalFormatting sqref="C336:G629 C6:G144 C157:G326">
    <cfRule type="containsText" dxfId="532" priority="104" operator="containsText" text="-">
      <formula>NOT(ISERROR(SEARCH("-",C6)))</formula>
    </cfRule>
  </conditionalFormatting>
  <conditionalFormatting sqref="X336:Y629 X6:Y144 X152:Y326">
    <cfRule type="containsText" dxfId="531" priority="103" operator="containsText" text="Б">
      <formula>NOT(ISERROR(SEARCH("Б",X6)))</formula>
    </cfRule>
  </conditionalFormatting>
  <conditionalFormatting sqref="X336:Y629 X6:Y144 X157:Y326">
    <cfRule type="containsText" dxfId="530" priority="102" operator="containsText" text="П">
      <formula>NOT(ISERROR(SEARCH("П",X6)))</formula>
    </cfRule>
  </conditionalFormatting>
  <conditionalFormatting sqref="C327:G328">
    <cfRule type="containsText" dxfId="529" priority="100" operator="containsText" text="+">
      <formula>NOT(ISERROR(SEARCH("+",C327)))</formula>
    </cfRule>
  </conditionalFormatting>
  <conditionalFormatting sqref="C327:G328">
    <cfRule type="containsText" dxfId="528" priority="99" operator="containsText" text="-">
      <formula>NOT(ISERROR(SEARCH("-",C327)))</formula>
    </cfRule>
  </conditionalFormatting>
  <conditionalFormatting sqref="X327:Y328">
    <cfRule type="containsText" dxfId="527" priority="98" operator="containsText" text="Б">
      <formula>NOT(ISERROR(SEARCH("Б",X327)))</formula>
    </cfRule>
  </conditionalFormatting>
  <conditionalFormatting sqref="X327:Y328">
    <cfRule type="containsText" dxfId="526" priority="97" operator="containsText" text="П">
      <formula>NOT(ISERROR(SEARCH("П",X327)))</formula>
    </cfRule>
  </conditionalFormatting>
  <conditionalFormatting sqref="B336:AC529 B328:N328 P328:AA328 B6:AC46 B47:M50 P47:AC50 B51:AC144 B157:AC327 P145:Q149 O156 Q156 P152:Q155 Z152:AC156 W152:W156 T152:T156 M152:M156 J152:J156 J145:J150 Q150 M145:M150 T145:T150 W145:W150 Z145:AC150">
    <cfRule type="expression" dxfId="525" priority="290">
      <formula>AND($X6="-",$Y6="-")</formula>
    </cfRule>
  </conditionalFormatting>
  <conditionalFormatting sqref="C329:G333">
    <cfRule type="containsText" dxfId="524" priority="94" operator="containsText" text="+">
      <formula>NOT(ISERROR(SEARCH("+",C329)))</formula>
    </cfRule>
  </conditionalFormatting>
  <conditionalFormatting sqref="C329:G333">
    <cfRule type="containsText" dxfId="523" priority="93" operator="containsText" text="-">
      <formula>NOT(ISERROR(SEARCH("-",C329)))</formula>
    </cfRule>
  </conditionalFormatting>
  <conditionalFormatting sqref="Y329:Y333">
    <cfRule type="containsText" dxfId="522" priority="92" operator="containsText" text="Б">
      <formula>NOT(ISERROR(SEARCH("Б",Y329)))</formula>
    </cfRule>
  </conditionalFormatting>
  <conditionalFormatting sqref="Y329:Y333">
    <cfRule type="containsText" dxfId="521" priority="91" operator="containsText" text="П">
      <formula>NOT(ISERROR(SEARCH("П",Y329)))</formula>
    </cfRule>
  </conditionalFormatting>
  <conditionalFormatting sqref="Y329:AA333 V329:W329 L330:N330 P330:R330 T330:W330 B329:J333 V331:W333">
    <cfRule type="expression" dxfId="520" priority="95">
      <formula>AND($X329="-",$Y329="-")</formula>
    </cfRule>
  </conditionalFormatting>
  <conditionalFormatting sqref="X329:X333">
    <cfRule type="containsText" dxfId="519" priority="89" operator="containsText" text="Б">
      <formula>NOT(ISERROR(SEARCH("Б",X329)))</formula>
    </cfRule>
  </conditionalFormatting>
  <conditionalFormatting sqref="X329:X333">
    <cfRule type="containsText" dxfId="518" priority="88" operator="containsText" text="П">
      <formula>NOT(ISERROR(SEARCH("П",X329)))</formula>
    </cfRule>
  </conditionalFormatting>
  <conditionalFormatting sqref="X329:X333">
    <cfRule type="expression" dxfId="517" priority="90">
      <formula>AND($X329="-",$Y329="-")</formula>
    </cfRule>
  </conditionalFormatting>
  <conditionalFormatting sqref="O328">
    <cfRule type="expression" dxfId="516" priority="87">
      <formula>AND($X328="-",$Y328="-")</formula>
    </cfRule>
  </conditionalFormatting>
  <conditionalFormatting sqref="K329:N329 P329:U329">
    <cfRule type="expression" dxfId="515" priority="86">
      <formula>AND($X329="-",$Y329="-")</formula>
    </cfRule>
  </conditionalFormatting>
  <conditionalFormatting sqref="O329">
    <cfRule type="expression" dxfId="514" priority="85">
      <formula>AND($X329="-",$Y329="-")</formula>
    </cfRule>
  </conditionalFormatting>
  <conditionalFormatting sqref="K330">
    <cfRule type="expression" dxfId="513" priority="84">
      <formula>AND($X330="-",$Y330="-")</formula>
    </cfRule>
  </conditionalFormatting>
  <conditionalFormatting sqref="O330">
    <cfRule type="expression" dxfId="512" priority="83">
      <formula>AND($X330="-",$Y330="-")</formula>
    </cfRule>
  </conditionalFormatting>
  <conditionalFormatting sqref="S330">
    <cfRule type="expression" dxfId="511" priority="82">
      <formula>AND($X330="-",$Y330="-")</formula>
    </cfRule>
  </conditionalFormatting>
  <conditionalFormatting sqref="L331:N331 P331:R331 T331:U331">
    <cfRule type="expression" dxfId="510" priority="81">
      <formula>AND($X331="-",$Y331="-")</formula>
    </cfRule>
  </conditionalFormatting>
  <conditionalFormatting sqref="K331">
    <cfRule type="expression" dxfId="509" priority="80">
      <formula>AND($X331="-",$Y331="-")</formula>
    </cfRule>
  </conditionalFormatting>
  <conditionalFormatting sqref="O331">
    <cfRule type="expression" dxfId="508" priority="79">
      <formula>AND($X331="-",$Y331="-")</formula>
    </cfRule>
  </conditionalFormatting>
  <conditionalFormatting sqref="S331">
    <cfRule type="expression" dxfId="507" priority="78">
      <formula>AND($X331="-",$Y331="-")</formula>
    </cfRule>
  </conditionalFormatting>
  <conditionalFormatting sqref="L332:N332 P332:R332 T332:U332">
    <cfRule type="expression" dxfId="506" priority="77">
      <formula>AND($X332="-",$Y332="-")</formula>
    </cfRule>
  </conditionalFormatting>
  <conditionalFormatting sqref="K332">
    <cfRule type="expression" dxfId="505" priority="76">
      <formula>AND($X332="-",$Y332="-")</formula>
    </cfRule>
  </conditionalFormatting>
  <conditionalFormatting sqref="O332">
    <cfRule type="expression" dxfId="504" priority="75">
      <formula>AND($X332="-",$Y332="-")</formula>
    </cfRule>
  </conditionalFormatting>
  <conditionalFormatting sqref="S332">
    <cfRule type="expression" dxfId="503" priority="74">
      <formula>AND($X332="-",$Y332="-")</formula>
    </cfRule>
  </conditionalFormatting>
  <conditionalFormatting sqref="L333:N333 P333:R333 T333:U333">
    <cfRule type="expression" dxfId="502" priority="73">
      <formula>AND($X333="-",$Y333="-")</formula>
    </cfRule>
  </conditionalFormatting>
  <conditionalFormatting sqref="K333">
    <cfRule type="expression" dxfId="501" priority="72">
      <formula>AND($X333="-",$Y333="-")</formula>
    </cfRule>
  </conditionalFormatting>
  <conditionalFormatting sqref="O333">
    <cfRule type="expression" dxfId="500" priority="71">
      <formula>AND($X333="-",$Y333="-")</formula>
    </cfRule>
  </conditionalFormatting>
  <conditionalFormatting sqref="S333">
    <cfRule type="expression" dxfId="499" priority="70">
      <formula>AND($X333="-",$Y333="-")</formula>
    </cfRule>
  </conditionalFormatting>
  <conditionalFormatting sqref="C334:G335">
    <cfRule type="containsText" dxfId="498" priority="68" operator="containsText" text="+">
      <formula>NOT(ISERROR(SEARCH("+",C334)))</formula>
    </cfRule>
  </conditionalFormatting>
  <conditionalFormatting sqref="C334:G335">
    <cfRule type="containsText" dxfId="497" priority="67" operator="containsText" text="-">
      <formula>NOT(ISERROR(SEARCH("-",C334)))</formula>
    </cfRule>
  </conditionalFormatting>
  <conditionalFormatting sqref="Y334:Y335">
    <cfRule type="containsText" dxfId="496" priority="66" operator="containsText" text="Б">
      <formula>NOT(ISERROR(SEARCH("Б",Y334)))</formula>
    </cfRule>
  </conditionalFormatting>
  <conditionalFormatting sqref="Y334:Y335">
    <cfRule type="containsText" dxfId="495" priority="65" operator="containsText" text="П">
      <formula>NOT(ISERROR(SEARCH("П",Y334)))</formula>
    </cfRule>
  </conditionalFormatting>
  <conditionalFormatting sqref="Y334:AA335 B334:J335 V334:W335">
    <cfRule type="expression" dxfId="494" priority="69">
      <formula>AND($X334="-",$Y334="-")</formula>
    </cfRule>
  </conditionalFormatting>
  <conditionalFormatting sqref="X334:X335">
    <cfRule type="containsText" dxfId="493" priority="63" operator="containsText" text="Б">
      <formula>NOT(ISERROR(SEARCH("Б",X334)))</formula>
    </cfRule>
  </conditionalFormatting>
  <conditionalFormatting sqref="X334:X335">
    <cfRule type="containsText" dxfId="492" priority="62" operator="containsText" text="П">
      <formula>NOT(ISERROR(SEARCH("П",X334)))</formula>
    </cfRule>
  </conditionalFormatting>
  <conditionalFormatting sqref="X334:X335">
    <cfRule type="expression" dxfId="491" priority="64">
      <formula>AND($X334="-",$Y334="-")</formula>
    </cfRule>
  </conditionalFormatting>
  <conditionalFormatting sqref="L334:N334 L335:M335">
    <cfRule type="expression" dxfId="490" priority="61">
      <formula>AND($X334="-",$Y334="-")</formula>
    </cfRule>
  </conditionalFormatting>
  <conditionalFormatting sqref="K334:K335">
    <cfRule type="expression" dxfId="489" priority="60">
      <formula>AND($X334="-",$Y334="-")</formula>
    </cfRule>
  </conditionalFormatting>
  <conditionalFormatting sqref="N335">
    <cfRule type="expression" dxfId="488" priority="56">
      <formula>AND($X335="-",$Y335="-")</formula>
    </cfRule>
  </conditionalFormatting>
  <conditionalFormatting sqref="O335:U335">
    <cfRule type="expression" dxfId="487" priority="55">
      <formula>AND($X335="-",$Y335="-")</formula>
    </cfRule>
  </conditionalFormatting>
  <conditionalFormatting sqref="O334:U334">
    <cfRule type="expression" dxfId="486" priority="57">
      <formula>AND($X334="-",$Y334="-")</formula>
    </cfRule>
  </conditionalFormatting>
  <conditionalFormatting sqref="AB328:AC335">
    <cfRule type="expression" dxfId="485" priority="54">
      <formula>AND($X328="-",$Y328="-")</formula>
    </cfRule>
  </conditionalFormatting>
  <conditionalFormatting sqref="N47">
    <cfRule type="expression" dxfId="484" priority="53">
      <formula>AND($Z47="-",$AA47="-")</formula>
    </cfRule>
  </conditionalFormatting>
  <conditionalFormatting sqref="O47">
    <cfRule type="expression" dxfId="483" priority="48">
      <formula>AND($Z47="-",$AA47="-")</formula>
    </cfRule>
  </conditionalFormatting>
  <conditionalFormatting sqref="N48">
    <cfRule type="expression" dxfId="482" priority="51">
      <formula>AND($Z48="-",$AA48="-")</formula>
    </cfRule>
  </conditionalFormatting>
  <conditionalFormatting sqref="N49">
    <cfRule type="expression" dxfId="481" priority="50">
      <formula>AND($Z49="-",$AA49="-")</formula>
    </cfRule>
  </conditionalFormatting>
  <conditionalFormatting sqref="N50">
    <cfRule type="expression" dxfId="480" priority="49">
      <formula>AND($Z50="-",$AA50="-")</formula>
    </cfRule>
  </conditionalFormatting>
  <conditionalFormatting sqref="O49">
    <cfRule type="expression" dxfId="479" priority="47">
      <formula>AND($Z49="-",$AA49="-")</formula>
    </cfRule>
  </conditionalFormatting>
  <conditionalFormatting sqref="O50">
    <cfRule type="expression" dxfId="478" priority="46">
      <formula>AND($Z50="-",$AA50="-")</formula>
    </cfRule>
  </conditionalFormatting>
  <conditionalFormatting sqref="O48">
    <cfRule type="expression" dxfId="477" priority="45">
      <formula>AND($Z48="-",$AA48="-")</formula>
    </cfRule>
  </conditionalFormatting>
  <conditionalFormatting sqref="X145:Y150">
    <cfRule type="containsText" dxfId="476" priority="32" operator="containsText" text="Б">
      <formula>NOT(ISERROR(SEARCH("Б",X145)))</formula>
    </cfRule>
  </conditionalFormatting>
  <conditionalFormatting sqref="X145:Y150 X152:Y156">
    <cfRule type="containsText" dxfId="475" priority="31" operator="containsText" text="П">
      <formula>NOT(ISERROR(SEARCH("П",X145)))</formula>
    </cfRule>
  </conditionalFormatting>
  <conditionalFormatting sqref="P151:Q151 Z151:AC151 W151 T151 M151 J151">
    <cfRule type="expression" dxfId="474" priority="7">
      <formula>AND($X151="-",$Y151="-")</formula>
    </cfRule>
  </conditionalFormatting>
  <conditionalFormatting sqref="X151:Y151">
    <cfRule type="containsText" dxfId="473" priority="2" operator="containsText" text="Б">
      <formula>NOT(ISERROR(SEARCH("Б",X151)))</formula>
    </cfRule>
  </conditionalFormatting>
  <conditionalFormatting sqref="X151:Y151">
    <cfRule type="containsText" dxfId="472" priority="1" operator="containsText" text="П">
      <formula>NOT(ISERROR(SEARCH("П",X151)))</formula>
    </cfRule>
  </conditionalFormatting>
  <dataValidations count="2">
    <dataValidation type="list" allowBlank="1" showInputMessage="1" showErrorMessage="1" sqref="R82:R89 R6:R18 R20:R25 R123:R130 R166:R169 R171:R176 R201:R208 R182:R190 R224:R230 R238:R243 R210:R216 R162:R164 R158:R160 R71:R80 R245:R250 R30:R41 R91:R99 R118:R121 R27:R28 R101:R102 R104:R116 R232:R236 R43:R69 R218:R222 R192:R199 R328:R335 R178:R180 R252:R265 R279:R308 R274:R277 R267:R272 R310:R326 R132:R143 R145:R156">
      <formula1>"'=,'&lt;&gt;,'&lt;,'&gt;,'&gt;=,'&lt;="</formula1>
    </dataValidation>
    <dataValidation type="list" showInputMessage="1" showErrorMessage="1" sqref="X82:Y89 X6:Y18 X20:Y25 X123:Y130 X166:Y169 X171:Y176 X201:Y208 X182:Y190 X224:Y230 X238:Y243 X210:Y216 X162:Y164 X158:Y160 X71:Y80 X245:Y250 X101:Y116 X91:Y99 X118:Y121 X27:Y41 X232:Y236 X328:Y335 X218:Y222 X192:Y199 X43:Y69 X178:Y180 X252:Y265 X279:Y308 X274:Y277 X267:Y272 X310:Y326 X132:Y143 X145:Y156">
      <formula1>"Б,П,-"</formula1>
    </dataValidation>
  </dataValidations>
  <pageMargins left="0.39370078740157477" right="0.39370078740157477" top="0.39370078740157477" bottom="0.39370078740157477" header="0" footer="0"/>
  <pageSetup paperSize="9" scale="37" fitToHeight="0" orientation="landscape" blackAndWhite="1" r:id="rId1"/>
  <ignoredErrors>
    <ignoredError sqref="N146:N149 N152:N155 K155 K145:K149 K156 K150 K152 K153 K154" numberStoredAsText="1"/>
  </ignoredErrors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44" operator="containsText" id="{206BD836-13B1-4874-8955-BB624D50B710}">
            <xm:f>NOT(ISERROR(SEARCH("+",C145)))</xm:f>
            <xm:f>"+"</xm:f>
            <x14:dxf>
              <fill>
                <patternFill patternType="solid">
                  <fgColor rgb="FFFF7C80"/>
                  <bgColor rgb="FFFF7C80"/>
                </patternFill>
              </fill>
            </x14:dxf>
          </x14:cfRule>
          <xm:sqref>C145:C150 E145:G150 E152:G155 C152:C155 C156:E156</xm:sqref>
        </x14:conditionalFormatting>
        <x14:conditionalFormatting xmlns:xm="http://schemas.microsoft.com/office/excel/2006/main">
          <x14:cfRule type="containsText" priority="43" operator="containsText" id="{AC12035C-E0AF-4694-B124-7680EF05782C}">
            <xm:f>NOT(ISERROR(SEARCH("-",C145)))</xm:f>
            <xm:f>"-"</xm:f>
            <x14:dxf>
              <fill>
                <patternFill patternType="solid">
                  <fgColor theme="9" tint="0.59996337778862885"/>
                  <bgColor theme="9" tint="0.59996337778862885"/>
                </patternFill>
              </fill>
            </x14:dxf>
          </x14:cfRule>
          <xm:sqref>C145:C150 E145:G150 E152:G155 C152:C155 C156:E156</xm:sqref>
        </x14:conditionalFormatting>
        <x14:conditionalFormatting xmlns:xm="http://schemas.microsoft.com/office/excel/2006/main">
          <x14:cfRule type="containsText" priority="42" operator="containsText" id="{883A84F4-7167-4589-8BA0-854CAF49FDB9}">
            <xm:f>NOT(ISERROR(SEARCH("+",D145)))</xm:f>
            <xm:f>"+"</xm:f>
            <x14:dxf>
              <fill>
                <patternFill patternType="solid">
                  <fgColor rgb="FFFF7C80"/>
                  <bgColor rgb="FFFF7C80"/>
                </patternFill>
              </fill>
            </x14:dxf>
          </x14:cfRule>
          <xm:sqref>D145:D150 D152:D155</xm:sqref>
        </x14:conditionalFormatting>
        <x14:conditionalFormatting xmlns:xm="http://schemas.microsoft.com/office/excel/2006/main">
          <x14:cfRule type="containsText" priority="41" operator="containsText" id="{05BE5381-7CA2-491F-B3A5-684545AA82AB}">
            <xm:f>NOT(ISERROR(SEARCH("-",D145)))</xm:f>
            <xm:f>"-"</xm:f>
            <x14:dxf>
              <fill>
                <patternFill patternType="solid">
                  <fgColor theme="9" tint="0.59996337778862885"/>
                  <bgColor theme="9" tint="0.59996337778862885"/>
                </patternFill>
              </fill>
            </x14:dxf>
          </x14:cfRule>
          <xm:sqref>D145:D150 D152:D155</xm:sqref>
        </x14:conditionalFormatting>
        <x14:conditionalFormatting xmlns:xm="http://schemas.microsoft.com/office/excel/2006/main">
          <x14:cfRule type="containsText" priority="20" operator="containsText" id="{E1630C67-9BCF-4F5E-90B0-47B9149F6D50}">
            <xm:f>NOT(ISERROR(SEARCH("+",F156)))</xm:f>
            <xm:f>"+"</xm:f>
            <x14:dxf>
              <fill>
                <patternFill patternType="solid">
                  <fgColor rgb="FFFF7C80"/>
                  <bgColor rgb="FFFF7C80"/>
                </patternFill>
              </fill>
            </x14:dxf>
          </x14:cfRule>
          <xm:sqref>F156:G156</xm:sqref>
        </x14:conditionalFormatting>
        <x14:conditionalFormatting xmlns:xm="http://schemas.microsoft.com/office/excel/2006/main">
          <x14:cfRule type="containsText" priority="19" operator="containsText" id="{624AC373-CB51-4720-8CB3-DD36D642C950}">
            <xm:f>NOT(ISERROR(SEARCH("-",F156)))</xm:f>
            <xm:f>"-"</xm:f>
            <x14:dxf>
              <fill>
                <patternFill patternType="solid">
                  <fgColor theme="9" tint="0.59996337778862885"/>
                  <bgColor theme="9" tint="0.59996337778862885"/>
                </patternFill>
              </fill>
            </x14:dxf>
          </x14:cfRule>
          <xm:sqref>F156:G156</xm:sqref>
        </x14:conditionalFormatting>
        <x14:conditionalFormatting xmlns:xm="http://schemas.microsoft.com/office/excel/2006/main">
          <x14:cfRule type="containsText" priority="6" operator="containsText" id="{F65D5C10-BFEA-47A2-95B1-DBD2C060F09F}">
            <xm:f>NOT(ISERROR(SEARCH("+",C151)))</xm:f>
            <xm:f>"+"</xm:f>
            <x14:dxf>
              <fill>
                <patternFill patternType="solid">
                  <fgColor rgb="FFFF7C80"/>
                  <bgColor rgb="FFFF7C80"/>
                </patternFill>
              </fill>
            </x14:dxf>
          </x14:cfRule>
          <xm:sqref>E151:G151 C151</xm:sqref>
        </x14:conditionalFormatting>
        <x14:conditionalFormatting xmlns:xm="http://schemas.microsoft.com/office/excel/2006/main">
          <x14:cfRule type="containsText" priority="5" operator="containsText" id="{0516E1A3-4D3A-45AB-86EB-0EF9C3B1E81D}">
            <xm:f>NOT(ISERROR(SEARCH("-",C151)))</xm:f>
            <xm:f>"-"</xm:f>
            <x14:dxf>
              <fill>
                <patternFill patternType="solid">
                  <fgColor theme="9" tint="0.59996337778862885"/>
                  <bgColor theme="9" tint="0.59996337778862885"/>
                </patternFill>
              </fill>
            </x14:dxf>
          </x14:cfRule>
          <xm:sqref>E151:G151 C151</xm:sqref>
        </x14:conditionalFormatting>
        <x14:conditionalFormatting xmlns:xm="http://schemas.microsoft.com/office/excel/2006/main">
          <x14:cfRule type="containsText" priority="4" operator="containsText" id="{40E37FB4-0D6D-41D1-9CC1-E7D9AA19DEB4}">
            <xm:f>NOT(ISERROR(SEARCH("+",D151)))</xm:f>
            <xm:f>"+"</xm:f>
            <x14:dxf>
              <fill>
                <patternFill patternType="solid">
                  <fgColor rgb="FFFF7C80"/>
                  <bgColor rgb="FFFF7C80"/>
                </patternFill>
              </fill>
            </x14:dxf>
          </x14:cfRule>
          <xm:sqref>D151</xm:sqref>
        </x14:conditionalFormatting>
        <x14:conditionalFormatting xmlns:xm="http://schemas.microsoft.com/office/excel/2006/main">
          <x14:cfRule type="containsText" priority="3" operator="containsText" id="{0275B81E-DD1B-4924-B077-E0B1DEDCF49C}">
            <xm:f>NOT(ISERROR(SEARCH("-",D151)))</xm:f>
            <xm:f>"-"</xm:f>
            <x14:dxf>
              <fill>
                <patternFill patternType="solid">
                  <fgColor theme="9" tint="0.59996337778862885"/>
                  <bgColor theme="9" tint="0.59996337778862885"/>
                </patternFill>
              </fill>
            </x14:dxf>
          </x14:cfRule>
          <xm:sqref>D151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8">
    <pageSetUpPr fitToPage="1"/>
  </sheetPr>
  <dimension ref="A2:AY601"/>
  <sheetViews>
    <sheetView zoomScale="70" zoomScaleNormal="70" workbookViewId="0">
      <pane ySplit="4" topLeftCell="A207" activePane="bottomLeft" state="frozen"/>
      <selection activeCell="L9" sqref="L9"/>
      <selection pane="bottomLeft" activeCell="O367" sqref="O367"/>
    </sheetView>
  </sheetViews>
  <sheetFormatPr defaultRowHeight="15" outlineLevelRow="1" x14ac:dyDescent="0.25"/>
  <cols>
    <col min="1" max="1" width="1.140625" style="6" customWidth="1"/>
    <col min="2" max="2" width="11.5703125" style="7" customWidth="1"/>
    <col min="3" max="3" width="2.85546875" style="8" customWidth="1"/>
    <col min="4" max="4" width="3.42578125" style="8" bestFit="1" customWidth="1"/>
    <col min="5" max="5" width="2.85546875" style="8" customWidth="1"/>
    <col min="6" max="6" width="3.140625" style="8" bestFit="1" customWidth="1"/>
    <col min="7" max="7" width="2.42578125" style="8" bestFit="1" customWidth="1"/>
    <col min="8" max="8" width="2.5703125" style="8" bestFit="1" customWidth="1"/>
    <col min="9" max="9" width="14.7109375" style="8" customWidth="1"/>
    <col min="10" max="10" width="13.5703125" style="8" customWidth="1"/>
    <col min="11" max="11" width="21.7109375" style="8" customWidth="1"/>
    <col min="12" max="12" width="18" style="8" customWidth="1"/>
    <col min="13" max="13" width="7.5703125" style="8" bestFit="1" customWidth="1"/>
    <col min="14" max="14" width="21.28515625" style="8" customWidth="1"/>
    <col min="15" max="15" width="31.5703125" style="8" bestFit="1" customWidth="1"/>
    <col min="16" max="16" width="18.5703125" style="8" customWidth="1"/>
    <col min="17" max="17" width="10.85546875" style="8" customWidth="1"/>
    <col min="18" max="18" width="5.7109375" style="8" customWidth="1"/>
    <col min="19" max="20" width="18.5703125" style="8" customWidth="1"/>
    <col min="21" max="21" width="20.28515625" style="8" customWidth="1"/>
    <col min="22" max="22" width="26.5703125" style="8" customWidth="1"/>
    <col min="23" max="23" width="12.85546875" style="8" customWidth="1"/>
    <col min="24" max="24" width="17.42578125" style="8" customWidth="1"/>
    <col min="25" max="25" width="10.85546875" style="8" customWidth="1"/>
    <col min="26" max="26" width="77" style="6" customWidth="1"/>
    <col min="27" max="28" width="14.28515625" style="8" customWidth="1"/>
    <col min="29" max="29" width="21" style="9" bestFit="1" customWidth="1"/>
    <col min="30" max="31" width="14" style="10" customWidth="1"/>
    <col min="32" max="32" width="9.5703125" style="10" customWidth="1"/>
    <col min="33" max="35" width="2.42578125" style="10" hidden="1" customWidth="1"/>
    <col min="36" max="36" width="232.7109375" style="78" hidden="1" customWidth="1"/>
    <col min="37" max="37" width="18.7109375" style="78" hidden="1" customWidth="1"/>
    <col min="38" max="38" width="15.7109375" style="78" hidden="1" customWidth="1"/>
    <col min="39" max="39" width="18.42578125" style="78" hidden="1" customWidth="1"/>
    <col min="40" max="40" width="14.5703125" style="78" hidden="1" customWidth="1"/>
    <col min="41" max="41" width="10.7109375" style="78" hidden="1" customWidth="1"/>
    <col min="42" max="42" width="12.42578125" style="79" hidden="1" customWidth="1"/>
    <col min="43" max="43" width="3.85546875" style="78" hidden="1" customWidth="1"/>
    <col min="44" max="44" width="10.28515625" style="78" hidden="1" customWidth="1"/>
    <col min="45" max="45" width="43" style="78" hidden="1" customWidth="1"/>
    <col min="46" max="46" width="57.7109375" style="78" hidden="1" customWidth="1"/>
    <col min="47" max="47" width="28.140625" style="78" hidden="1" customWidth="1"/>
    <col min="48" max="48" width="15.5703125" style="78" hidden="1" customWidth="1"/>
    <col min="49" max="49" width="14.5703125" style="78" hidden="1" customWidth="1"/>
    <col min="50" max="50" width="23" style="78" hidden="1" customWidth="1"/>
    <col min="51" max="51" width="27.85546875" style="6" customWidth="1"/>
    <col min="52" max="16384" width="9.140625" style="6"/>
  </cols>
  <sheetData>
    <row r="2" spans="2:50" x14ac:dyDescent="0.25">
      <c r="B2" s="631" t="s">
        <v>88</v>
      </c>
      <c r="C2" s="631" t="s">
        <v>89</v>
      </c>
      <c r="D2" s="631"/>
      <c r="E2" s="631"/>
      <c r="F2" s="631"/>
      <c r="G2" s="631"/>
      <c r="H2" s="631"/>
      <c r="I2" s="631" t="s">
        <v>90</v>
      </c>
      <c r="J2" s="631" t="s">
        <v>68</v>
      </c>
      <c r="K2" s="672" t="s">
        <v>502</v>
      </c>
      <c r="L2" s="672" t="s">
        <v>503</v>
      </c>
      <c r="M2" s="631" t="s">
        <v>91</v>
      </c>
      <c r="N2" s="630" t="s">
        <v>92</v>
      </c>
      <c r="O2" s="630"/>
      <c r="P2" s="630" t="s">
        <v>93</v>
      </c>
      <c r="Q2" s="630"/>
      <c r="R2" s="630" t="s">
        <v>94</v>
      </c>
      <c r="S2" s="630" t="s">
        <v>96</v>
      </c>
      <c r="T2" s="628" t="s">
        <v>97</v>
      </c>
      <c r="U2" s="631" t="s">
        <v>91</v>
      </c>
      <c r="V2" s="630" t="s">
        <v>92</v>
      </c>
      <c r="W2" s="630"/>
      <c r="X2" s="630" t="s">
        <v>93</v>
      </c>
      <c r="Y2" s="630"/>
      <c r="Z2" s="674" t="s">
        <v>99</v>
      </c>
      <c r="AA2" s="630" t="s">
        <v>100</v>
      </c>
      <c r="AB2" s="630"/>
      <c r="AC2" s="631" t="s">
        <v>101</v>
      </c>
      <c r="AD2" s="625" t="s">
        <v>102</v>
      </c>
      <c r="AE2" s="626" t="s">
        <v>103</v>
      </c>
      <c r="AF2" s="627"/>
      <c r="AG2" s="80"/>
      <c r="AH2" s="80"/>
      <c r="AI2" s="80"/>
    </row>
    <row r="3" spans="2:50" s="14" customFormat="1" ht="28.5" x14ac:dyDescent="0.25">
      <c r="B3" s="631"/>
      <c r="C3" s="12" t="s">
        <v>104</v>
      </c>
      <c r="D3" s="12" t="s">
        <v>105</v>
      </c>
      <c r="E3" s="12" t="s">
        <v>106</v>
      </c>
      <c r="F3" s="12" t="s">
        <v>107</v>
      </c>
      <c r="G3" s="12" t="s">
        <v>108</v>
      </c>
      <c r="H3" s="12" t="s">
        <v>504</v>
      </c>
      <c r="I3" s="631"/>
      <c r="J3" s="631"/>
      <c r="K3" s="673"/>
      <c r="L3" s="673"/>
      <c r="M3" s="631"/>
      <c r="N3" s="13" t="s">
        <v>109</v>
      </c>
      <c r="O3" s="13" t="s">
        <v>505</v>
      </c>
      <c r="P3" s="13" t="s">
        <v>109</v>
      </c>
      <c r="Q3" s="13" t="s">
        <v>505</v>
      </c>
      <c r="R3" s="630"/>
      <c r="S3" s="630"/>
      <c r="T3" s="629"/>
      <c r="U3" s="631"/>
      <c r="V3" s="13" t="s">
        <v>109</v>
      </c>
      <c r="W3" s="13" t="s">
        <v>505</v>
      </c>
      <c r="X3" s="13" t="s">
        <v>109</v>
      </c>
      <c r="Y3" s="13" t="s">
        <v>505</v>
      </c>
      <c r="Z3" s="674"/>
      <c r="AA3" s="13" t="s">
        <v>111</v>
      </c>
      <c r="AB3" s="13" t="s">
        <v>112</v>
      </c>
      <c r="AC3" s="631"/>
      <c r="AD3" s="625"/>
      <c r="AE3" s="15" t="s">
        <v>113</v>
      </c>
      <c r="AF3" s="15" t="s">
        <v>114</v>
      </c>
      <c r="AG3" s="80"/>
      <c r="AH3" s="80"/>
      <c r="AI3" s="80"/>
      <c r="AJ3" s="79"/>
      <c r="AK3" s="79"/>
      <c r="AL3" s="79"/>
      <c r="AM3" s="79"/>
      <c r="AN3" s="79"/>
      <c r="AO3" s="79"/>
      <c r="AP3" s="79"/>
      <c r="AQ3" s="79"/>
      <c r="AR3" s="79"/>
      <c r="AS3" s="79"/>
      <c r="AT3" s="79"/>
      <c r="AU3" s="79"/>
      <c r="AV3" s="79"/>
      <c r="AW3" s="79"/>
      <c r="AX3" s="79"/>
    </row>
    <row r="4" spans="2:50" x14ac:dyDescent="0.25"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66"/>
      <c r="O4" s="66"/>
      <c r="P4" s="66"/>
      <c r="Q4" s="66"/>
      <c r="R4" s="66"/>
      <c r="S4" s="66"/>
      <c r="T4" s="384"/>
      <c r="U4" s="66"/>
      <c r="V4" s="66"/>
      <c r="W4" s="66"/>
      <c r="X4" s="66"/>
      <c r="Y4" s="66"/>
      <c r="Z4" s="82"/>
      <c r="AA4" s="66"/>
      <c r="AB4" s="66"/>
      <c r="AC4" s="83"/>
      <c r="AD4" s="84"/>
      <c r="AE4" s="85"/>
      <c r="AF4" s="85"/>
      <c r="AG4" s="86"/>
      <c r="AH4" s="86"/>
      <c r="AI4" s="86"/>
    </row>
    <row r="5" spans="2:50" collapsed="1" x14ac:dyDescent="0.25">
      <c r="B5" s="623" t="s">
        <v>115</v>
      </c>
      <c r="C5" s="624"/>
      <c r="D5" s="624"/>
      <c r="E5" s="624"/>
      <c r="F5" s="624"/>
      <c r="G5" s="624"/>
      <c r="H5" s="624"/>
      <c r="I5" s="624"/>
      <c r="J5" s="624"/>
      <c r="K5" s="624"/>
      <c r="L5" s="624"/>
      <c r="M5" s="624"/>
      <c r="N5" s="624"/>
      <c r="O5" s="624"/>
      <c r="P5" s="624"/>
      <c r="Q5" s="624"/>
      <c r="R5" s="624"/>
      <c r="S5" s="624"/>
      <c r="T5" s="624"/>
      <c r="U5" s="624"/>
      <c r="V5" s="624"/>
      <c r="W5" s="624"/>
      <c r="X5" s="624"/>
      <c r="Y5" s="624"/>
      <c r="Z5" s="624"/>
      <c r="AA5" s="624"/>
      <c r="AB5" s="624"/>
      <c r="AC5" s="624"/>
      <c r="AD5" s="20"/>
      <c r="AE5" s="87"/>
      <c r="AF5" s="87"/>
      <c r="AG5" s="6">
        <f t="shared" ref="AG5:AG18" si="0">IF(AE5="Включена",1,0)</f>
        <v>0</v>
      </c>
      <c r="AH5" s="6">
        <f t="shared" ref="AH5:AH18" si="1">IF(AE5="Черновик",1,0)</f>
        <v>0</v>
      </c>
      <c r="AI5" s="6">
        <f t="shared" ref="AI5:AI18" si="2">IF(AE5="Отсутствует",1,0)</f>
        <v>0</v>
      </c>
      <c r="AJ5" s="88"/>
      <c r="AK5" s="89"/>
      <c r="AL5" s="89"/>
      <c r="AM5" s="89"/>
      <c r="AN5" s="89"/>
    </row>
    <row r="6" spans="2:50" s="23" customFormat="1" ht="28.5" hidden="1" outlineLevel="1" x14ac:dyDescent="0.25">
      <c r="B6" s="24" t="str">
        <f t="shared" ref="B6:B9" si="3">"В"&amp;COUNTA($C$6:C6)&amp;"_"&amp;MID(I6,5,3)</f>
        <v>В1_110</v>
      </c>
      <c r="C6" s="25" t="s">
        <v>116</v>
      </c>
      <c r="D6" s="25" t="s">
        <v>116</v>
      </c>
      <c r="E6" s="25" t="s">
        <v>116</v>
      </c>
      <c r="F6" s="25" t="s">
        <v>116</v>
      </c>
      <c r="G6" s="25" t="s">
        <v>117</v>
      </c>
      <c r="H6" s="25" t="s">
        <v>116</v>
      </c>
      <c r="I6" s="25" t="s">
        <v>115</v>
      </c>
      <c r="J6" s="25"/>
      <c r="K6" s="25"/>
      <c r="L6" s="25"/>
      <c r="M6" s="25" t="s">
        <v>121</v>
      </c>
      <c r="N6" s="25" t="s">
        <v>120</v>
      </c>
      <c r="O6" s="25"/>
      <c r="P6" s="25" t="s">
        <v>131</v>
      </c>
      <c r="Q6" s="25"/>
      <c r="R6" s="26" t="s">
        <v>122</v>
      </c>
      <c r="S6" s="25"/>
      <c r="T6" s="382"/>
      <c r="U6" s="25" t="s">
        <v>121</v>
      </c>
      <c r="V6" s="25" t="s">
        <v>120</v>
      </c>
      <c r="W6" s="25"/>
      <c r="X6" s="25" t="s">
        <v>124</v>
      </c>
      <c r="Y6" s="25"/>
      <c r="Z6" s="90" t="str">
        <f t="shared" ref="Z6:Z16" si="4">AJ6&amp;AK6&amp;AL6&amp;AM6&amp;AN6&amp;AO6&amp;AP6&amp;AQ6&amp;AR6&amp;AS6&amp;AT6&amp;AU6&amp;AV6&amp;AW6&amp;AX6</f>
        <v>по всем строкам гр.2 раздела 1 ф.0503110 &lt;&gt; соответствующим строкам гр.5 раздела 1 - недопустимо.</v>
      </c>
      <c r="AA6" s="28" t="s">
        <v>123</v>
      </c>
      <c r="AB6" s="28" t="s">
        <v>123</v>
      </c>
      <c r="AC6" s="29"/>
      <c r="AD6" s="30"/>
      <c r="AE6" s="31" t="s">
        <v>4</v>
      </c>
      <c r="AF6" s="32" t="s">
        <v>123</v>
      </c>
      <c r="AG6" s="6">
        <f t="shared" si="0"/>
        <v>1</v>
      </c>
      <c r="AH6" s="6">
        <f t="shared" si="1"/>
        <v>0</v>
      </c>
      <c r="AI6" s="6">
        <f t="shared" si="2"/>
        <v>0</v>
      </c>
      <c r="AJ6" s="91" t="str">
        <f t="shared" ref="AJ6:AJ16" si="5">IF(N6="*","по всем строкам","стр."&amp;N6)</f>
        <v>по всем строкам</v>
      </c>
      <c r="AK6" s="92" t="str">
        <f t="shared" ref="AK6:AK16" si="6">IF(O6="",""," (кроме стр."&amp;O6&amp;")")</f>
        <v/>
      </c>
      <c r="AL6" s="92" t="str">
        <f t="shared" ref="AL6:AL16" si="7">IF(P6="*"," по всем графам"," гр."&amp;P6)</f>
        <v xml:space="preserve"> гр.2</v>
      </c>
      <c r="AM6" s="92" t="str">
        <f t="shared" ref="AM6:AM16" si="8">IF(Q6="",""," (кроме гр."&amp;Q6&amp;")")</f>
        <v/>
      </c>
      <c r="AN6" s="92" t="str">
        <f t="shared" ref="AN6:AN16" si="9">IF(M6="",""," раздела "&amp;M6)</f>
        <v xml:space="preserve"> раздела 1</v>
      </c>
      <c r="AO6" s="92" t="str">
        <f t="shared" ref="AO6:AO16" si="10">" ф."&amp;I6</f>
        <v xml:space="preserve"> ф.0503110</v>
      </c>
      <c r="AP6" s="79" t="str">
        <f t="shared" ref="AP6:AP16" si="11">IF(J6="",""," (ПРП="&amp;J6&amp;")")</f>
        <v/>
      </c>
      <c r="AQ6" s="92" t="str">
        <f t="shared" ref="AQ6:AQ16" si="12">IF(R6="="," &lt;&gt;",IF(R6="&lt;&gt;"," =",IF(R6="&gt;"," &lt;",IF(R6="&lt;"," &gt;",IF(R6="&gt;="," &lt;",IF(R6="&lt;="," &gt;",""))))))</f>
        <v xml:space="preserve"> &lt;&gt;</v>
      </c>
      <c r="AR6" s="92" t="str">
        <f t="shared" ref="AR6:AR16" si="13">IF(S6="",""," "&amp;S6)</f>
        <v/>
      </c>
      <c r="AS6" s="92" t="str">
        <f t="shared" ref="AS6:AS16" si="14">IF(V6="*"," соответствующим строкам",IF(V6="",""," "&amp;V6))</f>
        <v xml:space="preserve"> соответствующим строкам</v>
      </c>
      <c r="AT6" s="92" t="str">
        <f t="shared" ref="AT6:AT16" si="15">IF(W6="",""," (кроме стр."&amp;W6&amp;")")</f>
        <v/>
      </c>
      <c r="AU6" s="92" t="str">
        <f t="shared" ref="AU6:AU16" si="16">IF(X6="*"," по соответствующим графам",IF(X6="",""," гр."&amp;X6))</f>
        <v xml:space="preserve"> гр.5</v>
      </c>
      <c r="AV6" s="92" t="str">
        <f t="shared" ref="AV6:AV16" si="17">IF(Y6="",""," (кроме гр."&amp;Y6&amp;")")</f>
        <v/>
      </c>
      <c r="AW6" s="93" t="str">
        <f t="shared" ref="AW6:AW16" si="18">IF(U6="",""," раздела "&amp;U6)</f>
        <v xml:space="preserve"> раздела 1</v>
      </c>
      <c r="AX6" s="92" t="str">
        <f t="shared" ref="AX6:AX16" si="19">IF(AC6="",IF(IF(OR(AA6="П",AB6="П"),"П","Б")="Б"," - недопустимо."," - требуется пояснение.")," - "&amp;AC6)</f>
        <v xml:space="preserve"> - недопустимо.</v>
      </c>
    </row>
    <row r="7" spans="2:50" s="23" customFormat="1" ht="28.5" hidden="1" outlineLevel="1" x14ac:dyDescent="0.25">
      <c r="B7" s="24" t="str">
        <f t="shared" si="3"/>
        <v>В2_110</v>
      </c>
      <c r="C7" s="25" t="s">
        <v>116</v>
      </c>
      <c r="D7" s="25" t="s">
        <v>116</v>
      </c>
      <c r="E7" s="25" t="s">
        <v>116</v>
      </c>
      <c r="F7" s="25" t="s">
        <v>116</v>
      </c>
      <c r="G7" s="25" t="s">
        <v>117</v>
      </c>
      <c r="H7" s="25" t="s">
        <v>116</v>
      </c>
      <c r="I7" s="25" t="s">
        <v>115</v>
      </c>
      <c r="J7" s="25"/>
      <c r="K7" s="25"/>
      <c r="L7" s="25"/>
      <c r="M7" s="25" t="s">
        <v>121</v>
      </c>
      <c r="N7" s="25" t="s">
        <v>120</v>
      </c>
      <c r="O7" s="25"/>
      <c r="P7" s="25" t="s">
        <v>131</v>
      </c>
      <c r="Q7" s="25"/>
      <c r="R7" s="26" t="s">
        <v>122</v>
      </c>
      <c r="S7" s="25"/>
      <c r="T7" s="382"/>
      <c r="U7" s="25" t="s">
        <v>121</v>
      </c>
      <c r="V7" s="25" t="s">
        <v>120</v>
      </c>
      <c r="W7" s="25"/>
      <c r="X7" s="25" t="s">
        <v>143</v>
      </c>
      <c r="Y7" s="25"/>
      <c r="Z7" s="90" t="str">
        <f t="shared" si="4"/>
        <v>по всем строкам гр.2 раздела 1 ф.0503110 &lt;&gt; соответствующим строкам гр.8 раздела 1 - недопустимо.</v>
      </c>
      <c r="AA7" s="28" t="s">
        <v>123</v>
      </c>
      <c r="AB7" s="28" t="s">
        <v>123</v>
      </c>
      <c r="AC7" s="29"/>
      <c r="AD7" s="30"/>
      <c r="AE7" s="31" t="s">
        <v>4</v>
      </c>
      <c r="AF7" s="32" t="s">
        <v>123</v>
      </c>
      <c r="AG7" s="6">
        <f t="shared" si="0"/>
        <v>1</v>
      </c>
      <c r="AH7" s="6">
        <f t="shared" si="1"/>
        <v>0</v>
      </c>
      <c r="AI7" s="6">
        <f t="shared" si="2"/>
        <v>0</v>
      </c>
      <c r="AJ7" s="91" t="str">
        <f t="shared" si="5"/>
        <v>по всем строкам</v>
      </c>
      <c r="AK7" s="92" t="str">
        <f t="shared" si="6"/>
        <v/>
      </c>
      <c r="AL7" s="92" t="str">
        <f t="shared" si="7"/>
        <v xml:space="preserve"> гр.2</v>
      </c>
      <c r="AM7" s="92" t="str">
        <f t="shared" si="8"/>
        <v/>
      </c>
      <c r="AN7" s="92" t="str">
        <f t="shared" si="9"/>
        <v xml:space="preserve"> раздела 1</v>
      </c>
      <c r="AO7" s="92" t="str">
        <f t="shared" si="10"/>
        <v xml:space="preserve"> ф.0503110</v>
      </c>
      <c r="AP7" s="79" t="str">
        <f t="shared" si="11"/>
        <v/>
      </c>
      <c r="AQ7" s="92" t="str">
        <f t="shared" si="12"/>
        <v xml:space="preserve"> &lt;&gt;</v>
      </c>
      <c r="AR7" s="92" t="str">
        <f t="shared" si="13"/>
        <v/>
      </c>
      <c r="AS7" s="92" t="str">
        <f t="shared" si="14"/>
        <v xml:space="preserve"> соответствующим строкам</v>
      </c>
      <c r="AT7" s="92" t="str">
        <f t="shared" si="15"/>
        <v/>
      </c>
      <c r="AU7" s="92" t="str">
        <f t="shared" si="16"/>
        <v xml:space="preserve"> гр.8</v>
      </c>
      <c r="AV7" s="92" t="str">
        <f t="shared" si="17"/>
        <v/>
      </c>
      <c r="AW7" s="93" t="str">
        <f t="shared" si="18"/>
        <v xml:space="preserve"> раздела 1</v>
      </c>
      <c r="AX7" s="92" t="str">
        <f t="shared" si="19"/>
        <v xml:space="preserve"> - недопустимо.</v>
      </c>
    </row>
    <row r="8" spans="2:50" s="23" customFormat="1" ht="28.5" hidden="1" outlineLevel="1" x14ac:dyDescent="0.25">
      <c r="B8" s="24" t="str">
        <f t="shared" si="3"/>
        <v>В3_110</v>
      </c>
      <c r="C8" s="25" t="s">
        <v>116</v>
      </c>
      <c r="D8" s="25" t="s">
        <v>116</v>
      </c>
      <c r="E8" s="25" t="s">
        <v>116</v>
      </c>
      <c r="F8" s="25" t="s">
        <v>116</v>
      </c>
      <c r="G8" s="25" t="s">
        <v>117</v>
      </c>
      <c r="H8" s="25" t="s">
        <v>116</v>
      </c>
      <c r="I8" s="25" t="s">
        <v>115</v>
      </c>
      <c r="J8" s="25"/>
      <c r="K8" s="25"/>
      <c r="L8" s="25"/>
      <c r="M8" s="25" t="s">
        <v>121</v>
      </c>
      <c r="N8" s="25" t="s">
        <v>120</v>
      </c>
      <c r="O8" s="25"/>
      <c r="P8" s="25" t="s">
        <v>125</v>
      </c>
      <c r="Q8" s="25"/>
      <c r="R8" s="26" t="s">
        <v>122</v>
      </c>
      <c r="S8" s="25"/>
      <c r="T8" s="382"/>
      <c r="U8" s="25" t="s">
        <v>121</v>
      </c>
      <c r="V8" s="25" t="s">
        <v>120</v>
      </c>
      <c r="W8" s="25"/>
      <c r="X8" s="25" t="s">
        <v>134</v>
      </c>
      <c r="Y8" s="25"/>
      <c r="Z8" s="90" t="str">
        <f t="shared" si="4"/>
        <v>по всем строкам гр.3 раздела 1 ф.0503110 &lt;&gt; соответствующим строкам гр.4 раздела 1 - недопустимо.</v>
      </c>
      <c r="AA8" s="28" t="s">
        <v>123</v>
      </c>
      <c r="AB8" s="28" t="s">
        <v>123</v>
      </c>
      <c r="AC8" s="29"/>
      <c r="AD8" s="30"/>
      <c r="AE8" s="31" t="s">
        <v>4</v>
      </c>
      <c r="AF8" s="32" t="s">
        <v>123</v>
      </c>
      <c r="AG8" s="6">
        <f t="shared" si="0"/>
        <v>1</v>
      </c>
      <c r="AH8" s="6">
        <f t="shared" si="1"/>
        <v>0</v>
      </c>
      <c r="AI8" s="6">
        <f t="shared" si="2"/>
        <v>0</v>
      </c>
      <c r="AJ8" s="91" t="str">
        <f t="shared" si="5"/>
        <v>по всем строкам</v>
      </c>
      <c r="AK8" s="92" t="str">
        <f t="shared" si="6"/>
        <v/>
      </c>
      <c r="AL8" s="92" t="str">
        <f t="shared" si="7"/>
        <v xml:space="preserve"> гр.3</v>
      </c>
      <c r="AM8" s="92" t="str">
        <f t="shared" si="8"/>
        <v/>
      </c>
      <c r="AN8" s="92" t="str">
        <f t="shared" si="9"/>
        <v xml:space="preserve"> раздела 1</v>
      </c>
      <c r="AO8" s="92" t="str">
        <f t="shared" si="10"/>
        <v xml:space="preserve"> ф.0503110</v>
      </c>
      <c r="AP8" s="79" t="str">
        <f t="shared" si="11"/>
        <v/>
      </c>
      <c r="AQ8" s="92" t="str">
        <f t="shared" si="12"/>
        <v xml:space="preserve"> &lt;&gt;</v>
      </c>
      <c r="AR8" s="92" t="str">
        <f t="shared" si="13"/>
        <v/>
      </c>
      <c r="AS8" s="92" t="str">
        <f t="shared" si="14"/>
        <v xml:space="preserve"> соответствующим строкам</v>
      </c>
      <c r="AT8" s="92" t="str">
        <f t="shared" si="15"/>
        <v/>
      </c>
      <c r="AU8" s="92" t="str">
        <f t="shared" si="16"/>
        <v xml:space="preserve"> гр.4</v>
      </c>
      <c r="AV8" s="92" t="str">
        <f t="shared" si="17"/>
        <v/>
      </c>
      <c r="AW8" s="93" t="str">
        <f t="shared" si="18"/>
        <v xml:space="preserve"> раздела 1</v>
      </c>
      <c r="AX8" s="92" t="str">
        <f t="shared" si="19"/>
        <v xml:space="preserve"> - недопустимо.</v>
      </c>
    </row>
    <row r="9" spans="2:50" s="23" customFormat="1" ht="28.5" hidden="1" outlineLevel="1" x14ac:dyDescent="0.25">
      <c r="B9" s="24" t="str">
        <f t="shared" si="3"/>
        <v>В4_110</v>
      </c>
      <c r="C9" s="25" t="s">
        <v>116</v>
      </c>
      <c r="D9" s="25" t="s">
        <v>116</v>
      </c>
      <c r="E9" s="25" t="s">
        <v>116</v>
      </c>
      <c r="F9" s="25" t="s">
        <v>116</v>
      </c>
      <c r="G9" s="25" t="s">
        <v>117</v>
      </c>
      <c r="H9" s="25" t="s">
        <v>116</v>
      </c>
      <c r="I9" s="25" t="s">
        <v>115</v>
      </c>
      <c r="J9" s="25"/>
      <c r="K9" s="25"/>
      <c r="L9" s="25"/>
      <c r="M9" s="25" t="s">
        <v>121</v>
      </c>
      <c r="N9" s="25" t="s">
        <v>120</v>
      </c>
      <c r="O9" s="25"/>
      <c r="P9" s="25" t="s">
        <v>125</v>
      </c>
      <c r="Q9" s="25"/>
      <c r="R9" s="26" t="s">
        <v>122</v>
      </c>
      <c r="S9" s="25"/>
      <c r="T9" s="382"/>
      <c r="U9" s="25" t="s">
        <v>121</v>
      </c>
      <c r="V9" s="25" t="s">
        <v>120</v>
      </c>
      <c r="W9" s="25"/>
      <c r="X9" s="25" t="s">
        <v>140</v>
      </c>
      <c r="Y9" s="25"/>
      <c r="Z9" s="90" t="str">
        <f t="shared" si="4"/>
        <v>по всем строкам гр.3 раздела 1 ф.0503110 &lt;&gt; соответствующим строкам гр.9 раздела 1 - недопустимо.</v>
      </c>
      <c r="AA9" s="28" t="s">
        <v>123</v>
      </c>
      <c r="AB9" s="28" t="s">
        <v>123</v>
      </c>
      <c r="AC9" s="29"/>
      <c r="AD9" s="30"/>
      <c r="AE9" s="31" t="s">
        <v>4</v>
      </c>
      <c r="AF9" s="32" t="s">
        <v>123</v>
      </c>
      <c r="AG9" s="6">
        <f t="shared" si="0"/>
        <v>1</v>
      </c>
      <c r="AH9" s="6">
        <f t="shared" si="1"/>
        <v>0</v>
      </c>
      <c r="AI9" s="6">
        <f t="shared" si="2"/>
        <v>0</v>
      </c>
      <c r="AJ9" s="91" t="str">
        <f t="shared" si="5"/>
        <v>по всем строкам</v>
      </c>
      <c r="AK9" s="92" t="str">
        <f t="shared" si="6"/>
        <v/>
      </c>
      <c r="AL9" s="92" t="str">
        <f t="shared" si="7"/>
        <v xml:space="preserve"> гр.3</v>
      </c>
      <c r="AM9" s="92" t="str">
        <f t="shared" si="8"/>
        <v/>
      </c>
      <c r="AN9" s="92" t="str">
        <f t="shared" si="9"/>
        <v xml:space="preserve"> раздела 1</v>
      </c>
      <c r="AO9" s="92" t="str">
        <f t="shared" si="10"/>
        <v xml:space="preserve"> ф.0503110</v>
      </c>
      <c r="AP9" s="79" t="str">
        <f t="shared" si="11"/>
        <v/>
      </c>
      <c r="AQ9" s="92" t="str">
        <f t="shared" si="12"/>
        <v xml:space="preserve"> &lt;&gt;</v>
      </c>
      <c r="AR9" s="92" t="str">
        <f t="shared" si="13"/>
        <v/>
      </c>
      <c r="AS9" s="92" t="str">
        <f t="shared" si="14"/>
        <v xml:space="preserve"> соответствующим строкам</v>
      </c>
      <c r="AT9" s="92" t="str">
        <f t="shared" si="15"/>
        <v/>
      </c>
      <c r="AU9" s="92" t="str">
        <f t="shared" si="16"/>
        <v xml:space="preserve"> гр.9</v>
      </c>
      <c r="AV9" s="92" t="str">
        <f t="shared" si="17"/>
        <v/>
      </c>
      <c r="AW9" s="93" t="str">
        <f t="shared" si="18"/>
        <v xml:space="preserve"> раздела 1</v>
      </c>
      <c r="AX9" s="92" t="str">
        <f t="shared" si="19"/>
        <v xml:space="preserve"> - недопустимо.</v>
      </c>
    </row>
    <row r="10" spans="2:50" s="23" customFormat="1" ht="28.5" hidden="1" outlineLevel="1" x14ac:dyDescent="0.25">
      <c r="B10" s="24" t="str">
        <f t="shared" ref="B10:B16" si="20">"В"&amp;COUNTA($C$6:C10)&amp;"_"&amp;MID(I10,5,3)</f>
        <v>В5_110</v>
      </c>
      <c r="C10" s="25" t="s">
        <v>116</v>
      </c>
      <c r="D10" s="25" t="s">
        <v>116</v>
      </c>
      <c r="E10" s="25" t="s">
        <v>116</v>
      </c>
      <c r="F10" s="25" t="s">
        <v>116</v>
      </c>
      <c r="G10" s="25" t="s">
        <v>117</v>
      </c>
      <c r="H10" s="25" t="s">
        <v>116</v>
      </c>
      <c r="I10" s="25" t="s">
        <v>115</v>
      </c>
      <c r="J10" s="25"/>
      <c r="K10" s="25"/>
      <c r="L10" s="25"/>
      <c r="M10" s="25" t="s">
        <v>131</v>
      </c>
      <c r="N10" s="25" t="s">
        <v>120</v>
      </c>
      <c r="O10" s="25"/>
      <c r="P10" s="25" t="s">
        <v>131</v>
      </c>
      <c r="Q10" s="25"/>
      <c r="R10" s="26" t="s">
        <v>122</v>
      </c>
      <c r="S10" s="25"/>
      <c r="T10" s="382"/>
      <c r="U10" s="25" t="s">
        <v>121</v>
      </c>
      <c r="V10" s="25" t="s">
        <v>120</v>
      </c>
      <c r="W10" s="25"/>
      <c r="X10" s="25" t="s">
        <v>124</v>
      </c>
      <c r="Y10" s="25"/>
      <c r="Z10" s="90" t="str">
        <f t="shared" si="4"/>
        <v>по всем строкам гр.2 раздела 2 ф.0503110 &lt;&gt; соответствующим строкам гр.5 раздела 1 - недопустимо.</v>
      </c>
      <c r="AA10" s="28" t="s">
        <v>123</v>
      </c>
      <c r="AB10" s="28" t="s">
        <v>123</v>
      </c>
      <c r="AC10" s="29"/>
      <c r="AD10" s="30"/>
      <c r="AE10" s="31" t="s">
        <v>4</v>
      </c>
      <c r="AF10" s="32" t="s">
        <v>123</v>
      </c>
      <c r="AG10" s="6">
        <f t="shared" si="0"/>
        <v>1</v>
      </c>
      <c r="AH10" s="6">
        <f t="shared" si="1"/>
        <v>0</v>
      </c>
      <c r="AI10" s="6">
        <f t="shared" si="2"/>
        <v>0</v>
      </c>
      <c r="AJ10" s="91" t="str">
        <f t="shared" si="5"/>
        <v>по всем строкам</v>
      </c>
      <c r="AK10" s="92" t="str">
        <f t="shared" si="6"/>
        <v/>
      </c>
      <c r="AL10" s="92" t="str">
        <f t="shared" si="7"/>
        <v xml:space="preserve"> гр.2</v>
      </c>
      <c r="AM10" s="92" t="str">
        <f t="shared" si="8"/>
        <v/>
      </c>
      <c r="AN10" s="92" t="str">
        <f t="shared" si="9"/>
        <v xml:space="preserve"> раздела 2</v>
      </c>
      <c r="AO10" s="92" t="str">
        <f t="shared" si="10"/>
        <v xml:space="preserve"> ф.0503110</v>
      </c>
      <c r="AP10" s="79" t="str">
        <f t="shared" si="11"/>
        <v/>
      </c>
      <c r="AQ10" s="92" t="str">
        <f t="shared" si="12"/>
        <v xml:space="preserve"> &lt;&gt;</v>
      </c>
      <c r="AR10" s="92" t="str">
        <f t="shared" si="13"/>
        <v/>
      </c>
      <c r="AS10" s="92" t="str">
        <f t="shared" si="14"/>
        <v xml:space="preserve"> соответствующим строкам</v>
      </c>
      <c r="AT10" s="92" t="str">
        <f t="shared" si="15"/>
        <v/>
      </c>
      <c r="AU10" s="92" t="str">
        <f t="shared" si="16"/>
        <v xml:space="preserve"> гр.5</v>
      </c>
      <c r="AV10" s="92" t="str">
        <f t="shared" si="17"/>
        <v/>
      </c>
      <c r="AW10" s="93" t="str">
        <f t="shared" si="18"/>
        <v xml:space="preserve"> раздела 1</v>
      </c>
      <c r="AX10" s="92" t="str">
        <f t="shared" si="19"/>
        <v xml:space="preserve"> - недопустимо.</v>
      </c>
    </row>
    <row r="11" spans="2:50" s="23" customFormat="1" ht="28.5" hidden="1" outlineLevel="1" x14ac:dyDescent="0.25">
      <c r="B11" s="24" t="str">
        <f t="shared" si="20"/>
        <v>В6_110</v>
      </c>
      <c r="C11" s="25" t="s">
        <v>116</v>
      </c>
      <c r="D11" s="25" t="s">
        <v>116</v>
      </c>
      <c r="E11" s="25" t="s">
        <v>116</v>
      </c>
      <c r="F11" s="25" t="s">
        <v>116</v>
      </c>
      <c r="G11" s="25" t="s">
        <v>117</v>
      </c>
      <c r="H11" s="25" t="s">
        <v>116</v>
      </c>
      <c r="I11" s="25" t="s">
        <v>115</v>
      </c>
      <c r="J11" s="25"/>
      <c r="K11" s="25"/>
      <c r="L11" s="25"/>
      <c r="M11" s="25" t="s">
        <v>131</v>
      </c>
      <c r="N11" s="25" t="s">
        <v>120</v>
      </c>
      <c r="O11" s="25"/>
      <c r="P11" s="25" t="s">
        <v>131</v>
      </c>
      <c r="Q11" s="25"/>
      <c r="R11" s="26" t="s">
        <v>122</v>
      </c>
      <c r="S11" s="25"/>
      <c r="T11" s="382"/>
      <c r="U11" s="25" t="s">
        <v>121</v>
      </c>
      <c r="V11" s="25" t="s">
        <v>120</v>
      </c>
      <c r="W11" s="25"/>
      <c r="X11" s="25" t="s">
        <v>138</v>
      </c>
      <c r="Y11" s="25"/>
      <c r="Z11" s="90" t="str">
        <f t="shared" si="4"/>
        <v>по всем строкам гр.2 раздела 2 ф.0503110 &lt;&gt; соответствующим строкам гр.6 раздела 1 - недопустимо.</v>
      </c>
      <c r="AA11" s="28" t="s">
        <v>123</v>
      </c>
      <c r="AB11" s="28" t="s">
        <v>123</v>
      </c>
      <c r="AC11" s="29"/>
      <c r="AD11" s="30"/>
      <c r="AE11" s="31" t="s">
        <v>4</v>
      </c>
      <c r="AF11" s="32" t="s">
        <v>123</v>
      </c>
      <c r="AG11" s="6">
        <f t="shared" si="0"/>
        <v>1</v>
      </c>
      <c r="AH11" s="6">
        <f t="shared" si="1"/>
        <v>0</v>
      </c>
      <c r="AI11" s="6">
        <f t="shared" si="2"/>
        <v>0</v>
      </c>
      <c r="AJ11" s="91" t="str">
        <f t="shared" si="5"/>
        <v>по всем строкам</v>
      </c>
      <c r="AK11" s="92" t="str">
        <f t="shared" si="6"/>
        <v/>
      </c>
      <c r="AL11" s="92" t="str">
        <f t="shared" si="7"/>
        <v xml:space="preserve"> гр.2</v>
      </c>
      <c r="AM11" s="92" t="str">
        <f t="shared" si="8"/>
        <v/>
      </c>
      <c r="AN11" s="92" t="str">
        <f t="shared" si="9"/>
        <v xml:space="preserve"> раздела 2</v>
      </c>
      <c r="AO11" s="92" t="str">
        <f t="shared" si="10"/>
        <v xml:space="preserve"> ф.0503110</v>
      </c>
      <c r="AP11" s="79" t="str">
        <f t="shared" si="11"/>
        <v/>
      </c>
      <c r="AQ11" s="92" t="str">
        <f t="shared" si="12"/>
        <v xml:space="preserve"> &lt;&gt;</v>
      </c>
      <c r="AR11" s="92" t="str">
        <f t="shared" si="13"/>
        <v/>
      </c>
      <c r="AS11" s="92" t="str">
        <f t="shared" si="14"/>
        <v xml:space="preserve"> соответствующим строкам</v>
      </c>
      <c r="AT11" s="92" t="str">
        <f t="shared" si="15"/>
        <v/>
      </c>
      <c r="AU11" s="92" t="str">
        <f t="shared" si="16"/>
        <v xml:space="preserve"> гр.6</v>
      </c>
      <c r="AV11" s="92" t="str">
        <f t="shared" si="17"/>
        <v/>
      </c>
      <c r="AW11" s="93" t="str">
        <f t="shared" si="18"/>
        <v xml:space="preserve"> раздела 1</v>
      </c>
      <c r="AX11" s="92" t="str">
        <f t="shared" si="19"/>
        <v xml:space="preserve"> - недопустимо.</v>
      </c>
    </row>
    <row r="12" spans="2:50" s="23" customFormat="1" ht="28.5" hidden="1" outlineLevel="1" x14ac:dyDescent="0.25">
      <c r="B12" s="24" t="str">
        <f t="shared" si="20"/>
        <v>В7_110</v>
      </c>
      <c r="C12" s="25" t="s">
        <v>116</v>
      </c>
      <c r="D12" s="25" t="s">
        <v>116</v>
      </c>
      <c r="E12" s="25" t="s">
        <v>116</v>
      </c>
      <c r="F12" s="25" t="s">
        <v>116</v>
      </c>
      <c r="G12" s="25" t="s">
        <v>117</v>
      </c>
      <c r="H12" s="25" t="s">
        <v>116</v>
      </c>
      <c r="I12" s="25" t="s">
        <v>115</v>
      </c>
      <c r="J12" s="25"/>
      <c r="K12" s="25"/>
      <c r="L12" s="25"/>
      <c r="M12" s="25" t="s">
        <v>131</v>
      </c>
      <c r="N12" s="25" t="s">
        <v>120</v>
      </c>
      <c r="O12" s="25"/>
      <c r="P12" s="25" t="s">
        <v>125</v>
      </c>
      <c r="Q12" s="25"/>
      <c r="R12" s="26" t="s">
        <v>122</v>
      </c>
      <c r="S12" s="25"/>
      <c r="T12" s="382"/>
      <c r="U12" s="25" t="s">
        <v>121</v>
      </c>
      <c r="V12" s="25" t="s">
        <v>120</v>
      </c>
      <c r="W12" s="25"/>
      <c r="X12" s="25" t="s">
        <v>134</v>
      </c>
      <c r="Y12" s="25"/>
      <c r="Z12" s="90" t="str">
        <f t="shared" si="4"/>
        <v>по всем строкам гр.3 раздела 2 ф.0503110 &lt;&gt; соответствующим строкам гр.4 раздела 1 - недопустимо.</v>
      </c>
      <c r="AA12" s="28" t="s">
        <v>123</v>
      </c>
      <c r="AB12" s="28" t="s">
        <v>123</v>
      </c>
      <c r="AC12" s="29"/>
      <c r="AD12" s="30"/>
      <c r="AE12" s="31" t="s">
        <v>4</v>
      </c>
      <c r="AF12" s="32" t="s">
        <v>123</v>
      </c>
      <c r="AG12" s="6">
        <f t="shared" si="0"/>
        <v>1</v>
      </c>
      <c r="AH12" s="6">
        <f t="shared" si="1"/>
        <v>0</v>
      </c>
      <c r="AI12" s="6">
        <f t="shared" si="2"/>
        <v>0</v>
      </c>
      <c r="AJ12" s="91" t="str">
        <f t="shared" si="5"/>
        <v>по всем строкам</v>
      </c>
      <c r="AK12" s="92" t="str">
        <f t="shared" si="6"/>
        <v/>
      </c>
      <c r="AL12" s="92" t="str">
        <f t="shared" si="7"/>
        <v xml:space="preserve"> гр.3</v>
      </c>
      <c r="AM12" s="92" t="str">
        <f t="shared" si="8"/>
        <v/>
      </c>
      <c r="AN12" s="92" t="str">
        <f t="shared" si="9"/>
        <v xml:space="preserve"> раздела 2</v>
      </c>
      <c r="AO12" s="92" t="str">
        <f t="shared" si="10"/>
        <v xml:space="preserve"> ф.0503110</v>
      </c>
      <c r="AP12" s="79" t="str">
        <f t="shared" si="11"/>
        <v/>
      </c>
      <c r="AQ12" s="92" t="str">
        <f t="shared" si="12"/>
        <v xml:space="preserve"> &lt;&gt;</v>
      </c>
      <c r="AR12" s="92" t="str">
        <f t="shared" si="13"/>
        <v/>
      </c>
      <c r="AS12" s="92" t="str">
        <f t="shared" si="14"/>
        <v xml:space="preserve"> соответствующим строкам</v>
      </c>
      <c r="AT12" s="92" t="str">
        <f t="shared" si="15"/>
        <v/>
      </c>
      <c r="AU12" s="92" t="str">
        <f t="shared" si="16"/>
        <v xml:space="preserve"> гр.4</v>
      </c>
      <c r="AV12" s="92" t="str">
        <f t="shared" si="17"/>
        <v/>
      </c>
      <c r="AW12" s="93" t="str">
        <f t="shared" si="18"/>
        <v xml:space="preserve"> раздела 1</v>
      </c>
      <c r="AX12" s="92" t="str">
        <f t="shared" si="19"/>
        <v xml:space="preserve"> - недопустимо.</v>
      </c>
    </row>
    <row r="13" spans="2:50" s="23" customFormat="1" ht="28.5" hidden="1" outlineLevel="1" x14ac:dyDescent="0.25">
      <c r="B13" s="24" t="str">
        <f t="shared" si="20"/>
        <v>В8_110</v>
      </c>
      <c r="C13" s="25" t="s">
        <v>116</v>
      </c>
      <c r="D13" s="25" t="s">
        <v>116</v>
      </c>
      <c r="E13" s="25" t="s">
        <v>116</v>
      </c>
      <c r="F13" s="25" t="s">
        <v>116</v>
      </c>
      <c r="G13" s="25" t="s">
        <v>117</v>
      </c>
      <c r="H13" s="25" t="s">
        <v>116</v>
      </c>
      <c r="I13" s="25" t="s">
        <v>115</v>
      </c>
      <c r="J13" s="25"/>
      <c r="K13" s="25"/>
      <c r="L13" s="25"/>
      <c r="M13" s="25" t="s">
        <v>131</v>
      </c>
      <c r="N13" s="25" t="s">
        <v>120</v>
      </c>
      <c r="O13" s="25"/>
      <c r="P13" s="25" t="s">
        <v>125</v>
      </c>
      <c r="Q13" s="25"/>
      <c r="R13" s="26" t="s">
        <v>122</v>
      </c>
      <c r="S13" s="25"/>
      <c r="T13" s="382"/>
      <c r="U13" s="25" t="s">
        <v>121</v>
      </c>
      <c r="V13" s="25" t="s">
        <v>120</v>
      </c>
      <c r="W13" s="25"/>
      <c r="X13" s="25" t="s">
        <v>422</v>
      </c>
      <c r="Y13" s="25"/>
      <c r="Z13" s="90" t="str">
        <f t="shared" si="4"/>
        <v>по всем строкам гр.3 раздела 2 ф.0503110 &lt;&gt; соответствующим строкам гр.7 раздела 1 - недопустимо.</v>
      </c>
      <c r="AA13" s="28" t="s">
        <v>123</v>
      </c>
      <c r="AB13" s="28" t="s">
        <v>123</v>
      </c>
      <c r="AC13" s="29"/>
      <c r="AD13" s="30"/>
      <c r="AE13" s="31" t="s">
        <v>4</v>
      </c>
      <c r="AF13" s="32" t="s">
        <v>123</v>
      </c>
      <c r="AG13" s="6">
        <f t="shared" si="0"/>
        <v>1</v>
      </c>
      <c r="AH13" s="6">
        <f t="shared" si="1"/>
        <v>0</v>
      </c>
      <c r="AI13" s="6">
        <f t="shared" si="2"/>
        <v>0</v>
      </c>
      <c r="AJ13" s="91" t="str">
        <f t="shared" si="5"/>
        <v>по всем строкам</v>
      </c>
      <c r="AK13" s="92" t="str">
        <f t="shared" si="6"/>
        <v/>
      </c>
      <c r="AL13" s="92" t="str">
        <f t="shared" si="7"/>
        <v xml:space="preserve"> гр.3</v>
      </c>
      <c r="AM13" s="92" t="str">
        <f t="shared" si="8"/>
        <v/>
      </c>
      <c r="AN13" s="92" t="str">
        <f t="shared" si="9"/>
        <v xml:space="preserve"> раздела 2</v>
      </c>
      <c r="AO13" s="92" t="str">
        <f t="shared" si="10"/>
        <v xml:space="preserve"> ф.0503110</v>
      </c>
      <c r="AP13" s="79" t="str">
        <f t="shared" si="11"/>
        <v/>
      </c>
      <c r="AQ13" s="92" t="str">
        <f t="shared" si="12"/>
        <v xml:space="preserve"> &lt;&gt;</v>
      </c>
      <c r="AR13" s="92" t="str">
        <f t="shared" si="13"/>
        <v/>
      </c>
      <c r="AS13" s="92" t="str">
        <f t="shared" si="14"/>
        <v xml:space="preserve"> соответствующим строкам</v>
      </c>
      <c r="AT13" s="92" t="str">
        <f t="shared" si="15"/>
        <v/>
      </c>
      <c r="AU13" s="92" t="str">
        <f t="shared" si="16"/>
        <v xml:space="preserve"> гр.7</v>
      </c>
      <c r="AV13" s="92" t="str">
        <f t="shared" si="17"/>
        <v/>
      </c>
      <c r="AW13" s="93" t="str">
        <f t="shared" si="18"/>
        <v xml:space="preserve"> раздела 1</v>
      </c>
      <c r="AX13" s="92" t="str">
        <f t="shared" si="19"/>
        <v xml:space="preserve"> - недопустимо.</v>
      </c>
    </row>
    <row r="14" spans="2:50" s="23" customFormat="1" ht="28.5" hidden="1" outlineLevel="1" x14ac:dyDescent="0.25">
      <c r="B14" s="24" t="str">
        <f t="shared" si="20"/>
        <v>В9_110</v>
      </c>
      <c r="C14" s="25" t="s">
        <v>116</v>
      </c>
      <c r="D14" s="25" t="s">
        <v>116</v>
      </c>
      <c r="E14" s="25" t="s">
        <v>116</v>
      </c>
      <c r="F14" s="25" t="s">
        <v>116</v>
      </c>
      <c r="G14" s="25" t="s">
        <v>117</v>
      </c>
      <c r="H14" s="25" t="s">
        <v>116</v>
      </c>
      <c r="I14" s="25" t="s">
        <v>115</v>
      </c>
      <c r="J14" s="25"/>
      <c r="K14" s="25"/>
      <c r="L14" s="25"/>
      <c r="M14" s="25" t="s">
        <v>121</v>
      </c>
      <c r="N14" s="25" t="s">
        <v>506</v>
      </c>
      <c r="O14" s="25"/>
      <c r="P14" s="25" t="s">
        <v>120</v>
      </c>
      <c r="Q14" s="25"/>
      <c r="R14" s="26" t="s">
        <v>122</v>
      </c>
      <c r="S14" s="25"/>
      <c r="T14" s="382"/>
      <c r="U14" s="25" t="s">
        <v>121</v>
      </c>
      <c r="V14" s="25" t="s">
        <v>507</v>
      </c>
      <c r="W14" s="25"/>
      <c r="X14" s="25" t="s">
        <v>120</v>
      </c>
      <c r="Y14" s="25"/>
      <c r="Z14" s="90" t="str">
        <f t="shared" si="4"/>
        <v>стр.итоговая по всем графам раздела 1 ф.0503110 &lt;&gt; детализированная по соответствующим графам раздела 1 - недопустимо.</v>
      </c>
      <c r="AA14" s="28" t="s">
        <v>123</v>
      </c>
      <c r="AB14" s="28" t="s">
        <v>123</v>
      </c>
      <c r="AC14" s="29"/>
      <c r="AD14" s="30"/>
      <c r="AE14" s="31" t="s">
        <v>4</v>
      </c>
      <c r="AF14" s="32" t="s">
        <v>123</v>
      </c>
      <c r="AG14" s="6">
        <f t="shared" si="0"/>
        <v>1</v>
      </c>
      <c r="AH14" s="6">
        <f t="shared" si="1"/>
        <v>0</v>
      </c>
      <c r="AI14" s="6">
        <f t="shared" si="2"/>
        <v>0</v>
      </c>
      <c r="AJ14" s="91" t="str">
        <f t="shared" si="5"/>
        <v>стр.итоговая</v>
      </c>
      <c r="AK14" s="92" t="str">
        <f t="shared" si="6"/>
        <v/>
      </c>
      <c r="AL14" s="92" t="str">
        <f t="shared" si="7"/>
        <v xml:space="preserve"> по всем графам</v>
      </c>
      <c r="AM14" s="92" t="str">
        <f t="shared" si="8"/>
        <v/>
      </c>
      <c r="AN14" s="92" t="str">
        <f t="shared" si="9"/>
        <v xml:space="preserve"> раздела 1</v>
      </c>
      <c r="AO14" s="92" t="str">
        <f t="shared" si="10"/>
        <v xml:space="preserve"> ф.0503110</v>
      </c>
      <c r="AP14" s="79" t="str">
        <f t="shared" si="11"/>
        <v/>
      </c>
      <c r="AQ14" s="92" t="str">
        <f t="shared" si="12"/>
        <v xml:space="preserve"> &lt;&gt;</v>
      </c>
      <c r="AR14" s="92" t="str">
        <f t="shared" si="13"/>
        <v/>
      </c>
      <c r="AS14" s="92" t="str">
        <f t="shared" si="14"/>
        <v xml:space="preserve"> детализированная</v>
      </c>
      <c r="AT14" s="92" t="str">
        <f t="shared" si="15"/>
        <v/>
      </c>
      <c r="AU14" s="92" t="str">
        <f t="shared" si="16"/>
        <v xml:space="preserve"> по соответствующим графам</v>
      </c>
      <c r="AV14" s="92" t="str">
        <f t="shared" si="17"/>
        <v/>
      </c>
      <c r="AW14" s="93" t="str">
        <f t="shared" si="18"/>
        <v xml:space="preserve"> раздела 1</v>
      </c>
      <c r="AX14" s="92" t="str">
        <f t="shared" si="19"/>
        <v xml:space="preserve"> - недопустимо.</v>
      </c>
    </row>
    <row r="15" spans="2:50" s="23" customFormat="1" ht="28.5" hidden="1" outlineLevel="1" x14ac:dyDescent="0.25">
      <c r="B15" s="24" t="str">
        <f t="shared" si="20"/>
        <v>В10_110</v>
      </c>
      <c r="C15" s="25" t="s">
        <v>116</v>
      </c>
      <c r="D15" s="25" t="s">
        <v>116</v>
      </c>
      <c r="E15" s="25" t="s">
        <v>116</v>
      </c>
      <c r="F15" s="25" t="s">
        <v>116</v>
      </c>
      <c r="G15" s="25" t="s">
        <v>117</v>
      </c>
      <c r="H15" s="25" t="s">
        <v>116</v>
      </c>
      <c r="I15" s="25" t="s">
        <v>115</v>
      </c>
      <c r="J15" s="25"/>
      <c r="K15" s="25"/>
      <c r="L15" s="25"/>
      <c r="M15" s="25" t="s">
        <v>131</v>
      </c>
      <c r="N15" s="25" t="s">
        <v>506</v>
      </c>
      <c r="O15" s="25"/>
      <c r="P15" s="25" t="s">
        <v>120</v>
      </c>
      <c r="Q15" s="25"/>
      <c r="R15" s="26" t="s">
        <v>122</v>
      </c>
      <c r="S15" s="25"/>
      <c r="T15" s="382"/>
      <c r="U15" s="25" t="s">
        <v>131</v>
      </c>
      <c r="V15" s="25" t="s">
        <v>507</v>
      </c>
      <c r="W15" s="25"/>
      <c r="X15" s="25" t="s">
        <v>120</v>
      </c>
      <c r="Y15" s="25"/>
      <c r="Z15" s="90" t="str">
        <f t="shared" si="4"/>
        <v>стр.итоговая по всем графам раздела 2 ф.0503110 &lt;&gt; детализированная по соответствующим графам раздела 2 - недопустимо.</v>
      </c>
      <c r="AA15" s="28" t="s">
        <v>123</v>
      </c>
      <c r="AB15" s="28" t="s">
        <v>123</v>
      </c>
      <c r="AC15" s="29"/>
      <c r="AD15" s="30"/>
      <c r="AE15" s="31" t="s">
        <v>4</v>
      </c>
      <c r="AF15" s="32" t="s">
        <v>123</v>
      </c>
      <c r="AG15" s="6">
        <f t="shared" si="0"/>
        <v>1</v>
      </c>
      <c r="AH15" s="6">
        <f t="shared" si="1"/>
        <v>0</v>
      </c>
      <c r="AI15" s="6">
        <f t="shared" si="2"/>
        <v>0</v>
      </c>
      <c r="AJ15" s="91" t="str">
        <f t="shared" si="5"/>
        <v>стр.итоговая</v>
      </c>
      <c r="AK15" s="92" t="str">
        <f t="shared" si="6"/>
        <v/>
      </c>
      <c r="AL15" s="92" t="str">
        <f t="shared" si="7"/>
        <v xml:space="preserve"> по всем графам</v>
      </c>
      <c r="AM15" s="92" t="str">
        <f t="shared" si="8"/>
        <v/>
      </c>
      <c r="AN15" s="92" t="str">
        <f t="shared" si="9"/>
        <v xml:space="preserve"> раздела 2</v>
      </c>
      <c r="AO15" s="92" t="str">
        <f t="shared" si="10"/>
        <v xml:space="preserve"> ф.0503110</v>
      </c>
      <c r="AP15" s="79" t="str">
        <f t="shared" si="11"/>
        <v/>
      </c>
      <c r="AQ15" s="92" t="str">
        <f t="shared" si="12"/>
        <v xml:space="preserve"> &lt;&gt;</v>
      </c>
      <c r="AR15" s="92" t="str">
        <f t="shared" si="13"/>
        <v/>
      </c>
      <c r="AS15" s="92" t="str">
        <f t="shared" si="14"/>
        <v xml:space="preserve"> детализированная</v>
      </c>
      <c r="AT15" s="92" t="str">
        <f t="shared" si="15"/>
        <v/>
      </c>
      <c r="AU15" s="92" t="str">
        <f t="shared" si="16"/>
        <v xml:space="preserve"> по соответствующим графам</v>
      </c>
      <c r="AV15" s="92" t="str">
        <f t="shared" si="17"/>
        <v/>
      </c>
      <c r="AW15" s="93" t="str">
        <f t="shared" si="18"/>
        <v xml:space="preserve"> раздела 2</v>
      </c>
      <c r="AX15" s="92" t="str">
        <f t="shared" si="19"/>
        <v xml:space="preserve"> - недопустимо.</v>
      </c>
    </row>
    <row r="16" spans="2:50" s="23" customFormat="1" ht="28.5" hidden="1" outlineLevel="1" x14ac:dyDescent="0.25">
      <c r="B16" s="24" t="str">
        <f t="shared" si="20"/>
        <v>В11_110</v>
      </c>
      <c r="C16" s="25" t="s">
        <v>116</v>
      </c>
      <c r="D16" s="25" t="s">
        <v>116</v>
      </c>
      <c r="E16" s="25" t="s">
        <v>116</v>
      </c>
      <c r="F16" s="25" t="s">
        <v>116</v>
      </c>
      <c r="G16" s="25" t="s">
        <v>117</v>
      </c>
      <c r="H16" s="25" t="s">
        <v>116</v>
      </c>
      <c r="I16" s="25" t="s">
        <v>115</v>
      </c>
      <c r="J16" s="25"/>
      <c r="K16" s="25"/>
      <c r="L16" s="25"/>
      <c r="M16" s="25" t="s">
        <v>125</v>
      </c>
      <c r="N16" s="25" t="s">
        <v>120</v>
      </c>
      <c r="O16" s="25"/>
      <c r="P16" s="25" t="s">
        <v>120</v>
      </c>
      <c r="Q16" s="25"/>
      <c r="R16" s="26" t="s">
        <v>122</v>
      </c>
      <c r="S16" s="25" t="s">
        <v>230</v>
      </c>
      <c r="T16" s="382"/>
      <c r="U16" s="25"/>
      <c r="V16" s="25"/>
      <c r="W16" s="25"/>
      <c r="X16" s="25"/>
      <c r="Y16" s="25"/>
      <c r="Z16" s="90" t="str">
        <f t="shared" si="4"/>
        <v>по всем строкам по всем графам раздела 3 ф.0503110 &lt;&gt; 0 - недопустимо.</v>
      </c>
      <c r="AA16" s="28" t="s">
        <v>123</v>
      </c>
      <c r="AB16" s="28" t="s">
        <v>123</v>
      </c>
      <c r="AC16" s="29"/>
      <c r="AD16" s="30"/>
      <c r="AE16" s="31" t="s">
        <v>4</v>
      </c>
      <c r="AF16" s="32" t="s">
        <v>123</v>
      </c>
      <c r="AG16" s="6">
        <f t="shared" si="0"/>
        <v>1</v>
      </c>
      <c r="AH16" s="6">
        <f t="shared" si="1"/>
        <v>0</v>
      </c>
      <c r="AI16" s="6">
        <f t="shared" si="2"/>
        <v>0</v>
      </c>
      <c r="AJ16" s="91" t="str">
        <f t="shared" si="5"/>
        <v>по всем строкам</v>
      </c>
      <c r="AK16" s="92" t="str">
        <f t="shared" si="6"/>
        <v/>
      </c>
      <c r="AL16" s="92" t="str">
        <f t="shared" si="7"/>
        <v xml:space="preserve"> по всем графам</v>
      </c>
      <c r="AM16" s="92" t="str">
        <f t="shared" si="8"/>
        <v/>
      </c>
      <c r="AN16" s="92" t="str">
        <f t="shared" si="9"/>
        <v xml:space="preserve"> раздела 3</v>
      </c>
      <c r="AO16" s="92" t="str">
        <f t="shared" si="10"/>
        <v xml:space="preserve"> ф.0503110</v>
      </c>
      <c r="AP16" s="79" t="str">
        <f t="shared" si="11"/>
        <v/>
      </c>
      <c r="AQ16" s="92" t="str">
        <f t="shared" si="12"/>
        <v xml:space="preserve"> &lt;&gt;</v>
      </c>
      <c r="AR16" s="92" t="str">
        <f t="shared" si="13"/>
        <v xml:space="preserve"> 0</v>
      </c>
      <c r="AS16" s="92" t="str">
        <f t="shared" si="14"/>
        <v/>
      </c>
      <c r="AT16" s="92" t="str">
        <f t="shared" si="15"/>
        <v/>
      </c>
      <c r="AU16" s="92" t="str">
        <f t="shared" si="16"/>
        <v/>
      </c>
      <c r="AV16" s="92" t="str">
        <f t="shared" si="17"/>
        <v/>
      </c>
      <c r="AW16" s="93" t="str">
        <f t="shared" si="18"/>
        <v/>
      </c>
      <c r="AX16" s="92" t="str">
        <f t="shared" si="19"/>
        <v xml:space="preserve"> - недопустимо.</v>
      </c>
    </row>
    <row r="17" spans="2:50" collapsed="1" x14ac:dyDescent="0.25">
      <c r="B17" s="623" t="s">
        <v>126</v>
      </c>
      <c r="C17" s="624"/>
      <c r="D17" s="624"/>
      <c r="E17" s="624"/>
      <c r="F17" s="624"/>
      <c r="G17" s="624"/>
      <c r="H17" s="624"/>
      <c r="I17" s="624"/>
      <c r="J17" s="624"/>
      <c r="K17" s="624"/>
      <c r="L17" s="624"/>
      <c r="M17" s="624"/>
      <c r="N17" s="624"/>
      <c r="O17" s="624"/>
      <c r="P17" s="624"/>
      <c r="Q17" s="624"/>
      <c r="R17" s="624"/>
      <c r="S17" s="624"/>
      <c r="T17" s="624"/>
      <c r="U17" s="624"/>
      <c r="V17" s="624"/>
      <c r="W17" s="624"/>
      <c r="X17" s="624"/>
      <c r="Y17" s="624"/>
      <c r="Z17" s="624"/>
      <c r="AA17" s="624"/>
      <c r="AB17" s="624"/>
      <c r="AC17" s="624"/>
      <c r="AD17" s="20"/>
      <c r="AE17" s="87"/>
      <c r="AF17" s="87"/>
      <c r="AG17" s="6">
        <f t="shared" si="0"/>
        <v>0</v>
      </c>
      <c r="AH17" s="6">
        <f t="shared" si="1"/>
        <v>0</v>
      </c>
      <c r="AI17" s="6">
        <f t="shared" si="2"/>
        <v>0</v>
      </c>
      <c r="AJ17" s="88"/>
      <c r="AK17" s="89"/>
      <c r="AL17" s="89"/>
      <c r="AM17" s="89"/>
      <c r="AN17" s="89"/>
    </row>
    <row r="18" spans="2:50" s="23" customFormat="1" ht="28.5" hidden="1" outlineLevel="1" x14ac:dyDescent="0.25">
      <c r="B18" s="24" t="str">
        <f t="shared" ref="B18:B35" si="21">"В"&amp;COUNTA($C$18:C18)&amp;"_"&amp;MID(I18,5,3)</f>
        <v>В1_111</v>
      </c>
      <c r="C18" s="25" t="s">
        <v>116</v>
      </c>
      <c r="D18" s="25" t="s">
        <v>116</v>
      </c>
      <c r="E18" s="25" t="s">
        <v>116</v>
      </c>
      <c r="F18" s="25" t="s">
        <v>116</v>
      </c>
      <c r="G18" s="25" t="s">
        <v>117</v>
      </c>
      <c r="H18" s="25" t="s">
        <v>116</v>
      </c>
      <c r="I18" s="25" t="s">
        <v>126</v>
      </c>
      <c r="J18" s="25"/>
      <c r="K18" s="25"/>
      <c r="L18" s="25"/>
      <c r="M18" s="25" t="s">
        <v>121</v>
      </c>
      <c r="N18" s="25" t="s">
        <v>120</v>
      </c>
      <c r="O18" s="25"/>
      <c r="P18" s="25" t="s">
        <v>131</v>
      </c>
      <c r="Q18" s="25"/>
      <c r="R18" s="26" t="s">
        <v>122</v>
      </c>
      <c r="S18" s="25"/>
      <c r="T18" s="382"/>
      <c r="U18" s="25" t="s">
        <v>121</v>
      </c>
      <c r="V18" s="25" t="s">
        <v>120</v>
      </c>
      <c r="W18" s="25"/>
      <c r="X18" s="25" t="s">
        <v>140</v>
      </c>
      <c r="Y18" s="25"/>
      <c r="Z18" s="90" t="str">
        <f t="shared" ref="Z18:Z82" si="22">AJ18&amp;AK18&amp;AL18&amp;AM18&amp;AN18&amp;AO18&amp;AP18&amp;AQ18&amp;AR18&amp;AS18&amp;AT18&amp;AU18&amp;AV18&amp;AW18&amp;AX18</f>
        <v>по всем строкам гр.2 раздела 1 ф.0503111 &lt;&gt; соответствующим строкам гр.9 раздела 1 - недопустимо.</v>
      </c>
      <c r="AA18" s="28" t="s">
        <v>123</v>
      </c>
      <c r="AB18" s="28" t="s">
        <v>123</v>
      </c>
      <c r="AC18" s="29"/>
      <c r="AD18" s="30"/>
      <c r="AE18" s="31" t="s">
        <v>4</v>
      </c>
      <c r="AF18" s="32" t="s">
        <v>123</v>
      </c>
      <c r="AG18" s="6">
        <f t="shared" si="0"/>
        <v>1</v>
      </c>
      <c r="AH18" s="6">
        <f t="shared" si="1"/>
        <v>0</v>
      </c>
      <c r="AI18" s="6">
        <f t="shared" si="2"/>
        <v>0</v>
      </c>
      <c r="AJ18" s="91" t="str">
        <f t="shared" ref="AJ18:AJ82" si="23">IF(N18="*","по всем строкам","стр."&amp;N18)</f>
        <v>по всем строкам</v>
      </c>
      <c r="AK18" s="92" t="str">
        <f t="shared" ref="AK18:AK82" si="24">IF(O18="",""," (кроме стр."&amp;O18&amp;")")</f>
        <v/>
      </c>
      <c r="AL18" s="92" t="str">
        <f t="shared" ref="AL18:AL82" si="25">IF(P18="*"," по всем графам"," гр."&amp;P18)</f>
        <v xml:space="preserve"> гр.2</v>
      </c>
      <c r="AM18" s="92" t="str">
        <f t="shared" ref="AM18:AM82" si="26">IF(Q18="",""," (кроме гр."&amp;Q18&amp;")")</f>
        <v/>
      </c>
      <c r="AN18" s="92" t="str">
        <f t="shared" ref="AN18:AN82" si="27">IF(M18="",""," раздела "&amp;M18)</f>
        <v xml:space="preserve"> раздела 1</v>
      </c>
      <c r="AO18" s="92" t="str">
        <f t="shared" ref="AO18:AO82" si="28">" ф."&amp;I18</f>
        <v xml:space="preserve"> ф.0503111</v>
      </c>
      <c r="AP18" s="79" t="str">
        <f t="shared" ref="AP18:AP82" si="29">IF(J18="",""," (ПРП="&amp;J18&amp;")")</f>
        <v/>
      </c>
      <c r="AQ18" s="92" t="str">
        <f t="shared" ref="AQ18:AQ82" si="30">IF(R18="="," &lt;&gt;",IF(R18="&lt;&gt;"," =",IF(R18="&gt;"," &lt;",IF(R18="&lt;"," &gt;",IF(R18="&gt;="," &lt;",IF(R18="&lt;="," &gt;",""))))))</f>
        <v xml:space="preserve"> &lt;&gt;</v>
      </c>
      <c r="AR18" s="92" t="str">
        <f t="shared" ref="AR18:AR82" si="31">IF(S18="",""," "&amp;S18)</f>
        <v/>
      </c>
      <c r="AS18" s="92" t="str">
        <f t="shared" ref="AS18:AS82" si="32">IF(V18="*"," соответствующим строкам",IF(V18="",""," "&amp;V18))</f>
        <v xml:space="preserve"> соответствующим строкам</v>
      </c>
      <c r="AT18" s="92" t="str">
        <f t="shared" ref="AT18:AT82" si="33">IF(W18="",""," (кроме стр."&amp;W18&amp;")")</f>
        <v/>
      </c>
      <c r="AU18" s="92" t="str">
        <f t="shared" ref="AU18:AU82" si="34">IF(X18="*"," по соответствующим графам",IF(X18="",""," гр."&amp;X18))</f>
        <v xml:space="preserve"> гр.9</v>
      </c>
      <c r="AV18" s="92" t="str">
        <f t="shared" ref="AV18:AV82" si="35">IF(Y18="",""," (кроме гр."&amp;Y18&amp;")")</f>
        <v/>
      </c>
      <c r="AW18" s="93" t="str">
        <f t="shared" ref="AW18:AW82" si="36">IF(U18="",""," раздела "&amp;U18)</f>
        <v xml:space="preserve"> раздела 1</v>
      </c>
      <c r="AX18" s="92" t="str">
        <f t="shared" ref="AX18:AX82" si="37">IF(AC18="",IF(IF(OR(AA18="П",AB18="П"),"П","Б")="Б"," - недопустимо."," - требуется пояснение.")," - "&amp;AC18)</f>
        <v xml:space="preserve"> - недопустимо.</v>
      </c>
    </row>
    <row r="19" spans="2:50" s="23" customFormat="1" ht="28.5" hidden="1" outlineLevel="1" x14ac:dyDescent="0.25">
      <c r="B19" s="24" t="str">
        <f t="shared" si="21"/>
        <v>В2_111</v>
      </c>
      <c r="C19" s="25" t="s">
        <v>116</v>
      </c>
      <c r="D19" s="25" t="s">
        <v>116</v>
      </c>
      <c r="E19" s="25" t="s">
        <v>116</v>
      </c>
      <c r="F19" s="25" t="s">
        <v>116</v>
      </c>
      <c r="G19" s="25" t="s">
        <v>117</v>
      </c>
      <c r="H19" s="25" t="s">
        <v>116</v>
      </c>
      <c r="I19" s="25" t="s">
        <v>126</v>
      </c>
      <c r="J19" s="25"/>
      <c r="K19" s="25"/>
      <c r="L19" s="25"/>
      <c r="M19" s="25" t="s">
        <v>121</v>
      </c>
      <c r="N19" s="25" t="s">
        <v>120</v>
      </c>
      <c r="O19" s="25"/>
      <c r="P19" s="25" t="s">
        <v>131</v>
      </c>
      <c r="Q19" s="25"/>
      <c r="R19" s="26" t="s">
        <v>122</v>
      </c>
      <c r="S19" s="25"/>
      <c r="T19" s="382"/>
      <c r="U19" s="25" t="s">
        <v>121</v>
      </c>
      <c r="V19" s="25" t="s">
        <v>120</v>
      </c>
      <c r="W19" s="25"/>
      <c r="X19" s="25" t="s">
        <v>492</v>
      </c>
      <c r="Y19" s="25"/>
      <c r="Z19" s="90" t="str">
        <f t="shared" si="22"/>
        <v>по всем строкам гр.2 раздела 1 ф.0503111 &lt;&gt; соответствующим строкам гр.14 раздела 1 - недопустимо.</v>
      </c>
      <c r="AA19" s="28" t="s">
        <v>123</v>
      </c>
      <c r="AB19" s="28" t="s">
        <v>123</v>
      </c>
      <c r="AC19" s="29"/>
      <c r="AD19" s="30"/>
      <c r="AE19" s="31" t="s">
        <v>4</v>
      </c>
      <c r="AF19" s="32" t="s">
        <v>123</v>
      </c>
      <c r="AG19" s="6">
        <f t="shared" ref="AG19:AG83" si="38">IF(AE19="Включена",1,0)</f>
        <v>1</v>
      </c>
      <c r="AH19" s="6">
        <f t="shared" ref="AH19:AH83" si="39">IF(AE19="Черновик",1,0)</f>
        <v>0</v>
      </c>
      <c r="AI19" s="6">
        <f t="shared" ref="AI19:AI83" si="40">IF(AE19="Отсутствует",1,0)</f>
        <v>0</v>
      </c>
      <c r="AJ19" s="91" t="str">
        <f t="shared" si="23"/>
        <v>по всем строкам</v>
      </c>
      <c r="AK19" s="92" t="str">
        <f t="shared" si="24"/>
        <v/>
      </c>
      <c r="AL19" s="92" t="str">
        <f t="shared" si="25"/>
        <v xml:space="preserve"> гр.2</v>
      </c>
      <c r="AM19" s="92" t="str">
        <f t="shared" si="26"/>
        <v/>
      </c>
      <c r="AN19" s="92" t="str">
        <f t="shared" si="27"/>
        <v xml:space="preserve"> раздела 1</v>
      </c>
      <c r="AO19" s="92" t="str">
        <f t="shared" si="28"/>
        <v xml:space="preserve"> ф.0503111</v>
      </c>
      <c r="AP19" s="79" t="str">
        <f t="shared" si="29"/>
        <v/>
      </c>
      <c r="AQ19" s="92" t="str">
        <f t="shared" si="30"/>
        <v xml:space="preserve"> &lt;&gt;</v>
      </c>
      <c r="AR19" s="92" t="str">
        <f t="shared" si="31"/>
        <v/>
      </c>
      <c r="AS19" s="92" t="str">
        <f t="shared" si="32"/>
        <v xml:space="preserve"> соответствующим строкам</v>
      </c>
      <c r="AT19" s="92" t="str">
        <f t="shared" si="33"/>
        <v/>
      </c>
      <c r="AU19" s="92" t="str">
        <f t="shared" si="34"/>
        <v xml:space="preserve"> гр.14</v>
      </c>
      <c r="AV19" s="92" t="str">
        <f t="shared" si="35"/>
        <v/>
      </c>
      <c r="AW19" s="93" t="str">
        <f t="shared" si="36"/>
        <v xml:space="preserve"> раздела 1</v>
      </c>
      <c r="AX19" s="92" t="str">
        <f t="shared" si="37"/>
        <v xml:space="preserve"> - недопустимо.</v>
      </c>
    </row>
    <row r="20" spans="2:50" s="23" customFormat="1" ht="28.5" hidden="1" outlineLevel="1" x14ac:dyDescent="0.25">
      <c r="B20" s="24" t="str">
        <f t="shared" si="21"/>
        <v>В3_111</v>
      </c>
      <c r="C20" s="25" t="s">
        <v>116</v>
      </c>
      <c r="D20" s="25" t="s">
        <v>116</v>
      </c>
      <c r="E20" s="25" t="s">
        <v>116</v>
      </c>
      <c r="F20" s="25" t="s">
        <v>116</v>
      </c>
      <c r="G20" s="25" t="s">
        <v>117</v>
      </c>
      <c r="H20" s="25" t="s">
        <v>116</v>
      </c>
      <c r="I20" s="25" t="s">
        <v>126</v>
      </c>
      <c r="J20" s="25"/>
      <c r="K20" s="25"/>
      <c r="L20" s="25"/>
      <c r="M20" s="25" t="s">
        <v>121</v>
      </c>
      <c r="N20" s="25" t="s">
        <v>120</v>
      </c>
      <c r="O20" s="25"/>
      <c r="P20" s="25" t="s">
        <v>125</v>
      </c>
      <c r="Q20" s="25"/>
      <c r="R20" s="26" t="s">
        <v>122</v>
      </c>
      <c r="S20" s="25"/>
      <c r="T20" s="382"/>
      <c r="U20" s="25" t="s">
        <v>121</v>
      </c>
      <c r="V20" s="25" t="s">
        <v>120</v>
      </c>
      <c r="W20" s="25"/>
      <c r="X20" s="25" t="s">
        <v>143</v>
      </c>
      <c r="Y20" s="25"/>
      <c r="Z20" s="90" t="str">
        <f t="shared" si="22"/>
        <v>по всем строкам гр.3 раздела 1 ф.0503111 &lt;&gt; соответствующим строкам гр.8 раздела 1 - недопустимо.</v>
      </c>
      <c r="AA20" s="28" t="s">
        <v>123</v>
      </c>
      <c r="AB20" s="28" t="s">
        <v>123</v>
      </c>
      <c r="AC20" s="29"/>
      <c r="AD20" s="30"/>
      <c r="AE20" s="31" t="s">
        <v>4</v>
      </c>
      <c r="AF20" s="32" t="s">
        <v>123</v>
      </c>
      <c r="AG20" s="6">
        <f t="shared" si="38"/>
        <v>1</v>
      </c>
      <c r="AH20" s="6">
        <f t="shared" si="39"/>
        <v>0</v>
      </c>
      <c r="AI20" s="6">
        <f t="shared" si="40"/>
        <v>0</v>
      </c>
      <c r="AJ20" s="91" t="str">
        <f t="shared" si="23"/>
        <v>по всем строкам</v>
      </c>
      <c r="AK20" s="92" t="str">
        <f t="shared" si="24"/>
        <v/>
      </c>
      <c r="AL20" s="92" t="str">
        <f t="shared" si="25"/>
        <v xml:space="preserve"> гр.3</v>
      </c>
      <c r="AM20" s="92" t="str">
        <f t="shared" si="26"/>
        <v/>
      </c>
      <c r="AN20" s="92" t="str">
        <f t="shared" si="27"/>
        <v xml:space="preserve"> раздела 1</v>
      </c>
      <c r="AO20" s="92" t="str">
        <f t="shared" si="28"/>
        <v xml:space="preserve"> ф.0503111</v>
      </c>
      <c r="AP20" s="79" t="str">
        <f t="shared" si="29"/>
        <v/>
      </c>
      <c r="AQ20" s="92" t="str">
        <f t="shared" si="30"/>
        <v xml:space="preserve"> &lt;&gt;</v>
      </c>
      <c r="AR20" s="92" t="str">
        <f t="shared" si="31"/>
        <v/>
      </c>
      <c r="AS20" s="92" t="str">
        <f t="shared" si="32"/>
        <v xml:space="preserve"> соответствующим строкам</v>
      </c>
      <c r="AT20" s="92" t="str">
        <f t="shared" si="33"/>
        <v/>
      </c>
      <c r="AU20" s="92" t="str">
        <f t="shared" si="34"/>
        <v xml:space="preserve"> гр.8</v>
      </c>
      <c r="AV20" s="92" t="str">
        <f t="shared" si="35"/>
        <v/>
      </c>
      <c r="AW20" s="93" t="str">
        <f t="shared" si="36"/>
        <v xml:space="preserve"> раздела 1</v>
      </c>
      <c r="AX20" s="92" t="str">
        <f t="shared" si="37"/>
        <v xml:space="preserve"> - недопустимо.</v>
      </c>
    </row>
    <row r="21" spans="2:50" s="23" customFormat="1" ht="28.5" hidden="1" outlineLevel="1" x14ac:dyDescent="0.25">
      <c r="B21" s="24" t="str">
        <f t="shared" si="21"/>
        <v>В4_111</v>
      </c>
      <c r="C21" s="25" t="s">
        <v>116</v>
      </c>
      <c r="D21" s="25" t="s">
        <v>116</v>
      </c>
      <c r="E21" s="25" t="s">
        <v>116</v>
      </c>
      <c r="F21" s="25" t="s">
        <v>116</v>
      </c>
      <c r="G21" s="25" t="s">
        <v>117</v>
      </c>
      <c r="H21" s="25" t="s">
        <v>116</v>
      </c>
      <c r="I21" s="25" t="s">
        <v>126</v>
      </c>
      <c r="J21" s="25"/>
      <c r="K21" s="25"/>
      <c r="L21" s="25"/>
      <c r="M21" s="25" t="s">
        <v>121</v>
      </c>
      <c r="N21" s="25" t="s">
        <v>120</v>
      </c>
      <c r="O21" s="25"/>
      <c r="P21" s="25" t="s">
        <v>125</v>
      </c>
      <c r="Q21" s="25"/>
      <c r="R21" s="26" t="s">
        <v>122</v>
      </c>
      <c r="S21" s="25"/>
      <c r="T21" s="382"/>
      <c r="U21" s="25" t="s">
        <v>121</v>
      </c>
      <c r="V21" s="25" t="s">
        <v>120</v>
      </c>
      <c r="W21" s="25"/>
      <c r="X21" s="25" t="s">
        <v>508</v>
      </c>
      <c r="Y21" s="25"/>
      <c r="Z21" s="90" t="str">
        <f t="shared" si="22"/>
        <v>по всем строкам гр.3 раздела 1 ф.0503111 &lt;&gt; соответствующим строкам гр.15 раздела 1 - недопустимо.</v>
      </c>
      <c r="AA21" s="28" t="s">
        <v>123</v>
      </c>
      <c r="AB21" s="28" t="s">
        <v>123</v>
      </c>
      <c r="AC21" s="29"/>
      <c r="AD21" s="30"/>
      <c r="AE21" s="31" t="s">
        <v>4</v>
      </c>
      <c r="AF21" s="32" t="s">
        <v>123</v>
      </c>
      <c r="AG21" s="6">
        <f t="shared" si="38"/>
        <v>1</v>
      </c>
      <c r="AH21" s="6">
        <f t="shared" si="39"/>
        <v>0</v>
      </c>
      <c r="AI21" s="6">
        <f t="shared" si="40"/>
        <v>0</v>
      </c>
      <c r="AJ21" s="91" t="str">
        <f t="shared" si="23"/>
        <v>по всем строкам</v>
      </c>
      <c r="AK21" s="92" t="str">
        <f t="shared" si="24"/>
        <v/>
      </c>
      <c r="AL21" s="92" t="str">
        <f t="shared" si="25"/>
        <v xml:space="preserve"> гр.3</v>
      </c>
      <c r="AM21" s="92" t="str">
        <f t="shared" si="26"/>
        <v/>
      </c>
      <c r="AN21" s="92" t="str">
        <f t="shared" si="27"/>
        <v xml:space="preserve"> раздела 1</v>
      </c>
      <c r="AO21" s="92" t="str">
        <f t="shared" si="28"/>
        <v xml:space="preserve"> ф.0503111</v>
      </c>
      <c r="AP21" s="79" t="str">
        <f t="shared" si="29"/>
        <v/>
      </c>
      <c r="AQ21" s="92" t="str">
        <f t="shared" si="30"/>
        <v xml:space="preserve"> &lt;&gt;</v>
      </c>
      <c r="AR21" s="92" t="str">
        <f t="shared" si="31"/>
        <v/>
      </c>
      <c r="AS21" s="92" t="str">
        <f t="shared" si="32"/>
        <v xml:space="preserve"> соответствующим строкам</v>
      </c>
      <c r="AT21" s="92" t="str">
        <f t="shared" si="33"/>
        <v/>
      </c>
      <c r="AU21" s="92" t="str">
        <f t="shared" si="34"/>
        <v xml:space="preserve"> гр.15</v>
      </c>
      <c r="AV21" s="92" t="str">
        <f t="shared" si="35"/>
        <v/>
      </c>
      <c r="AW21" s="93" t="str">
        <f t="shared" si="36"/>
        <v xml:space="preserve"> раздела 1</v>
      </c>
      <c r="AX21" s="92" t="str">
        <f t="shared" si="37"/>
        <v xml:space="preserve"> - недопустимо.</v>
      </c>
    </row>
    <row r="22" spans="2:50" s="23" customFormat="1" ht="28.5" hidden="1" outlineLevel="1" x14ac:dyDescent="0.25">
      <c r="B22" s="24" t="str">
        <f t="shared" si="21"/>
        <v>В5_111</v>
      </c>
      <c r="C22" s="25" t="s">
        <v>116</v>
      </c>
      <c r="D22" s="25" t="s">
        <v>116</v>
      </c>
      <c r="E22" s="25" t="s">
        <v>116</v>
      </c>
      <c r="F22" s="25" t="s">
        <v>116</v>
      </c>
      <c r="G22" s="25" t="s">
        <v>117</v>
      </c>
      <c r="H22" s="25" t="s">
        <v>116</v>
      </c>
      <c r="I22" s="25" t="s">
        <v>126</v>
      </c>
      <c r="J22" s="25"/>
      <c r="K22" s="25"/>
      <c r="L22" s="25"/>
      <c r="M22" s="25" t="s">
        <v>121</v>
      </c>
      <c r="N22" s="25" t="s">
        <v>120</v>
      </c>
      <c r="O22" s="25"/>
      <c r="P22" s="25" t="s">
        <v>134</v>
      </c>
      <c r="Q22" s="25"/>
      <c r="R22" s="26" t="s">
        <v>122</v>
      </c>
      <c r="S22" s="25"/>
      <c r="T22" s="382"/>
      <c r="U22" s="25" t="s">
        <v>121</v>
      </c>
      <c r="V22" s="25" t="s">
        <v>120</v>
      </c>
      <c r="W22" s="25"/>
      <c r="X22" s="25" t="s">
        <v>141</v>
      </c>
      <c r="Y22" s="25"/>
      <c r="Z22" s="90" t="str">
        <f t="shared" si="22"/>
        <v>по всем строкам гр.4 раздела 1 ф.0503111 &lt;&gt; соответствующим строкам гр.11 раздела 1 - недопустимо.</v>
      </c>
      <c r="AA22" s="28" t="s">
        <v>123</v>
      </c>
      <c r="AB22" s="28" t="s">
        <v>123</v>
      </c>
      <c r="AC22" s="29"/>
      <c r="AD22" s="30"/>
      <c r="AE22" s="31" t="s">
        <v>4</v>
      </c>
      <c r="AF22" s="32" t="s">
        <v>123</v>
      </c>
      <c r="AG22" s="6">
        <f t="shared" si="38"/>
        <v>1</v>
      </c>
      <c r="AH22" s="6">
        <f t="shared" si="39"/>
        <v>0</v>
      </c>
      <c r="AI22" s="6">
        <f t="shared" si="40"/>
        <v>0</v>
      </c>
      <c r="AJ22" s="91" t="str">
        <f t="shared" si="23"/>
        <v>по всем строкам</v>
      </c>
      <c r="AK22" s="92" t="str">
        <f t="shared" si="24"/>
        <v/>
      </c>
      <c r="AL22" s="92" t="str">
        <f t="shared" si="25"/>
        <v xml:space="preserve"> гр.4</v>
      </c>
      <c r="AM22" s="92" t="str">
        <f t="shared" si="26"/>
        <v/>
      </c>
      <c r="AN22" s="92" t="str">
        <f t="shared" si="27"/>
        <v xml:space="preserve"> раздела 1</v>
      </c>
      <c r="AO22" s="92" t="str">
        <f t="shared" si="28"/>
        <v xml:space="preserve"> ф.0503111</v>
      </c>
      <c r="AP22" s="79" t="str">
        <f t="shared" si="29"/>
        <v/>
      </c>
      <c r="AQ22" s="92" t="str">
        <f t="shared" si="30"/>
        <v xml:space="preserve"> &lt;&gt;</v>
      </c>
      <c r="AR22" s="92" t="str">
        <f t="shared" si="31"/>
        <v/>
      </c>
      <c r="AS22" s="92" t="str">
        <f t="shared" si="32"/>
        <v xml:space="preserve"> соответствующим строкам</v>
      </c>
      <c r="AT22" s="92" t="str">
        <f t="shared" si="33"/>
        <v/>
      </c>
      <c r="AU22" s="92" t="str">
        <f t="shared" si="34"/>
        <v xml:space="preserve"> гр.11</v>
      </c>
      <c r="AV22" s="92" t="str">
        <f t="shared" si="35"/>
        <v/>
      </c>
      <c r="AW22" s="93" t="str">
        <f t="shared" si="36"/>
        <v xml:space="preserve"> раздела 1</v>
      </c>
      <c r="AX22" s="92" t="str">
        <f t="shared" si="37"/>
        <v xml:space="preserve"> - недопустимо.</v>
      </c>
    </row>
    <row r="23" spans="2:50" s="23" customFormat="1" ht="28.5" hidden="1" outlineLevel="1" x14ac:dyDescent="0.25">
      <c r="B23" s="24" t="str">
        <f t="shared" si="21"/>
        <v>В6_111</v>
      </c>
      <c r="C23" s="25" t="s">
        <v>116</v>
      </c>
      <c r="D23" s="25" t="s">
        <v>116</v>
      </c>
      <c r="E23" s="25" t="s">
        <v>116</v>
      </c>
      <c r="F23" s="25" t="s">
        <v>116</v>
      </c>
      <c r="G23" s="25" t="s">
        <v>117</v>
      </c>
      <c r="H23" s="25" t="s">
        <v>116</v>
      </c>
      <c r="I23" s="25" t="s">
        <v>126</v>
      </c>
      <c r="J23" s="25"/>
      <c r="K23" s="25"/>
      <c r="L23" s="25"/>
      <c r="M23" s="25" t="s">
        <v>121</v>
      </c>
      <c r="N23" s="25" t="s">
        <v>120</v>
      </c>
      <c r="O23" s="25"/>
      <c r="P23" s="25" t="s">
        <v>134</v>
      </c>
      <c r="Q23" s="25"/>
      <c r="R23" s="26" t="s">
        <v>122</v>
      </c>
      <c r="S23" s="25"/>
      <c r="T23" s="382"/>
      <c r="U23" s="25" t="s">
        <v>121</v>
      </c>
      <c r="V23" s="25" t="s">
        <v>120</v>
      </c>
      <c r="W23" s="25"/>
      <c r="X23" s="25" t="s">
        <v>509</v>
      </c>
      <c r="Y23" s="25"/>
      <c r="Z23" s="90" t="str">
        <f t="shared" si="22"/>
        <v>по всем строкам гр.4 раздела 1 ф.0503111 &lt;&gt; соответствующим строкам гр.16 раздела 1 - недопустимо.</v>
      </c>
      <c r="AA23" s="28" t="s">
        <v>123</v>
      </c>
      <c r="AB23" s="28" t="s">
        <v>123</v>
      </c>
      <c r="AC23" s="29"/>
      <c r="AD23" s="30"/>
      <c r="AE23" s="31" t="s">
        <v>4</v>
      </c>
      <c r="AF23" s="32" t="s">
        <v>123</v>
      </c>
      <c r="AG23" s="6">
        <f t="shared" si="38"/>
        <v>1</v>
      </c>
      <c r="AH23" s="6">
        <f t="shared" si="39"/>
        <v>0</v>
      </c>
      <c r="AI23" s="6">
        <f t="shared" si="40"/>
        <v>0</v>
      </c>
      <c r="AJ23" s="91" t="str">
        <f t="shared" si="23"/>
        <v>по всем строкам</v>
      </c>
      <c r="AK23" s="92" t="str">
        <f t="shared" si="24"/>
        <v/>
      </c>
      <c r="AL23" s="92" t="str">
        <f t="shared" si="25"/>
        <v xml:space="preserve"> гр.4</v>
      </c>
      <c r="AM23" s="92" t="str">
        <f t="shared" si="26"/>
        <v/>
      </c>
      <c r="AN23" s="92" t="str">
        <f t="shared" si="27"/>
        <v xml:space="preserve"> раздела 1</v>
      </c>
      <c r="AO23" s="92" t="str">
        <f t="shared" si="28"/>
        <v xml:space="preserve"> ф.0503111</v>
      </c>
      <c r="AP23" s="79" t="str">
        <f t="shared" si="29"/>
        <v/>
      </c>
      <c r="AQ23" s="92" t="str">
        <f t="shared" si="30"/>
        <v xml:space="preserve"> &lt;&gt;</v>
      </c>
      <c r="AR23" s="92" t="str">
        <f t="shared" si="31"/>
        <v/>
      </c>
      <c r="AS23" s="92" t="str">
        <f t="shared" si="32"/>
        <v xml:space="preserve"> соответствующим строкам</v>
      </c>
      <c r="AT23" s="92" t="str">
        <f t="shared" si="33"/>
        <v/>
      </c>
      <c r="AU23" s="92" t="str">
        <f t="shared" si="34"/>
        <v xml:space="preserve"> гр.16</v>
      </c>
      <c r="AV23" s="92" t="str">
        <f t="shared" si="35"/>
        <v/>
      </c>
      <c r="AW23" s="93" t="str">
        <f t="shared" si="36"/>
        <v xml:space="preserve"> раздела 1</v>
      </c>
      <c r="AX23" s="92" t="str">
        <f t="shared" si="37"/>
        <v xml:space="preserve"> - недопустимо.</v>
      </c>
    </row>
    <row r="24" spans="2:50" s="23" customFormat="1" ht="28.5" hidden="1" outlineLevel="1" x14ac:dyDescent="0.25">
      <c r="B24" s="24" t="str">
        <f t="shared" si="21"/>
        <v>В7_111</v>
      </c>
      <c r="C24" s="25" t="s">
        <v>116</v>
      </c>
      <c r="D24" s="25" t="s">
        <v>116</v>
      </c>
      <c r="E24" s="25" t="s">
        <v>116</v>
      </c>
      <c r="F24" s="25" t="s">
        <v>116</v>
      </c>
      <c r="G24" s="25" t="s">
        <v>117</v>
      </c>
      <c r="H24" s="25" t="s">
        <v>116</v>
      </c>
      <c r="I24" s="25" t="s">
        <v>126</v>
      </c>
      <c r="J24" s="25"/>
      <c r="K24" s="25"/>
      <c r="L24" s="25"/>
      <c r="M24" s="25" t="s">
        <v>121</v>
      </c>
      <c r="N24" s="25" t="s">
        <v>120</v>
      </c>
      <c r="O24" s="25"/>
      <c r="P24" s="25" t="s">
        <v>124</v>
      </c>
      <c r="Q24" s="25"/>
      <c r="R24" s="26" t="s">
        <v>122</v>
      </c>
      <c r="S24" s="25"/>
      <c r="T24" s="382"/>
      <c r="U24" s="25" t="s">
        <v>121</v>
      </c>
      <c r="V24" s="25" t="s">
        <v>120</v>
      </c>
      <c r="W24" s="25"/>
      <c r="X24" s="25" t="s">
        <v>135</v>
      </c>
      <c r="Y24" s="25"/>
      <c r="Z24" s="90" t="str">
        <f t="shared" si="22"/>
        <v>по всем строкам гр.5 раздела 1 ф.0503111 &lt;&gt; соответствующим строкам гр.10 раздела 1 - недопустимо.</v>
      </c>
      <c r="AA24" s="28" t="s">
        <v>123</v>
      </c>
      <c r="AB24" s="28" t="s">
        <v>123</v>
      </c>
      <c r="AC24" s="29"/>
      <c r="AD24" s="30"/>
      <c r="AE24" s="31" t="s">
        <v>4</v>
      </c>
      <c r="AF24" s="32" t="s">
        <v>123</v>
      </c>
      <c r="AG24" s="6">
        <f t="shared" si="38"/>
        <v>1</v>
      </c>
      <c r="AH24" s="6">
        <f t="shared" si="39"/>
        <v>0</v>
      </c>
      <c r="AI24" s="6">
        <f t="shared" si="40"/>
        <v>0</v>
      </c>
      <c r="AJ24" s="91" t="str">
        <f t="shared" si="23"/>
        <v>по всем строкам</v>
      </c>
      <c r="AK24" s="92" t="str">
        <f t="shared" si="24"/>
        <v/>
      </c>
      <c r="AL24" s="92" t="str">
        <f t="shared" si="25"/>
        <v xml:space="preserve"> гр.5</v>
      </c>
      <c r="AM24" s="92" t="str">
        <f t="shared" si="26"/>
        <v/>
      </c>
      <c r="AN24" s="92" t="str">
        <f t="shared" si="27"/>
        <v xml:space="preserve"> раздела 1</v>
      </c>
      <c r="AO24" s="92" t="str">
        <f t="shared" si="28"/>
        <v xml:space="preserve"> ф.0503111</v>
      </c>
      <c r="AP24" s="79" t="str">
        <f t="shared" si="29"/>
        <v/>
      </c>
      <c r="AQ24" s="92" t="str">
        <f t="shared" si="30"/>
        <v xml:space="preserve"> &lt;&gt;</v>
      </c>
      <c r="AR24" s="92" t="str">
        <f t="shared" si="31"/>
        <v/>
      </c>
      <c r="AS24" s="92" t="str">
        <f t="shared" si="32"/>
        <v xml:space="preserve"> соответствующим строкам</v>
      </c>
      <c r="AT24" s="92" t="str">
        <f t="shared" si="33"/>
        <v/>
      </c>
      <c r="AU24" s="92" t="str">
        <f t="shared" si="34"/>
        <v xml:space="preserve"> гр.10</v>
      </c>
      <c r="AV24" s="92" t="str">
        <f t="shared" si="35"/>
        <v/>
      </c>
      <c r="AW24" s="93" t="str">
        <f t="shared" si="36"/>
        <v xml:space="preserve"> раздела 1</v>
      </c>
      <c r="AX24" s="92" t="str">
        <f t="shared" si="37"/>
        <v xml:space="preserve"> - недопустимо.</v>
      </c>
    </row>
    <row r="25" spans="2:50" s="23" customFormat="1" ht="28.5" hidden="1" outlineLevel="1" x14ac:dyDescent="0.25">
      <c r="B25" s="24" t="str">
        <f t="shared" si="21"/>
        <v>В8_111</v>
      </c>
      <c r="C25" s="25" t="s">
        <v>116</v>
      </c>
      <c r="D25" s="25" t="s">
        <v>116</v>
      </c>
      <c r="E25" s="25" t="s">
        <v>116</v>
      </c>
      <c r="F25" s="25" t="s">
        <v>116</v>
      </c>
      <c r="G25" s="25" t="s">
        <v>117</v>
      </c>
      <c r="H25" s="25" t="s">
        <v>116</v>
      </c>
      <c r="I25" s="25" t="s">
        <v>126</v>
      </c>
      <c r="J25" s="25"/>
      <c r="K25" s="25"/>
      <c r="L25" s="25"/>
      <c r="M25" s="25" t="s">
        <v>121</v>
      </c>
      <c r="N25" s="25" t="s">
        <v>120</v>
      </c>
      <c r="O25" s="25"/>
      <c r="P25" s="25" t="s">
        <v>124</v>
      </c>
      <c r="Q25" s="25"/>
      <c r="R25" s="26" t="s">
        <v>122</v>
      </c>
      <c r="S25" s="25"/>
      <c r="T25" s="382"/>
      <c r="U25" s="25" t="s">
        <v>121</v>
      </c>
      <c r="V25" s="25" t="s">
        <v>120</v>
      </c>
      <c r="W25" s="25"/>
      <c r="X25" s="25" t="s">
        <v>133</v>
      </c>
      <c r="Y25" s="25"/>
      <c r="Z25" s="90" t="str">
        <f t="shared" si="22"/>
        <v>по всем строкам гр.5 раздела 1 ф.0503111 &lt;&gt; соответствующим строкам гр.17 раздела 1 - недопустимо.</v>
      </c>
      <c r="AA25" s="28" t="s">
        <v>123</v>
      </c>
      <c r="AB25" s="28" t="s">
        <v>123</v>
      </c>
      <c r="AC25" s="29"/>
      <c r="AD25" s="30"/>
      <c r="AE25" s="31" t="s">
        <v>4</v>
      </c>
      <c r="AF25" s="32" t="s">
        <v>123</v>
      </c>
      <c r="AG25" s="6">
        <f t="shared" si="38"/>
        <v>1</v>
      </c>
      <c r="AH25" s="6">
        <f t="shared" si="39"/>
        <v>0</v>
      </c>
      <c r="AI25" s="6">
        <f t="shared" si="40"/>
        <v>0</v>
      </c>
      <c r="AJ25" s="91" t="str">
        <f t="shared" si="23"/>
        <v>по всем строкам</v>
      </c>
      <c r="AK25" s="92" t="str">
        <f t="shared" si="24"/>
        <v/>
      </c>
      <c r="AL25" s="92" t="str">
        <f t="shared" si="25"/>
        <v xml:space="preserve"> гр.5</v>
      </c>
      <c r="AM25" s="92" t="str">
        <f t="shared" si="26"/>
        <v/>
      </c>
      <c r="AN25" s="92" t="str">
        <f t="shared" si="27"/>
        <v xml:space="preserve"> раздела 1</v>
      </c>
      <c r="AO25" s="92" t="str">
        <f t="shared" si="28"/>
        <v xml:space="preserve"> ф.0503111</v>
      </c>
      <c r="AP25" s="79" t="str">
        <f t="shared" si="29"/>
        <v/>
      </c>
      <c r="AQ25" s="92" t="str">
        <f t="shared" si="30"/>
        <v xml:space="preserve"> &lt;&gt;</v>
      </c>
      <c r="AR25" s="92" t="str">
        <f t="shared" si="31"/>
        <v/>
      </c>
      <c r="AS25" s="92" t="str">
        <f t="shared" si="32"/>
        <v xml:space="preserve"> соответствующим строкам</v>
      </c>
      <c r="AT25" s="92" t="str">
        <f t="shared" si="33"/>
        <v/>
      </c>
      <c r="AU25" s="92" t="str">
        <f t="shared" si="34"/>
        <v xml:space="preserve"> гр.17</v>
      </c>
      <c r="AV25" s="92" t="str">
        <f t="shared" si="35"/>
        <v/>
      </c>
      <c r="AW25" s="93" t="str">
        <f t="shared" si="36"/>
        <v xml:space="preserve"> раздела 1</v>
      </c>
      <c r="AX25" s="92" t="str">
        <f t="shared" si="37"/>
        <v xml:space="preserve"> - недопустимо.</v>
      </c>
    </row>
    <row r="26" spans="2:50" s="23" customFormat="1" ht="28.5" hidden="1" outlineLevel="1" x14ac:dyDescent="0.25">
      <c r="B26" s="24" t="str">
        <f t="shared" si="21"/>
        <v>В9_111</v>
      </c>
      <c r="C26" s="25" t="s">
        <v>116</v>
      </c>
      <c r="D26" s="25" t="s">
        <v>116</v>
      </c>
      <c r="E26" s="25" t="s">
        <v>116</v>
      </c>
      <c r="F26" s="25" t="s">
        <v>116</v>
      </c>
      <c r="G26" s="25" t="s">
        <v>117</v>
      </c>
      <c r="H26" s="25" t="s">
        <v>116</v>
      </c>
      <c r="I26" s="25" t="s">
        <v>126</v>
      </c>
      <c r="J26" s="25"/>
      <c r="K26" s="25"/>
      <c r="L26" s="25"/>
      <c r="M26" s="25" t="s">
        <v>121</v>
      </c>
      <c r="N26" s="25" t="s">
        <v>120</v>
      </c>
      <c r="O26" s="25"/>
      <c r="P26" s="25" t="s">
        <v>138</v>
      </c>
      <c r="Q26" s="25"/>
      <c r="R26" s="26" t="s">
        <v>122</v>
      </c>
      <c r="S26" s="25"/>
      <c r="T26" s="382"/>
      <c r="U26" s="25" t="s">
        <v>121</v>
      </c>
      <c r="V26" s="25" t="s">
        <v>120</v>
      </c>
      <c r="W26" s="25"/>
      <c r="X26" s="25" t="s">
        <v>510</v>
      </c>
      <c r="Y26" s="25"/>
      <c r="Z26" s="90" t="str">
        <f t="shared" si="22"/>
        <v>по всем строкам гр.6 раздела 1 ф.0503111 &lt;&gt; соответствующим строкам гр.13 раздела 1 - недопустимо.</v>
      </c>
      <c r="AA26" s="28" t="s">
        <v>123</v>
      </c>
      <c r="AB26" s="28" t="s">
        <v>123</v>
      </c>
      <c r="AC26" s="29"/>
      <c r="AD26" s="30"/>
      <c r="AE26" s="31" t="s">
        <v>4</v>
      </c>
      <c r="AF26" s="32" t="s">
        <v>123</v>
      </c>
      <c r="AG26" s="6">
        <f t="shared" si="38"/>
        <v>1</v>
      </c>
      <c r="AH26" s="6">
        <f t="shared" si="39"/>
        <v>0</v>
      </c>
      <c r="AI26" s="6">
        <f t="shared" si="40"/>
        <v>0</v>
      </c>
      <c r="AJ26" s="91" t="str">
        <f t="shared" si="23"/>
        <v>по всем строкам</v>
      </c>
      <c r="AK26" s="92" t="str">
        <f t="shared" si="24"/>
        <v/>
      </c>
      <c r="AL26" s="92" t="str">
        <f t="shared" si="25"/>
        <v xml:space="preserve"> гр.6</v>
      </c>
      <c r="AM26" s="92" t="str">
        <f t="shared" si="26"/>
        <v/>
      </c>
      <c r="AN26" s="92" t="str">
        <f t="shared" si="27"/>
        <v xml:space="preserve"> раздела 1</v>
      </c>
      <c r="AO26" s="92" t="str">
        <f t="shared" si="28"/>
        <v xml:space="preserve"> ф.0503111</v>
      </c>
      <c r="AP26" s="79" t="str">
        <f t="shared" si="29"/>
        <v/>
      </c>
      <c r="AQ26" s="92" t="str">
        <f t="shared" si="30"/>
        <v xml:space="preserve"> &lt;&gt;</v>
      </c>
      <c r="AR26" s="92" t="str">
        <f t="shared" si="31"/>
        <v/>
      </c>
      <c r="AS26" s="92" t="str">
        <f t="shared" si="32"/>
        <v xml:space="preserve"> соответствующим строкам</v>
      </c>
      <c r="AT26" s="92" t="str">
        <f t="shared" si="33"/>
        <v/>
      </c>
      <c r="AU26" s="92" t="str">
        <f t="shared" si="34"/>
        <v xml:space="preserve"> гр.13</v>
      </c>
      <c r="AV26" s="92" t="str">
        <f t="shared" si="35"/>
        <v/>
      </c>
      <c r="AW26" s="93" t="str">
        <f t="shared" si="36"/>
        <v xml:space="preserve"> раздела 1</v>
      </c>
      <c r="AX26" s="92" t="str">
        <f t="shared" si="37"/>
        <v xml:space="preserve"> - недопустимо.</v>
      </c>
    </row>
    <row r="27" spans="2:50" s="23" customFormat="1" ht="28.5" hidden="1" outlineLevel="1" x14ac:dyDescent="0.25">
      <c r="B27" s="24" t="str">
        <f t="shared" si="21"/>
        <v>В10_111</v>
      </c>
      <c r="C27" s="25" t="s">
        <v>116</v>
      </c>
      <c r="D27" s="25" t="s">
        <v>116</v>
      </c>
      <c r="E27" s="25" t="s">
        <v>116</v>
      </c>
      <c r="F27" s="25" t="s">
        <v>116</v>
      </c>
      <c r="G27" s="25" t="s">
        <v>117</v>
      </c>
      <c r="H27" s="25" t="s">
        <v>116</v>
      </c>
      <c r="I27" s="25" t="s">
        <v>126</v>
      </c>
      <c r="J27" s="25"/>
      <c r="K27" s="25"/>
      <c r="L27" s="25"/>
      <c r="M27" s="25" t="s">
        <v>121</v>
      </c>
      <c r="N27" s="25" t="s">
        <v>120</v>
      </c>
      <c r="O27" s="25"/>
      <c r="P27" s="25" t="s">
        <v>138</v>
      </c>
      <c r="Q27" s="25"/>
      <c r="R27" s="26" t="s">
        <v>122</v>
      </c>
      <c r="S27" s="25"/>
      <c r="T27" s="382"/>
      <c r="U27" s="25" t="s">
        <v>121</v>
      </c>
      <c r="V27" s="25" t="s">
        <v>120</v>
      </c>
      <c r="W27" s="25"/>
      <c r="X27" s="25" t="s">
        <v>511</v>
      </c>
      <c r="Y27" s="25"/>
      <c r="Z27" s="90" t="str">
        <f t="shared" si="22"/>
        <v>по всем строкам гр.6 раздела 1 ф.0503111 &lt;&gt; соответствующим строкам гр.18 раздела 1 - недопустимо.</v>
      </c>
      <c r="AA27" s="28" t="s">
        <v>123</v>
      </c>
      <c r="AB27" s="28" t="s">
        <v>123</v>
      </c>
      <c r="AC27" s="29"/>
      <c r="AD27" s="30"/>
      <c r="AE27" s="31" t="s">
        <v>4</v>
      </c>
      <c r="AF27" s="32" t="s">
        <v>123</v>
      </c>
      <c r="AG27" s="6">
        <f t="shared" si="38"/>
        <v>1</v>
      </c>
      <c r="AH27" s="6">
        <f t="shared" si="39"/>
        <v>0</v>
      </c>
      <c r="AI27" s="6">
        <f t="shared" si="40"/>
        <v>0</v>
      </c>
      <c r="AJ27" s="91" t="str">
        <f t="shared" si="23"/>
        <v>по всем строкам</v>
      </c>
      <c r="AK27" s="92" t="str">
        <f t="shared" si="24"/>
        <v/>
      </c>
      <c r="AL27" s="92" t="str">
        <f t="shared" si="25"/>
        <v xml:space="preserve"> гр.6</v>
      </c>
      <c r="AM27" s="92" t="str">
        <f t="shared" si="26"/>
        <v/>
      </c>
      <c r="AN27" s="92" t="str">
        <f t="shared" si="27"/>
        <v xml:space="preserve"> раздела 1</v>
      </c>
      <c r="AO27" s="92" t="str">
        <f t="shared" si="28"/>
        <v xml:space="preserve"> ф.0503111</v>
      </c>
      <c r="AP27" s="79" t="str">
        <f t="shared" si="29"/>
        <v/>
      </c>
      <c r="AQ27" s="92" t="str">
        <f t="shared" si="30"/>
        <v xml:space="preserve"> &lt;&gt;</v>
      </c>
      <c r="AR27" s="92" t="str">
        <f t="shared" si="31"/>
        <v/>
      </c>
      <c r="AS27" s="92" t="str">
        <f t="shared" si="32"/>
        <v xml:space="preserve"> соответствующим строкам</v>
      </c>
      <c r="AT27" s="92" t="str">
        <f t="shared" si="33"/>
        <v/>
      </c>
      <c r="AU27" s="92" t="str">
        <f t="shared" si="34"/>
        <v xml:space="preserve"> гр.18</v>
      </c>
      <c r="AV27" s="92" t="str">
        <f t="shared" si="35"/>
        <v/>
      </c>
      <c r="AW27" s="93" t="str">
        <f t="shared" si="36"/>
        <v xml:space="preserve"> раздела 1</v>
      </c>
      <c r="AX27" s="92" t="str">
        <f t="shared" si="37"/>
        <v xml:space="preserve"> - недопустимо.</v>
      </c>
    </row>
    <row r="28" spans="2:50" s="23" customFormat="1" ht="28.5" hidden="1" outlineLevel="1" x14ac:dyDescent="0.25">
      <c r="B28" s="24" t="str">
        <f t="shared" si="21"/>
        <v>В11_111</v>
      </c>
      <c r="C28" s="25" t="s">
        <v>116</v>
      </c>
      <c r="D28" s="25" t="s">
        <v>116</v>
      </c>
      <c r="E28" s="25" t="s">
        <v>116</v>
      </c>
      <c r="F28" s="25" t="s">
        <v>116</v>
      </c>
      <c r="G28" s="25" t="s">
        <v>117</v>
      </c>
      <c r="H28" s="25" t="s">
        <v>116</v>
      </c>
      <c r="I28" s="25" t="s">
        <v>126</v>
      </c>
      <c r="J28" s="25"/>
      <c r="K28" s="25"/>
      <c r="L28" s="25"/>
      <c r="M28" s="25" t="s">
        <v>121</v>
      </c>
      <c r="N28" s="25" t="s">
        <v>120</v>
      </c>
      <c r="O28" s="25"/>
      <c r="P28" s="25" t="s">
        <v>422</v>
      </c>
      <c r="Q28" s="25"/>
      <c r="R28" s="26" t="s">
        <v>122</v>
      </c>
      <c r="S28" s="25"/>
      <c r="T28" s="382"/>
      <c r="U28" s="25" t="s">
        <v>121</v>
      </c>
      <c r="V28" s="25" t="s">
        <v>120</v>
      </c>
      <c r="W28" s="25"/>
      <c r="X28" s="25" t="s">
        <v>142</v>
      </c>
      <c r="Y28" s="25"/>
      <c r="Z28" s="90" t="str">
        <f t="shared" si="22"/>
        <v>по всем строкам гр.7 раздела 1 ф.0503111 &lt;&gt; соответствующим строкам гр.12 раздела 1 - недопустимо.</v>
      </c>
      <c r="AA28" s="28" t="s">
        <v>123</v>
      </c>
      <c r="AB28" s="28" t="s">
        <v>123</v>
      </c>
      <c r="AC28" s="29"/>
      <c r="AD28" s="30"/>
      <c r="AE28" s="31" t="s">
        <v>4</v>
      </c>
      <c r="AF28" s="32" t="s">
        <v>123</v>
      </c>
      <c r="AG28" s="6">
        <f t="shared" si="38"/>
        <v>1</v>
      </c>
      <c r="AH28" s="6">
        <f t="shared" si="39"/>
        <v>0</v>
      </c>
      <c r="AI28" s="6">
        <f t="shared" si="40"/>
        <v>0</v>
      </c>
      <c r="AJ28" s="91" t="str">
        <f t="shared" si="23"/>
        <v>по всем строкам</v>
      </c>
      <c r="AK28" s="92" t="str">
        <f t="shared" si="24"/>
        <v/>
      </c>
      <c r="AL28" s="92" t="str">
        <f t="shared" si="25"/>
        <v xml:space="preserve"> гр.7</v>
      </c>
      <c r="AM28" s="92" t="str">
        <f t="shared" si="26"/>
        <v/>
      </c>
      <c r="AN28" s="92" t="str">
        <f t="shared" si="27"/>
        <v xml:space="preserve"> раздела 1</v>
      </c>
      <c r="AO28" s="92" t="str">
        <f t="shared" si="28"/>
        <v xml:space="preserve"> ф.0503111</v>
      </c>
      <c r="AP28" s="79" t="str">
        <f t="shared" si="29"/>
        <v/>
      </c>
      <c r="AQ28" s="92" t="str">
        <f t="shared" si="30"/>
        <v xml:space="preserve"> &lt;&gt;</v>
      </c>
      <c r="AR28" s="92" t="str">
        <f t="shared" si="31"/>
        <v/>
      </c>
      <c r="AS28" s="92" t="str">
        <f t="shared" si="32"/>
        <v xml:space="preserve"> соответствующим строкам</v>
      </c>
      <c r="AT28" s="92" t="str">
        <f t="shared" si="33"/>
        <v/>
      </c>
      <c r="AU28" s="92" t="str">
        <f t="shared" si="34"/>
        <v xml:space="preserve"> гр.12</v>
      </c>
      <c r="AV28" s="92" t="str">
        <f t="shared" si="35"/>
        <v/>
      </c>
      <c r="AW28" s="93" t="str">
        <f t="shared" si="36"/>
        <v xml:space="preserve"> раздела 1</v>
      </c>
      <c r="AX28" s="92" t="str">
        <f t="shared" si="37"/>
        <v xml:space="preserve"> - недопустимо.</v>
      </c>
    </row>
    <row r="29" spans="2:50" s="23" customFormat="1" ht="28.5" hidden="1" outlineLevel="1" x14ac:dyDescent="0.25">
      <c r="B29" s="24" t="str">
        <f t="shared" si="21"/>
        <v>В12_111</v>
      </c>
      <c r="C29" s="25" t="s">
        <v>116</v>
      </c>
      <c r="D29" s="25" t="s">
        <v>116</v>
      </c>
      <c r="E29" s="25" t="s">
        <v>116</v>
      </c>
      <c r="F29" s="25" t="s">
        <v>116</v>
      </c>
      <c r="G29" s="25" t="s">
        <v>117</v>
      </c>
      <c r="H29" s="25" t="s">
        <v>116</v>
      </c>
      <c r="I29" s="25" t="s">
        <v>126</v>
      </c>
      <c r="J29" s="25"/>
      <c r="K29" s="25"/>
      <c r="L29" s="25"/>
      <c r="M29" s="25" t="s">
        <v>121</v>
      </c>
      <c r="N29" s="25" t="s">
        <v>120</v>
      </c>
      <c r="O29" s="25"/>
      <c r="P29" s="25" t="s">
        <v>422</v>
      </c>
      <c r="Q29" s="25"/>
      <c r="R29" s="26" t="s">
        <v>122</v>
      </c>
      <c r="S29" s="25"/>
      <c r="T29" s="382"/>
      <c r="U29" s="25" t="s">
        <v>121</v>
      </c>
      <c r="V29" s="25" t="s">
        <v>120</v>
      </c>
      <c r="W29" s="25"/>
      <c r="X29" s="25" t="s">
        <v>267</v>
      </c>
      <c r="Y29" s="25"/>
      <c r="Z29" s="90" t="str">
        <f t="shared" si="22"/>
        <v>по всем строкам гр.7 раздела 1 ф.0503111 &lt;&gt; соответствующим строкам гр.19 раздела 1 - недопустимо.</v>
      </c>
      <c r="AA29" s="28" t="s">
        <v>123</v>
      </c>
      <c r="AB29" s="28" t="s">
        <v>123</v>
      </c>
      <c r="AC29" s="29"/>
      <c r="AD29" s="30"/>
      <c r="AE29" s="31" t="s">
        <v>4</v>
      </c>
      <c r="AF29" s="32" t="s">
        <v>123</v>
      </c>
      <c r="AG29" s="6">
        <f t="shared" si="38"/>
        <v>1</v>
      </c>
      <c r="AH29" s="6">
        <f t="shared" si="39"/>
        <v>0</v>
      </c>
      <c r="AI29" s="6">
        <f t="shared" si="40"/>
        <v>0</v>
      </c>
      <c r="AJ29" s="91" t="str">
        <f t="shared" si="23"/>
        <v>по всем строкам</v>
      </c>
      <c r="AK29" s="92" t="str">
        <f t="shared" si="24"/>
        <v/>
      </c>
      <c r="AL29" s="92" t="str">
        <f t="shared" si="25"/>
        <v xml:space="preserve"> гр.7</v>
      </c>
      <c r="AM29" s="92" t="str">
        <f t="shared" si="26"/>
        <v/>
      </c>
      <c r="AN29" s="92" t="str">
        <f t="shared" si="27"/>
        <v xml:space="preserve"> раздела 1</v>
      </c>
      <c r="AO29" s="92" t="str">
        <f t="shared" si="28"/>
        <v xml:space="preserve"> ф.0503111</v>
      </c>
      <c r="AP29" s="79" t="str">
        <f t="shared" si="29"/>
        <v/>
      </c>
      <c r="AQ29" s="92" t="str">
        <f t="shared" si="30"/>
        <v xml:space="preserve"> &lt;&gt;</v>
      </c>
      <c r="AR29" s="92" t="str">
        <f t="shared" si="31"/>
        <v/>
      </c>
      <c r="AS29" s="92" t="str">
        <f t="shared" si="32"/>
        <v xml:space="preserve"> соответствующим строкам</v>
      </c>
      <c r="AT29" s="92" t="str">
        <f t="shared" si="33"/>
        <v/>
      </c>
      <c r="AU29" s="92" t="str">
        <f t="shared" si="34"/>
        <v xml:space="preserve"> гр.19</v>
      </c>
      <c r="AV29" s="92" t="str">
        <f t="shared" si="35"/>
        <v/>
      </c>
      <c r="AW29" s="93" t="str">
        <f t="shared" si="36"/>
        <v xml:space="preserve"> раздела 1</v>
      </c>
      <c r="AX29" s="92" t="str">
        <f t="shared" si="37"/>
        <v xml:space="preserve"> - недопустимо.</v>
      </c>
    </row>
    <row r="30" spans="2:50" s="23" customFormat="1" ht="28.5" hidden="1" outlineLevel="1" x14ac:dyDescent="0.25">
      <c r="B30" s="24" t="str">
        <f t="shared" si="21"/>
        <v>В13_111</v>
      </c>
      <c r="C30" s="25" t="s">
        <v>116</v>
      </c>
      <c r="D30" s="25" t="s">
        <v>116</v>
      </c>
      <c r="E30" s="25" t="s">
        <v>116</v>
      </c>
      <c r="F30" s="25" t="s">
        <v>116</v>
      </c>
      <c r="G30" s="25" t="s">
        <v>117</v>
      </c>
      <c r="H30" s="25" t="s">
        <v>116</v>
      </c>
      <c r="I30" s="25" t="s">
        <v>126</v>
      </c>
      <c r="J30" s="25"/>
      <c r="K30" s="25"/>
      <c r="L30" s="25"/>
      <c r="M30" s="25" t="s">
        <v>131</v>
      </c>
      <c r="N30" s="25" t="s">
        <v>120</v>
      </c>
      <c r="O30" s="25"/>
      <c r="P30" s="25" t="s">
        <v>131</v>
      </c>
      <c r="Q30" s="25"/>
      <c r="R30" s="26" t="s">
        <v>122</v>
      </c>
      <c r="S30" s="25"/>
      <c r="T30" s="382"/>
      <c r="U30" s="25" t="s">
        <v>131</v>
      </c>
      <c r="V30" s="25" t="s">
        <v>120</v>
      </c>
      <c r="W30" s="25"/>
      <c r="X30" s="25" t="s">
        <v>124</v>
      </c>
      <c r="Y30" s="25"/>
      <c r="Z30" s="90" t="str">
        <f t="shared" si="22"/>
        <v>по всем строкам гр.2 раздела 2 ф.0503111 &lt;&gt; соответствующим строкам гр.5 раздела 2 - недопустимо.</v>
      </c>
      <c r="AA30" s="28" t="s">
        <v>123</v>
      </c>
      <c r="AB30" s="28" t="s">
        <v>123</v>
      </c>
      <c r="AC30" s="29"/>
      <c r="AD30" s="30"/>
      <c r="AE30" s="31" t="s">
        <v>4</v>
      </c>
      <c r="AF30" s="32" t="s">
        <v>123</v>
      </c>
      <c r="AG30" s="6">
        <f t="shared" si="38"/>
        <v>1</v>
      </c>
      <c r="AH30" s="6">
        <f t="shared" si="39"/>
        <v>0</v>
      </c>
      <c r="AI30" s="6">
        <f t="shared" si="40"/>
        <v>0</v>
      </c>
      <c r="AJ30" s="91" t="str">
        <f t="shared" si="23"/>
        <v>по всем строкам</v>
      </c>
      <c r="AK30" s="92" t="str">
        <f t="shared" si="24"/>
        <v/>
      </c>
      <c r="AL30" s="92" t="str">
        <f t="shared" si="25"/>
        <v xml:space="preserve"> гр.2</v>
      </c>
      <c r="AM30" s="92" t="str">
        <f t="shared" si="26"/>
        <v/>
      </c>
      <c r="AN30" s="92" t="str">
        <f t="shared" si="27"/>
        <v xml:space="preserve"> раздела 2</v>
      </c>
      <c r="AO30" s="92" t="str">
        <f t="shared" si="28"/>
        <v xml:space="preserve"> ф.0503111</v>
      </c>
      <c r="AP30" s="79" t="str">
        <f t="shared" si="29"/>
        <v/>
      </c>
      <c r="AQ30" s="92" t="str">
        <f t="shared" si="30"/>
        <v xml:space="preserve"> &lt;&gt;</v>
      </c>
      <c r="AR30" s="92" t="str">
        <f t="shared" si="31"/>
        <v/>
      </c>
      <c r="AS30" s="92" t="str">
        <f t="shared" si="32"/>
        <v xml:space="preserve"> соответствующим строкам</v>
      </c>
      <c r="AT30" s="92" t="str">
        <f t="shared" si="33"/>
        <v/>
      </c>
      <c r="AU30" s="92" t="str">
        <f t="shared" si="34"/>
        <v xml:space="preserve"> гр.5</v>
      </c>
      <c r="AV30" s="92" t="str">
        <f t="shared" si="35"/>
        <v/>
      </c>
      <c r="AW30" s="93" t="str">
        <f t="shared" si="36"/>
        <v xml:space="preserve"> раздела 2</v>
      </c>
      <c r="AX30" s="92" t="str">
        <f t="shared" si="37"/>
        <v xml:space="preserve"> - недопустимо.</v>
      </c>
    </row>
    <row r="31" spans="2:50" s="23" customFormat="1" ht="28.5" hidden="1" outlineLevel="1" x14ac:dyDescent="0.25">
      <c r="B31" s="24" t="str">
        <f t="shared" si="21"/>
        <v>В14_111</v>
      </c>
      <c r="C31" s="25" t="s">
        <v>116</v>
      </c>
      <c r="D31" s="25" t="s">
        <v>116</v>
      </c>
      <c r="E31" s="25" t="s">
        <v>116</v>
      </c>
      <c r="F31" s="25" t="s">
        <v>116</v>
      </c>
      <c r="G31" s="25" t="s">
        <v>117</v>
      </c>
      <c r="H31" s="25" t="s">
        <v>116</v>
      </c>
      <c r="I31" s="25" t="s">
        <v>126</v>
      </c>
      <c r="J31" s="25"/>
      <c r="K31" s="25"/>
      <c r="L31" s="25"/>
      <c r="M31" s="25" t="s">
        <v>131</v>
      </c>
      <c r="N31" s="25" t="s">
        <v>120</v>
      </c>
      <c r="O31" s="25"/>
      <c r="P31" s="25" t="s">
        <v>131</v>
      </c>
      <c r="Q31" s="25"/>
      <c r="R31" s="26" t="s">
        <v>122</v>
      </c>
      <c r="S31" s="25"/>
      <c r="T31" s="382"/>
      <c r="U31" s="25" t="s">
        <v>131</v>
      </c>
      <c r="V31" s="25" t="s">
        <v>120</v>
      </c>
      <c r="W31" s="25"/>
      <c r="X31" s="25" t="s">
        <v>138</v>
      </c>
      <c r="Y31" s="25"/>
      <c r="Z31" s="90" t="str">
        <f t="shared" si="22"/>
        <v>по всем строкам гр.2 раздела 2 ф.0503111 &lt;&gt; соответствующим строкам гр.6 раздела 2 - недопустимо.</v>
      </c>
      <c r="AA31" s="28" t="s">
        <v>123</v>
      </c>
      <c r="AB31" s="28" t="s">
        <v>123</v>
      </c>
      <c r="AC31" s="29"/>
      <c r="AD31" s="30"/>
      <c r="AE31" s="31" t="s">
        <v>4</v>
      </c>
      <c r="AF31" s="32" t="s">
        <v>123</v>
      </c>
      <c r="AG31" s="6">
        <f t="shared" si="38"/>
        <v>1</v>
      </c>
      <c r="AH31" s="6">
        <f t="shared" si="39"/>
        <v>0</v>
      </c>
      <c r="AI31" s="6">
        <f t="shared" si="40"/>
        <v>0</v>
      </c>
      <c r="AJ31" s="91" t="str">
        <f t="shared" si="23"/>
        <v>по всем строкам</v>
      </c>
      <c r="AK31" s="92" t="str">
        <f t="shared" si="24"/>
        <v/>
      </c>
      <c r="AL31" s="92" t="str">
        <f t="shared" si="25"/>
        <v xml:space="preserve"> гр.2</v>
      </c>
      <c r="AM31" s="92" t="str">
        <f t="shared" si="26"/>
        <v/>
      </c>
      <c r="AN31" s="92" t="str">
        <f t="shared" si="27"/>
        <v xml:space="preserve"> раздела 2</v>
      </c>
      <c r="AO31" s="92" t="str">
        <f t="shared" si="28"/>
        <v xml:space="preserve"> ф.0503111</v>
      </c>
      <c r="AP31" s="79" t="str">
        <f t="shared" si="29"/>
        <v/>
      </c>
      <c r="AQ31" s="92" t="str">
        <f t="shared" si="30"/>
        <v xml:space="preserve"> &lt;&gt;</v>
      </c>
      <c r="AR31" s="92" t="str">
        <f t="shared" si="31"/>
        <v/>
      </c>
      <c r="AS31" s="92" t="str">
        <f t="shared" si="32"/>
        <v xml:space="preserve"> соответствующим строкам</v>
      </c>
      <c r="AT31" s="92" t="str">
        <f t="shared" si="33"/>
        <v/>
      </c>
      <c r="AU31" s="92" t="str">
        <f t="shared" si="34"/>
        <v xml:space="preserve"> гр.6</v>
      </c>
      <c r="AV31" s="92" t="str">
        <f t="shared" si="35"/>
        <v/>
      </c>
      <c r="AW31" s="93" t="str">
        <f t="shared" si="36"/>
        <v xml:space="preserve"> раздела 2</v>
      </c>
      <c r="AX31" s="92" t="str">
        <f t="shared" si="37"/>
        <v xml:space="preserve"> - недопустимо.</v>
      </c>
    </row>
    <row r="32" spans="2:50" s="23" customFormat="1" ht="28.5" hidden="1" outlineLevel="1" x14ac:dyDescent="0.25">
      <c r="B32" s="24" t="str">
        <f t="shared" si="21"/>
        <v>В15_111</v>
      </c>
      <c r="C32" s="25" t="s">
        <v>116</v>
      </c>
      <c r="D32" s="25" t="s">
        <v>116</v>
      </c>
      <c r="E32" s="25" t="s">
        <v>116</v>
      </c>
      <c r="F32" s="25" t="s">
        <v>116</v>
      </c>
      <c r="G32" s="25" t="s">
        <v>117</v>
      </c>
      <c r="H32" s="25" t="s">
        <v>116</v>
      </c>
      <c r="I32" s="25" t="s">
        <v>126</v>
      </c>
      <c r="J32" s="25"/>
      <c r="K32" s="25"/>
      <c r="L32" s="25"/>
      <c r="M32" s="25" t="s">
        <v>131</v>
      </c>
      <c r="N32" s="25" t="s">
        <v>120</v>
      </c>
      <c r="O32" s="25"/>
      <c r="P32" s="25" t="s">
        <v>125</v>
      </c>
      <c r="Q32" s="25"/>
      <c r="R32" s="26" t="s">
        <v>122</v>
      </c>
      <c r="S32" s="25"/>
      <c r="T32" s="382"/>
      <c r="U32" s="25" t="s">
        <v>131</v>
      </c>
      <c r="V32" s="25" t="s">
        <v>120</v>
      </c>
      <c r="W32" s="25"/>
      <c r="X32" s="25" t="s">
        <v>134</v>
      </c>
      <c r="Y32" s="25"/>
      <c r="Z32" s="90" t="str">
        <f t="shared" si="22"/>
        <v>по всем строкам гр.3 раздела 2 ф.0503111 &lt;&gt; соответствующим строкам гр.4 раздела 2 - недопустимо.</v>
      </c>
      <c r="AA32" s="28" t="s">
        <v>123</v>
      </c>
      <c r="AB32" s="28" t="s">
        <v>123</v>
      </c>
      <c r="AC32" s="29"/>
      <c r="AD32" s="30"/>
      <c r="AE32" s="31" t="s">
        <v>4</v>
      </c>
      <c r="AF32" s="32" t="s">
        <v>123</v>
      </c>
      <c r="AG32" s="6">
        <f t="shared" si="38"/>
        <v>1</v>
      </c>
      <c r="AH32" s="6">
        <f t="shared" si="39"/>
        <v>0</v>
      </c>
      <c r="AI32" s="6">
        <f t="shared" si="40"/>
        <v>0</v>
      </c>
      <c r="AJ32" s="91" t="str">
        <f t="shared" si="23"/>
        <v>по всем строкам</v>
      </c>
      <c r="AK32" s="92" t="str">
        <f t="shared" si="24"/>
        <v/>
      </c>
      <c r="AL32" s="92" t="str">
        <f t="shared" si="25"/>
        <v xml:space="preserve"> гр.3</v>
      </c>
      <c r="AM32" s="92" t="str">
        <f t="shared" si="26"/>
        <v/>
      </c>
      <c r="AN32" s="92" t="str">
        <f t="shared" si="27"/>
        <v xml:space="preserve"> раздела 2</v>
      </c>
      <c r="AO32" s="92" t="str">
        <f t="shared" si="28"/>
        <v xml:space="preserve"> ф.0503111</v>
      </c>
      <c r="AP32" s="79" t="str">
        <f t="shared" si="29"/>
        <v/>
      </c>
      <c r="AQ32" s="92" t="str">
        <f t="shared" si="30"/>
        <v xml:space="preserve"> &lt;&gt;</v>
      </c>
      <c r="AR32" s="92" t="str">
        <f t="shared" si="31"/>
        <v/>
      </c>
      <c r="AS32" s="92" t="str">
        <f t="shared" si="32"/>
        <v xml:space="preserve"> соответствующим строкам</v>
      </c>
      <c r="AT32" s="92" t="str">
        <f t="shared" si="33"/>
        <v/>
      </c>
      <c r="AU32" s="92" t="str">
        <f t="shared" si="34"/>
        <v xml:space="preserve"> гр.4</v>
      </c>
      <c r="AV32" s="92" t="str">
        <f t="shared" si="35"/>
        <v/>
      </c>
      <c r="AW32" s="93" t="str">
        <f t="shared" si="36"/>
        <v xml:space="preserve"> раздела 2</v>
      </c>
      <c r="AX32" s="92" t="str">
        <f t="shared" si="37"/>
        <v xml:space="preserve"> - недопустимо.</v>
      </c>
    </row>
    <row r="33" spans="2:51" s="23" customFormat="1" ht="28.5" hidden="1" outlineLevel="1" x14ac:dyDescent="0.25">
      <c r="B33" s="24" t="str">
        <f t="shared" si="21"/>
        <v>В16_111</v>
      </c>
      <c r="C33" s="25" t="s">
        <v>116</v>
      </c>
      <c r="D33" s="25" t="s">
        <v>116</v>
      </c>
      <c r="E33" s="25" t="s">
        <v>116</v>
      </c>
      <c r="F33" s="25" t="s">
        <v>116</v>
      </c>
      <c r="G33" s="25" t="s">
        <v>117</v>
      </c>
      <c r="H33" s="25" t="s">
        <v>116</v>
      </c>
      <c r="I33" s="25" t="s">
        <v>126</v>
      </c>
      <c r="J33" s="25"/>
      <c r="K33" s="25"/>
      <c r="L33" s="25"/>
      <c r="M33" s="25" t="s">
        <v>131</v>
      </c>
      <c r="N33" s="25" t="s">
        <v>120</v>
      </c>
      <c r="O33" s="25"/>
      <c r="P33" s="25" t="s">
        <v>125</v>
      </c>
      <c r="Q33" s="25"/>
      <c r="R33" s="26" t="s">
        <v>122</v>
      </c>
      <c r="S33" s="25"/>
      <c r="T33" s="382"/>
      <c r="U33" s="25" t="s">
        <v>131</v>
      </c>
      <c r="V33" s="25" t="s">
        <v>120</v>
      </c>
      <c r="W33" s="25"/>
      <c r="X33" s="25" t="s">
        <v>422</v>
      </c>
      <c r="Y33" s="25"/>
      <c r="Z33" s="90" t="str">
        <f t="shared" si="22"/>
        <v>по всем строкам гр.3 раздела 2 ф.0503111 &lt;&gt; соответствующим строкам гр.7 раздела 2 - недопустимо.</v>
      </c>
      <c r="AA33" s="28" t="s">
        <v>123</v>
      </c>
      <c r="AB33" s="28" t="s">
        <v>123</v>
      </c>
      <c r="AC33" s="29"/>
      <c r="AD33" s="30"/>
      <c r="AE33" s="31" t="s">
        <v>4</v>
      </c>
      <c r="AF33" s="32" t="s">
        <v>123</v>
      </c>
      <c r="AG33" s="6">
        <f t="shared" si="38"/>
        <v>1</v>
      </c>
      <c r="AH33" s="6">
        <f t="shared" si="39"/>
        <v>0</v>
      </c>
      <c r="AI33" s="6">
        <f t="shared" si="40"/>
        <v>0</v>
      </c>
      <c r="AJ33" s="91" t="str">
        <f t="shared" si="23"/>
        <v>по всем строкам</v>
      </c>
      <c r="AK33" s="92" t="str">
        <f t="shared" si="24"/>
        <v/>
      </c>
      <c r="AL33" s="92" t="str">
        <f t="shared" si="25"/>
        <v xml:space="preserve"> гр.3</v>
      </c>
      <c r="AM33" s="92" t="str">
        <f t="shared" si="26"/>
        <v/>
      </c>
      <c r="AN33" s="92" t="str">
        <f t="shared" si="27"/>
        <v xml:space="preserve"> раздела 2</v>
      </c>
      <c r="AO33" s="92" t="str">
        <f t="shared" si="28"/>
        <v xml:space="preserve"> ф.0503111</v>
      </c>
      <c r="AP33" s="79" t="str">
        <f t="shared" si="29"/>
        <v/>
      </c>
      <c r="AQ33" s="92" t="str">
        <f t="shared" si="30"/>
        <v xml:space="preserve"> &lt;&gt;</v>
      </c>
      <c r="AR33" s="92" t="str">
        <f t="shared" si="31"/>
        <v/>
      </c>
      <c r="AS33" s="92" t="str">
        <f t="shared" si="32"/>
        <v xml:space="preserve"> соответствующим строкам</v>
      </c>
      <c r="AT33" s="92" t="str">
        <f t="shared" si="33"/>
        <v/>
      </c>
      <c r="AU33" s="92" t="str">
        <f t="shared" si="34"/>
        <v xml:space="preserve"> гр.7</v>
      </c>
      <c r="AV33" s="92" t="str">
        <f t="shared" si="35"/>
        <v/>
      </c>
      <c r="AW33" s="93" t="str">
        <f t="shared" si="36"/>
        <v xml:space="preserve"> раздела 2</v>
      </c>
      <c r="AX33" s="92" t="str">
        <f t="shared" si="37"/>
        <v xml:space="preserve"> - недопустимо.</v>
      </c>
    </row>
    <row r="34" spans="2:51" s="23" customFormat="1" ht="28.5" hidden="1" outlineLevel="1" x14ac:dyDescent="0.25">
      <c r="B34" s="24" t="str">
        <f t="shared" si="21"/>
        <v>В17_111</v>
      </c>
      <c r="C34" s="25" t="s">
        <v>116</v>
      </c>
      <c r="D34" s="25" t="s">
        <v>116</v>
      </c>
      <c r="E34" s="25" t="s">
        <v>116</v>
      </c>
      <c r="F34" s="25" t="s">
        <v>116</v>
      </c>
      <c r="G34" s="25" t="s">
        <v>117</v>
      </c>
      <c r="H34" s="25" t="s">
        <v>116</v>
      </c>
      <c r="I34" s="25" t="s">
        <v>126</v>
      </c>
      <c r="J34" s="25"/>
      <c r="K34" s="25"/>
      <c r="L34" s="25"/>
      <c r="M34" s="25" t="s">
        <v>121</v>
      </c>
      <c r="N34" s="25" t="s">
        <v>506</v>
      </c>
      <c r="O34" s="25"/>
      <c r="P34" s="25" t="s">
        <v>120</v>
      </c>
      <c r="Q34" s="25"/>
      <c r="R34" s="26" t="s">
        <v>122</v>
      </c>
      <c r="S34" s="25"/>
      <c r="T34" s="382"/>
      <c r="U34" s="25" t="s">
        <v>121</v>
      </c>
      <c r="V34" s="25" t="s">
        <v>507</v>
      </c>
      <c r="W34" s="25"/>
      <c r="X34" s="25" t="s">
        <v>120</v>
      </c>
      <c r="Y34" s="25"/>
      <c r="Z34" s="90" t="str">
        <f t="shared" si="22"/>
        <v>стр.итоговая по всем графам раздела 1 ф.0503111 &lt;&gt; детализированная по соответствующим графам раздела 1 - недопустимо.</v>
      </c>
      <c r="AA34" s="28" t="s">
        <v>123</v>
      </c>
      <c r="AB34" s="28" t="s">
        <v>123</v>
      </c>
      <c r="AC34" s="29"/>
      <c r="AD34" s="30"/>
      <c r="AE34" s="31" t="s">
        <v>4</v>
      </c>
      <c r="AF34" s="32" t="s">
        <v>123</v>
      </c>
      <c r="AG34" s="6">
        <f t="shared" si="38"/>
        <v>1</v>
      </c>
      <c r="AH34" s="6">
        <f t="shared" si="39"/>
        <v>0</v>
      </c>
      <c r="AI34" s="6">
        <f t="shared" si="40"/>
        <v>0</v>
      </c>
      <c r="AJ34" s="91" t="str">
        <f t="shared" si="23"/>
        <v>стр.итоговая</v>
      </c>
      <c r="AK34" s="92" t="str">
        <f t="shared" si="24"/>
        <v/>
      </c>
      <c r="AL34" s="92" t="str">
        <f t="shared" si="25"/>
        <v xml:space="preserve"> по всем графам</v>
      </c>
      <c r="AM34" s="92" t="str">
        <f t="shared" si="26"/>
        <v/>
      </c>
      <c r="AN34" s="92" t="str">
        <f t="shared" si="27"/>
        <v xml:space="preserve"> раздела 1</v>
      </c>
      <c r="AO34" s="92" t="str">
        <f t="shared" si="28"/>
        <v xml:space="preserve"> ф.0503111</v>
      </c>
      <c r="AP34" s="79" t="str">
        <f t="shared" si="29"/>
        <v/>
      </c>
      <c r="AQ34" s="92" t="str">
        <f t="shared" si="30"/>
        <v xml:space="preserve"> &lt;&gt;</v>
      </c>
      <c r="AR34" s="92" t="str">
        <f t="shared" si="31"/>
        <v/>
      </c>
      <c r="AS34" s="92" t="str">
        <f t="shared" si="32"/>
        <v xml:space="preserve"> детализированная</v>
      </c>
      <c r="AT34" s="92" t="str">
        <f t="shared" si="33"/>
        <v/>
      </c>
      <c r="AU34" s="92" t="str">
        <f t="shared" si="34"/>
        <v xml:space="preserve"> по соответствующим графам</v>
      </c>
      <c r="AV34" s="92" t="str">
        <f t="shared" si="35"/>
        <v/>
      </c>
      <c r="AW34" s="93" t="str">
        <f t="shared" si="36"/>
        <v xml:space="preserve"> раздела 1</v>
      </c>
      <c r="AX34" s="92" t="str">
        <f t="shared" si="37"/>
        <v xml:space="preserve"> - недопустимо.</v>
      </c>
    </row>
    <row r="35" spans="2:51" s="23" customFormat="1" ht="28.5" hidden="1" outlineLevel="1" x14ac:dyDescent="0.25">
      <c r="B35" s="24" t="str">
        <f t="shared" si="21"/>
        <v>В18_111</v>
      </c>
      <c r="C35" s="25" t="s">
        <v>116</v>
      </c>
      <c r="D35" s="25" t="s">
        <v>116</v>
      </c>
      <c r="E35" s="25" t="s">
        <v>116</v>
      </c>
      <c r="F35" s="25" t="s">
        <v>116</v>
      </c>
      <c r="G35" s="25" t="s">
        <v>117</v>
      </c>
      <c r="H35" s="25" t="s">
        <v>116</v>
      </c>
      <c r="I35" s="25" t="s">
        <v>126</v>
      </c>
      <c r="J35" s="25"/>
      <c r="K35" s="25"/>
      <c r="L35" s="25"/>
      <c r="M35" s="25" t="s">
        <v>131</v>
      </c>
      <c r="N35" s="25" t="s">
        <v>506</v>
      </c>
      <c r="O35" s="25"/>
      <c r="P35" s="25" t="s">
        <v>120</v>
      </c>
      <c r="Q35" s="25"/>
      <c r="R35" s="26" t="s">
        <v>122</v>
      </c>
      <c r="S35" s="25"/>
      <c r="T35" s="382"/>
      <c r="U35" s="25" t="s">
        <v>131</v>
      </c>
      <c r="V35" s="25" t="s">
        <v>507</v>
      </c>
      <c r="W35" s="25"/>
      <c r="X35" s="25" t="s">
        <v>120</v>
      </c>
      <c r="Y35" s="25"/>
      <c r="Z35" s="90" t="str">
        <f t="shared" si="22"/>
        <v>стр.итоговая по всем графам раздела 2 ф.0503111 &lt;&gt; детализированная по соответствующим графам раздела 2 - недопустимо.</v>
      </c>
      <c r="AA35" s="28" t="s">
        <v>123</v>
      </c>
      <c r="AB35" s="28" t="s">
        <v>123</v>
      </c>
      <c r="AC35" s="29"/>
      <c r="AD35" s="30"/>
      <c r="AE35" s="31" t="s">
        <v>4</v>
      </c>
      <c r="AF35" s="32" t="s">
        <v>123</v>
      </c>
      <c r="AG35" s="6">
        <f t="shared" si="38"/>
        <v>1</v>
      </c>
      <c r="AH35" s="6">
        <f t="shared" si="39"/>
        <v>0</v>
      </c>
      <c r="AI35" s="6">
        <f t="shared" si="40"/>
        <v>0</v>
      </c>
      <c r="AJ35" s="91" t="str">
        <f t="shared" si="23"/>
        <v>стр.итоговая</v>
      </c>
      <c r="AK35" s="92" t="str">
        <f t="shared" si="24"/>
        <v/>
      </c>
      <c r="AL35" s="92" t="str">
        <f t="shared" si="25"/>
        <v xml:space="preserve"> по всем графам</v>
      </c>
      <c r="AM35" s="92" t="str">
        <f t="shared" si="26"/>
        <v/>
      </c>
      <c r="AN35" s="92" t="str">
        <f t="shared" si="27"/>
        <v xml:space="preserve"> раздела 2</v>
      </c>
      <c r="AO35" s="92" t="str">
        <f t="shared" si="28"/>
        <v xml:space="preserve"> ф.0503111</v>
      </c>
      <c r="AP35" s="79" t="str">
        <f t="shared" si="29"/>
        <v/>
      </c>
      <c r="AQ35" s="92" t="str">
        <f t="shared" si="30"/>
        <v xml:space="preserve"> &lt;&gt;</v>
      </c>
      <c r="AR35" s="92" t="str">
        <f t="shared" si="31"/>
        <v/>
      </c>
      <c r="AS35" s="92" t="str">
        <f t="shared" si="32"/>
        <v xml:space="preserve"> детализированная</v>
      </c>
      <c r="AT35" s="92" t="str">
        <f t="shared" si="33"/>
        <v/>
      </c>
      <c r="AU35" s="92" t="str">
        <f t="shared" si="34"/>
        <v xml:space="preserve"> по соответствующим графам</v>
      </c>
      <c r="AV35" s="92" t="str">
        <f t="shared" si="35"/>
        <v/>
      </c>
      <c r="AW35" s="93" t="str">
        <f t="shared" si="36"/>
        <v xml:space="preserve"> раздела 2</v>
      </c>
      <c r="AX35" s="92" t="str">
        <f t="shared" si="37"/>
        <v xml:space="preserve"> - недопустимо.</v>
      </c>
    </row>
    <row r="36" spans="2:51" collapsed="1" x14ac:dyDescent="0.25">
      <c r="B36" s="623" t="s">
        <v>128</v>
      </c>
      <c r="C36" s="624"/>
      <c r="D36" s="624"/>
      <c r="E36" s="624"/>
      <c r="F36" s="624"/>
      <c r="G36" s="624"/>
      <c r="H36" s="624"/>
      <c r="I36" s="624"/>
      <c r="J36" s="624"/>
      <c r="K36" s="624"/>
      <c r="L36" s="624"/>
      <c r="M36" s="624"/>
      <c r="N36" s="624"/>
      <c r="O36" s="624"/>
      <c r="P36" s="624"/>
      <c r="Q36" s="624"/>
      <c r="R36" s="624"/>
      <c r="S36" s="624"/>
      <c r="T36" s="624"/>
      <c r="U36" s="624"/>
      <c r="V36" s="624"/>
      <c r="W36" s="624"/>
      <c r="X36" s="624"/>
      <c r="Y36" s="624"/>
      <c r="Z36" s="624"/>
      <c r="AA36" s="624"/>
      <c r="AB36" s="624"/>
      <c r="AC36" s="624"/>
      <c r="AD36" s="20"/>
      <c r="AE36" s="87"/>
      <c r="AF36" s="87"/>
      <c r="AG36" s="6">
        <f t="shared" si="38"/>
        <v>0</v>
      </c>
      <c r="AH36" s="6">
        <f t="shared" si="39"/>
        <v>0</v>
      </c>
      <c r="AI36" s="6">
        <f t="shared" si="40"/>
        <v>0</v>
      </c>
      <c r="AJ36" s="88"/>
      <c r="AK36" s="89"/>
      <c r="AL36" s="89"/>
      <c r="AM36" s="89"/>
      <c r="AN36" s="89"/>
    </row>
    <row r="37" spans="2:51" s="23" customFormat="1" hidden="1" outlineLevel="1" x14ac:dyDescent="0.25">
      <c r="B37" s="24" t="str">
        <f t="shared" ref="B37:B67" si="41">"В"&amp;COUNTA($C$37:C37)&amp;"_"&amp;MID(I37,5,3)</f>
        <v>В1_124</v>
      </c>
      <c r="C37" s="25" t="s">
        <v>116</v>
      </c>
      <c r="D37" s="25" t="s">
        <v>116</v>
      </c>
      <c r="E37" s="25" t="s">
        <v>117</v>
      </c>
      <c r="F37" s="25" t="s">
        <v>116</v>
      </c>
      <c r="G37" s="25" t="s">
        <v>116</v>
      </c>
      <c r="H37" s="25" t="s">
        <v>116</v>
      </c>
      <c r="I37" s="25" t="s">
        <v>128</v>
      </c>
      <c r="J37" s="25"/>
      <c r="K37" s="25"/>
      <c r="L37" s="25"/>
      <c r="M37" s="25" t="s">
        <v>121</v>
      </c>
      <c r="N37" s="25" t="s">
        <v>120</v>
      </c>
      <c r="O37" s="25"/>
      <c r="P37" s="25" t="s">
        <v>134</v>
      </c>
      <c r="Q37" s="25"/>
      <c r="R37" s="26" t="s">
        <v>122</v>
      </c>
      <c r="S37" s="25" t="s">
        <v>230</v>
      </c>
      <c r="T37" s="382"/>
      <c r="U37" s="25"/>
      <c r="V37" s="25"/>
      <c r="W37" s="25"/>
      <c r="X37" s="25"/>
      <c r="Y37" s="25"/>
      <c r="Z37" s="90" t="str">
        <f t="shared" si="22"/>
        <v>по всем строкам гр.4 раздела 1 ф.0503124 &lt;&gt; 0 - недопустимо.</v>
      </c>
      <c r="AA37" s="28" t="s">
        <v>123</v>
      </c>
      <c r="AB37" s="28" t="s">
        <v>123</v>
      </c>
      <c r="AC37" s="29"/>
      <c r="AD37" s="30"/>
      <c r="AE37" s="31" t="s">
        <v>4</v>
      </c>
      <c r="AF37" s="32" t="s">
        <v>123</v>
      </c>
      <c r="AG37" s="6">
        <f t="shared" si="38"/>
        <v>1</v>
      </c>
      <c r="AH37" s="6">
        <f t="shared" si="39"/>
        <v>0</v>
      </c>
      <c r="AI37" s="6">
        <f t="shared" si="40"/>
        <v>0</v>
      </c>
      <c r="AJ37" s="91" t="str">
        <f t="shared" si="23"/>
        <v>по всем строкам</v>
      </c>
      <c r="AK37" s="92" t="str">
        <f t="shared" si="24"/>
        <v/>
      </c>
      <c r="AL37" s="92" t="str">
        <f t="shared" si="25"/>
        <v xml:space="preserve"> гр.4</v>
      </c>
      <c r="AM37" s="92" t="str">
        <f t="shared" si="26"/>
        <v/>
      </c>
      <c r="AN37" s="92" t="str">
        <f t="shared" si="27"/>
        <v xml:space="preserve"> раздела 1</v>
      </c>
      <c r="AO37" s="92" t="str">
        <f t="shared" si="28"/>
        <v xml:space="preserve"> ф.0503124</v>
      </c>
      <c r="AP37" s="79" t="str">
        <f t="shared" si="29"/>
        <v/>
      </c>
      <c r="AQ37" s="92" t="str">
        <f t="shared" si="30"/>
        <v xml:space="preserve"> &lt;&gt;</v>
      </c>
      <c r="AR37" s="92" t="str">
        <f t="shared" si="31"/>
        <v xml:space="preserve"> 0</v>
      </c>
      <c r="AS37" s="92" t="str">
        <f t="shared" si="32"/>
        <v/>
      </c>
      <c r="AT37" s="92" t="str">
        <f t="shared" si="33"/>
        <v/>
      </c>
      <c r="AU37" s="92" t="str">
        <f t="shared" si="34"/>
        <v/>
      </c>
      <c r="AV37" s="92" t="str">
        <f t="shared" si="35"/>
        <v/>
      </c>
      <c r="AW37" s="93" t="str">
        <f t="shared" si="36"/>
        <v/>
      </c>
      <c r="AX37" s="92" t="str">
        <f t="shared" si="37"/>
        <v xml:space="preserve"> - недопустимо.</v>
      </c>
      <c r="AY37" s="23" t="s">
        <v>512</v>
      </c>
    </row>
    <row r="38" spans="2:51" s="23" customFormat="1" ht="42.75" hidden="1" outlineLevel="1" x14ac:dyDescent="0.25">
      <c r="B38" s="24" t="str">
        <f t="shared" si="41"/>
        <v>В2_124</v>
      </c>
      <c r="C38" s="25" t="s">
        <v>116</v>
      </c>
      <c r="D38" s="25" t="s">
        <v>116</v>
      </c>
      <c r="E38" s="25" t="s">
        <v>117</v>
      </c>
      <c r="F38" s="25" t="s">
        <v>116</v>
      </c>
      <c r="G38" s="25" t="s">
        <v>116</v>
      </c>
      <c r="H38" s="25" t="s">
        <v>116</v>
      </c>
      <c r="I38" s="25" t="s">
        <v>128</v>
      </c>
      <c r="J38" s="25"/>
      <c r="K38" s="25"/>
      <c r="L38" s="25"/>
      <c r="M38" s="25" t="s">
        <v>121</v>
      </c>
      <c r="N38" s="25" t="s">
        <v>513</v>
      </c>
      <c r="O38" s="25"/>
      <c r="P38" s="25" t="s">
        <v>120</v>
      </c>
      <c r="Q38" s="25"/>
      <c r="R38" s="26" t="s">
        <v>122</v>
      </c>
      <c r="S38" s="25"/>
      <c r="T38" s="382"/>
      <c r="U38" s="25" t="s">
        <v>121</v>
      </c>
      <c r="V38" s="25" t="s">
        <v>514</v>
      </c>
      <c r="W38" s="25"/>
      <c r="X38" s="25" t="s">
        <v>120</v>
      </c>
      <c r="Y38" s="25"/>
      <c r="Z38" s="90" t="str">
        <f t="shared" si="22"/>
        <v>стр.010
итоговая по всем графам раздела 1 ф.0503124 &lt;&gt; 010
детализированная по соответствующим графам раздела 1 - недопустимо.</v>
      </c>
      <c r="AA38" s="28" t="s">
        <v>123</v>
      </c>
      <c r="AB38" s="28" t="s">
        <v>123</v>
      </c>
      <c r="AC38" s="29"/>
      <c r="AD38" s="30"/>
      <c r="AE38" s="31" t="s">
        <v>4</v>
      </c>
      <c r="AF38" s="32" t="s">
        <v>123</v>
      </c>
      <c r="AG38" s="6">
        <f t="shared" si="38"/>
        <v>1</v>
      </c>
      <c r="AH38" s="6">
        <f t="shared" si="39"/>
        <v>0</v>
      </c>
      <c r="AI38" s="6">
        <f t="shared" si="40"/>
        <v>0</v>
      </c>
      <c r="AJ38" s="91" t="str">
        <f t="shared" si="23"/>
        <v>стр.010
итоговая</v>
      </c>
      <c r="AK38" s="92" t="str">
        <f t="shared" si="24"/>
        <v/>
      </c>
      <c r="AL38" s="92" t="str">
        <f t="shared" si="25"/>
        <v xml:space="preserve"> по всем графам</v>
      </c>
      <c r="AM38" s="92" t="str">
        <f t="shared" si="26"/>
        <v/>
      </c>
      <c r="AN38" s="92" t="str">
        <f t="shared" si="27"/>
        <v xml:space="preserve"> раздела 1</v>
      </c>
      <c r="AO38" s="92" t="str">
        <f t="shared" si="28"/>
        <v xml:space="preserve"> ф.0503124</v>
      </c>
      <c r="AP38" s="79" t="str">
        <f t="shared" si="29"/>
        <v/>
      </c>
      <c r="AQ38" s="92" t="str">
        <f t="shared" si="30"/>
        <v xml:space="preserve"> &lt;&gt;</v>
      </c>
      <c r="AR38" s="92" t="str">
        <f t="shared" si="31"/>
        <v/>
      </c>
      <c r="AS38" s="92" t="str">
        <f t="shared" si="32"/>
        <v xml:space="preserve"> 010
детализированная</v>
      </c>
      <c r="AT38" s="92" t="str">
        <f t="shared" si="33"/>
        <v/>
      </c>
      <c r="AU38" s="92" t="str">
        <f t="shared" si="34"/>
        <v xml:space="preserve"> по соответствующим графам</v>
      </c>
      <c r="AV38" s="92" t="str">
        <f t="shared" si="35"/>
        <v/>
      </c>
      <c r="AW38" s="93" t="str">
        <f t="shared" si="36"/>
        <v xml:space="preserve"> раздела 1</v>
      </c>
      <c r="AX38" s="92" t="str">
        <f t="shared" si="37"/>
        <v xml:space="preserve"> - недопустимо.</v>
      </c>
      <c r="AY38" s="23" t="s">
        <v>515</v>
      </c>
    </row>
    <row r="39" spans="2:51" s="23" customFormat="1" ht="45" hidden="1" outlineLevel="1" x14ac:dyDescent="0.25">
      <c r="B39" s="24" t="str">
        <f t="shared" si="41"/>
        <v>В3_124</v>
      </c>
      <c r="C39" s="25" t="s">
        <v>116</v>
      </c>
      <c r="D39" s="25" t="s">
        <v>116</v>
      </c>
      <c r="E39" s="25" t="s">
        <v>117</v>
      </c>
      <c r="F39" s="25" t="s">
        <v>116</v>
      </c>
      <c r="G39" s="25" t="s">
        <v>116</v>
      </c>
      <c r="H39" s="25" t="s">
        <v>116</v>
      </c>
      <c r="I39" s="25" t="s">
        <v>128</v>
      </c>
      <c r="J39" s="25"/>
      <c r="K39" s="25"/>
      <c r="L39" s="25"/>
      <c r="M39" s="25" t="s">
        <v>121</v>
      </c>
      <c r="N39" s="25" t="s">
        <v>516</v>
      </c>
      <c r="O39" s="25"/>
      <c r="P39" s="25" t="s">
        <v>124</v>
      </c>
      <c r="Q39" s="25"/>
      <c r="R39" s="26" t="s">
        <v>122</v>
      </c>
      <c r="S39" s="25" t="s">
        <v>230</v>
      </c>
      <c r="T39" s="382"/>
      <c r="U39" s="25"/>
      <c r="V39" s="25"/>
      <c r="W39" s="25"/>
      <c r="X39" s="25"/>
      <c r="Y39" s="25"/>
      <c r="Z39" s="90" t="str">
        <f t="shared" si="22"/>
        <v>стр.010
(%000; %100; %150; %17_; %400) гр.5 раздела 1 ф.0503124 &lt;&gt; 0 - недопустимо.</v>
      </c>
      <c r="AA39" s="28" t="s">
        <v>123</v>
      </c>
      <c r="AB39" s="28" t="s">
        <v>123</v>
      </c>
      <c r="AC39" s="29"/>
      <c r="AD39" s="30"/>
      <c r="AE39" s="31" t="s">
        <v>4</v>
      </c>
      <c r="AF39" s="32" t="s">
        <v>123</v>
      </c>
      <c r="AG39" s="6">
        <f t="shared" si="38"/>
        <v>1</v>
      </c>
      <c r="AH39" s="6">
        <f t="shared" si="39"/>
        <v>0</v>
      </c>
      <c r="AI39" s="6">
        <f t="shared" si="40"/>
        <v>0</v>
      </c>
      <c r="AJ39" s="91" t="str">
        <f t="shared" si="23"/>
        <v>стр.010
(%000; %100; %150; %17_; %400)</v>
      </c>
      <c r="AK39" s="92" t="str">
        <f t="shared" si="24"/>
        <v/>
      </c>
      <c r="AL39" s="92" t="str">
        <f t="shared" si="25"/>
        <v xml:space="preserve"> гр.5</v>
      </c>
      <c r="AM39" s="92" t="str">
        <f t="shared" si="26"/>
        <v/>
      </c>
      <c r="AN39" s="92" t="str">
        <f t="shared" si="27"/>
        <v xml:space="preserve"> раздела 1</v>
      </c>
      <c r="AO39" s="92" t="str">
        <f t="shared" si="28"/>
        <v xml:space="preserve"> ф.0503124</v>
      </c>
      <c r="AP39" s="79" t="str">
        <f t="shared" si="29"/>
        <v/>
      </c>
      <c r="AQ39" s="92" t="str">
        <f t="shared" si="30"/>
        <v xml:space="preserve"> &lt;&gt;</v>
      </c>
      <c r="AR39" s="92" t="str">
        <f t="shared" si="31"/>
        <v xml:space="preserve"> 0</v>
      </c>
      <c r="AS39" s="92" t="str">
        <f t="shared" si="32"/>
        <v/>
      </c>
      <c r="AT39" s="92" t="str">
        <f t="shared" si="33"/>
        <v/>
      </c>
      <c r="AU39" s="92" t="str">
        <f t="shared" si="34"/>
        <v/>
      </c>
      <c r="AV39" s="92" t="str">
        <f t="shared" si="35"/>
        <v/>
      </c>
      <c r="AW39" s="93" t="str">
        <f t="shared" si="36"/>
        <v/>
      </c>
      <c r="AX39" s="92" t="str">
        <f t="shared" si="37"/>
        <v xml:space="preserve"> - недопустимо.</v>
      </c>
      <c r="AY39" s="23" t="s">
        <v>517</v>
      </c>
    </row>
    <row r="40" spans="2:51" s="23" customFormat="1" ht="28.5" hidden="1" outlineLevel="1" x14ac:dyDescent="0.25">
      <c r="B40" s="24" t="str">
        <f t="shared" si="41"/>
        <v>В4_124</v>
      </c>
      <c r="C40" s="25" t="s">
        <v>116</v>
      </c>
      <c r="D40" s="25" t="s">
        <v>116</v>
      </c>
      <c r="E40" s="25" t="s">
        <v>117</v>
      </c>
      <c r="F40" s="25" t="s">
        <v>116</v>
      </c>
      <c r="G40" s="25" t="s">
        <v>116</v>
      </c>
      <c r="H40" s="25" t="s">
        <v>116</v>
      </c>
      <c r="I40" s="25" t="s">
        <v>128</v>
      </c>
      <c r="J40" s="25"/>
      <c r="K40" s="25"/>
      <c r="L40" s="25"/>
      <c r="M40" s="25" t="s">
        <v>131</v>
      </c>
      <c r="N40" s="25" t="s">
        <v>120</v>
      </c>
      <c r="O40" s="25"/>
      <c r="P40" s="25" t="s">
        <v>124</v>
      </c>
      <c r="Q40" s="25"/>
      <c r="R40" s="26" t="s">
        <v>122</v>
      </c>
      <c r="S40" s="25"/>
      <c r="T40" s="382"/>
      <c r="U40" s="25" t="s">
        <v>131</v>
      </c>
      <c r="V40" s="25" t="s">
        <v>120</v>
      </c>
      <c r="W40" s="25"/>
      <c r="X40" s="25" t="s">
        <v>518</v>
      </c>
      <c r="Y40" s="25"/>
      <c r="Z40" s="90" t="str">
        <f t="shared" si="22"/>
        <v>по всем строкам гр.5 раздела 2 ф.0503124 &lt;&gt; соответствующим строкам гр.6 + 7 раздела 2 - недопустимо.</v>
      </c>
      <c r="AA40" s="28" t="s">
        <v>123</v>
      </c>
      <c r="AB40" s="28" t="s">
        <v>123</v>
      </c>
      <c r="AC40" s="29"/>
      <c r="AD40" s="30"/>
      <c r="AE40" s="31" t="s">
        <v>4</v>
      </c>
      <c r="AF40" s="32" t="s">
        <v>123</v>
      </c>
      <c r="AG40" s="6">
        <f t="shared" si="38"/>
        <v>1</v>
      </c>
      <c r="AH40" s="6">
        <f t="shared" si="39"/>
        <v>0</v>
      </c>
      <c r="AI40" s="6">
        <f t="shared" si="40"/>
        <v>0</v>
      </c>
      <c r="AJ40" s="91" t="str">
        <f t="shared" si="23"/>
        <v>по всем строкам</v>
      </c>
      <c r="AK40" s="92" t="str">
        <f t="shared" si="24"/>
        <v/>
      </c>
      <c r="AL40" s="92" t="str">
        <f t="shared" si="25"/>
        <v xml:space="preserve"> гр.5</v>
      </c>
      <c r="AM40" s="92" t="str">
        <f t="shared" si="26"/>
        <v/>
      </c>
      <c r="AN40" s="92" t="str">
        <f t="shared" si="27"/>
        <v xml:space="preserve"> раздела 2</v>
      </c>
      <c r="AO40" s="92" t="str">
        <f t="shared" si="28"/>
        <v xml:space="preserve"> ф.0503124</v>
      </c>
      <c r="AP40" s="79" t="str">
        <f t="shared" si="29"/>
        <v/>
      </c>
      <c r="AQ40" s="92" t="str">
        <f t="shared" si="30"/>
        <v xml:space="preserve"> &lt;&gt;</v>
      </c>
      <c r="AR40" s="92" t="str">
        <f t="shared" si="31"/>
        <v/>
      </c>
      <c r="AS40" s="92" t="str">
        <f t="shared" si="32"/>
        <v xml:space="preserve"> соответствующим строкам</v>
      </c>
      <c r="AT40" s="92" t="str">
        <f t="shared" si="33"/>
        <v/>
      </c>
      <c r="AU40" s="92" t="str">
        <f t="shared" si="34"/>
        <v xml:space="preserve"> гр.6 + 7</v>
      </c>
      <c r="AV40" s="92" t="str">
        <f t="shared" si="35"/>
        <v/>
      </c>
      <c r="AW40" s="93" t="str">
        <f t="shared" si="36"/>
        <v xml:space="preserve"> раздела 2</v>
      </c>
      <c r="AX40" s="92" t="str">
        <f t="shared" si="37"/>
        <v xml:space="preserve"> - недопустимо.</v>
      </c>
      <c r="AY40" s="23" t="s">
        <v>519</v>
      </c>
    </row>
    <row r="41" spans="2:51" s="23" customFormat="1" ht="28.5" hidden="1" outlineLevel="1" x14ac:dyDescent="0.25">
      <c r="B41" s="24" t="str">
        <f t="shared" si="41"/>
        <v>В5_124</v>
      </c>
      <c r="C41" s="25" t="s">
        <v>116</v>
      </c>
      <c r="D41" s="25" t="s">
        <v>116</v>
      </c>
      <c r="E41" s="25" t="s">
        <v>117</v>
      </c>
      <c r="F41" s="25" t="s">
        <v>116</v>
      </c>
      <c r="G41" s="25" t="s">
        <v>116</v>
      </c>
      <c r="H41" s="25" t="s">
        <v>116</v>
      </c>
      <c r="I41" s="25" t="s">
        <v>128</v>
      </c>
      <c r="J41" s="25"/>
      <c r="K41" s="25"/>
      <c r="L41" s="25"/>
      <c r="M41" s="25" t="s">
        <v>131</v>
      </c>
      <c r="N41" s="25" t="s">
        <v>120</v>
      </c>
      <c r="O41" s="25"/>
      <c r="P41" s="25" t="s">
        <v>134</v>
      </c>
      <c r="Q41" s="25"/>
      <c r="R41" s="26" t="s">
        <v>520</v>
      </c>
      <c r="S41" s="25"/>
      <c r="T41" s="382"/>
      <c r="U41" s="25" t="s">
        <v>131</v>
      </c>
      <c r="V41" s="25" t="s">
        <v>120</v>
      </c>
      <c r="W41" s="25"/>
      <c r="X41" s="25" t="s">
        <v>124</v>
      </c>
      <c r="Y41" s="25"/>
      <c r="Z41" s="90" t="str">
        <f t="shared" si="22"/>
        <v>по всем строкам гр.4 раздела 2 ф.0503124 &lt; соответствующим строкам гр.5 раздела 2 - требуется пояснение.</v>
      </c>
      <c r="AA41" s="28" t="s">
        <v>271</v>
      </c>
      <c r="AB41" s="28" t="s">
        <v>271</v>
      </c>
      <c r="AC41" s="29"/>
      <c r="AD41" s="30"/>
      <c r="AE41" s="31" t="s">
        <v>4</v>
      </c>
      <c r="AF41" s="32" t="s">
        <v>123</v>
      </c>
      <c r="AG41" s="6">
        <f t="shared" si="38"/>
        <v>1</v>
      </c>
      <c r="AH41" s="6">
        <f t="shared" si="39"/>
        <v>0</v>
      </c>
      <c r="AI41" s="6">
        <f t="shared" si="40"/>
        <v>0</v>
      </c>
      <c r="AJ41" s="91" t="str">
        <f t="shared" si="23"/>
        <v>по всем строкам</v>
      </c>
      <c r="AK41" s="92" t="str">
        <f t="shared" si="24"/>
        <v/>
      </c>
      <c r="AL41" s="92" t="str">
        <f t="shared" si="25"/>
        <v xml:space="preserve"> гр.4</v>
      </c>
      <c r="AM41" s="92" t="str">
        <f t="shared" si="26"/>
        <v/>
      </c>
      <c r="AN41" s="92" t="str">
        <f t="shared" si="27"/>
        <v xml:space="preserve"> раздела 2</v>
      </c>
      <c r="AO41" s="92" t="str">
        <f t="shared" si="28"/>
        <v xml:space="preserve"> ф.0503124</v>
      </c>
      <c r="AP41" s="79" t="str">
        <f t="shared" si="29"/>
        <v/>
      </c>
      <c r="AQ41" s="92" t="str">
        <f t="shared" si="30"/>
        <v xml:space="preserve"> &lt;</v>
      </c>
      <c r="AR41" s="92" t="str">
        <f t="shared" si="31"/>
        <v/>
      </c>
      <c r="AS41" s="92" t="str">
        <f t="shared" si="32"/>
        <v xml:space="preserve"> соответствующим строкам</v>
      </c>
      <c r="AT41" s="92" t="str">
        <f t="shared" si="33"/>
        <v/>
      </c>
      <c r="AU41" s="92" t="str">
        <f t="shared" si="34"/>
        <v xml:space="preserve"> гр.5</v>
      </c>
      <c r="AV41" s="92" t="str">
        <f t="shared" si="35"/>
        <v/>
      </c>
      <c r="AW41" s="93" t="str">
        <f t="shared" si="36"/>
        <v xml:space="preserve"> раздела 2</v>
      </c>
      <c r="AX41" s="92" t="str">
        <f t="shared" si="37"/>
        <v xml:space="preserve"> - требуется пояснение.</v>
      </c>
      <c r="AY41" s="23" t="s">
        <v>521</v>
      </c>
    </row>
    <row r="42" spans="2:51" s="23" customFormat="1" ht="28.5" hidden="1" outlineLevel="1" x14ac:dyDescent="0.25">
      <c r="B42" s="24" t="str">
        <f t="shared" si="41"/>
        <v>В6_124</v>
      </c>
      <c r="C42" s="25" t="s">
        <v>116</v>
      </c>
      <c r="D42" s="25" t="s">
        <v>116</v>
      </c>
      <c r="E42" s="25" t="s">
        <v>117</v>
      </c>
      <c r="F42" s="25" t="s">
        <v>116</v>
      </c>
      <c r="G42" s="25" t="s">
        <v>116</v>
      </c>
      <c r="H42" s="25" t="s">
        <v>116</v>
      </c>
      <c r="I42" s="25" t="s">
        <v>128</v>
      </c>
      <c r="J42" s="25"/>
      <c r="K42" s="25"/>
      <c r="L42" s="25"/>
      <c r="M42" s="25" t="s">
        <v>131</v>
      </c>
      <c r="N42" s="25" t="s">
        <v>120</v>
      </c>
      <c r="O42" s="25"/>
      <c r="P42" s="25" t="s">
        <v>143</v>
      </c>
      <c r="Q42" s="25"/>
      <c r="R42" s="26" t="s">
        <v>520</v>
      </c>
      <c r="S42" s="25"/>
      <c r="T42" s="382"/>
      <c r="U42" s="25" t="s">
        <v>131</v>
      </c>
      <c r="V42" s="25" t="s">
        <v>120</v>
      </c>
      <c r="W42" s="25"/>
      <c r="X42" s="25" t="s">
        <v>124</v>
      </c>
      <c r="Y42" s="25"/>
      <c r="Z42" s="90" t="str">
        <f t="shared" si="22"/>
        <v>по всем строкам гр.8 раздела 2 ф.0503124 &lt; соответствующим строкам гр.5 раздела 2 - недопустимо.</v>
      </c>
      <c r="AA42" s="28" t="s">
        <v>123</v>
      </c>
      <c r="AB42" s="28" t="s">
        <v>116</v>
      </c>
      <c r="AC42" s="29"/>
      <c r="AD42" s="30"/>
      <c r="AE42" s="31" t="s">
        <v>4</v>
      </c>
      <c r="AF42" s="32" t="s">
        <v>123</v>
      </c>
      <c r="AG42" s="6">
        <f t="shared" si="38"/>
        <v>1</v>
      </c>
      <c r="AH42" s="6">
        <f t="shared" si="39"/>
        <v>0</v>
      </c>
      <c r="AI42" s="6">
        <f t="shared" si="40"/>
        <v>0</v>
      </c>
      <c r="AJ42" s="91" t="str">
        <f t="shared" si="23"/>
        <v>по всем строкам</v>
      </c>
      <c r="AK42" s="92" t="str">
        <f t="shared" si="24"/>
        <v/>
      </c>
      <c r="AL42" s="92" t="str">
        <f t="shared" si="25"/>
        <v xml:space="preserve"> гр.8</v>
      </c>
      <c r="AM42" s="92" t="str">
        <f t="shared" si="26"/>
        <v/>
      </c>
      <c r="AN42" s="92" t="str">
        <f t="shared" si="27"/>
        <v xml:space="preserve"> раздела 2</v>
      </c>
      <c r="AO42" s="92" t="str">
        <f t="shared" si="28"/>
        <v xml:space="preserve"> ф.0503124</v>
      </c>
      <c r="AP42" s="79" t="str">
        <f t="shared" si="29"/>
        <v/>
      </c>
      <c r="AQ42" s="92" t="str">
        <f t="shared" si="30"/>
        <v xml:space="preserve"> &lt;</v>
      </c>
      <c r="AR42" s="92" t="str">
        <f t="shared" si="31"/>
        <v/>
      </c>
      <c r="AS42" s="92" t="str">
        <f t="shared" si="32"/>
        <v xml:space="preserve"> соответствующим строкам</v>
      </c>
      <c r="AT42" s="92" t="str">
        <f t="shared" si="33"/>
        <v/>
      </c>
      <c r="AU42" s="92" t="str">
        <f t="shared" si="34"/>
        <v xml:space="preserve"> гр.5</v>
      </c>
      <c r="AV42" s="92" t="str">
        <f t="shared" si="35"/>
        <v/>
      </c>
      <c r="AW42" s="93" t="str">
        <f t="shared" si="36"/>
        <v xml:space="preserve"> раздела 2</v>
      </c>
      <c r="AX42" s="92" t="str">
        <f t="shared" si="37"/>
        <v xml:space="preserve"> - недопустимо.</v>
      </c>
      <c r="AY42" s="23" t="s">
        <v>522</v>
      </c>
    </row>
    <row r="43" spans="2:51" s="23" customFormat="1" ht="42.75" hidden="1" outlineLevel="1" x14ac:dyDescent="0.25">
      <c r="B43" s="24" t="str">
        <f t="shared" si="41"/>
        <v>В7_124</v>
      </c>
      <c r="C43" s="25" t="s">
        <v>116</v>
      </c>
      <c r="D43" s="25" t="s">
        <v>116</v>
      </c>
      <c r="E43" s="25" t="s">
        <v>117</v>
      </c>
      <c r="F43" s="25" t="s">
        <v>116</v>
      </c>
      <c r="G43" s="25" t="s">
        <v>116</v>
      </c>
      <c r="H43" s="25" t="s">
        <v>116</v>
      </c>
      <c r="I43" s="25" t="s">
        <v>128</v>
      </c>
      <c r="J43" s="25"/>
      <c r="K43" s="25"/>
      <c r="L43" s="25"/>
      <c r="M43" s="25" t="s">
        <v>131</v>
      </c>
      <c r="N43" s="25" t="s">
        <v>523</v>
      </c>
      <c r="O43" s="25"/>
      <c r="P43" s="25" t="s">
        <v>120</v>
      </c>
      <c r="Q43" s="25"/>
      <c r="R43" s="26" t="s">
        <v>122</v>
      </c>
      <c r="S43" s="25"/>
      <c r="T43" s="382"/>
      <c r="U43" s="25" t="s">
        <v>131</v>
      </c>
      <c r="V43" s="25" t="s">
        <v>524</v>
      </c>
      <c r="W43" s="25"/>
      <c r="X43" s="25" t="s">
        <v>120</v>
      </c>
      <c r="Y43" s="25"/>
      <c r="Z43" s="90" t="str">
        <f t="shared" si="22"/>
        <v>стр.200
итоговая по всем графам раздела 2 ф.0503124 &lt;&gt; 200
детализированная по соответствующим графам раздела 2 - недопустимо.</v>
      </c>
      <c r="AA43" s="28" t="s">
        <v>123</v>
      </c>
      <c r="AB43" s="28" t="s">
        <v>123</v>
      </c>
      <c r="AC43" s="29"/>
      <c r="AD43" s="30"/>
      <c r="AE43" s="31" t="s">
        <v>4</v>
      </c>
      <c r="AF43" s="32" t="s">
        <v>123</v>
      </c>
      <c r="AG43" s="6">
        <f t="shared" si="38"/>
        <v>1</v>
      </c>
      <c r="AH43" s="6">
        <f t="shared" si="39"/>
        <v>0</v>
      </c>
      <c r="AI43" s="6">
        <f t="shared" si="40"/>
        <v>0</v>
      </c>
      <c r="AJ43" s="91" t="str">
        <f t="shared" si="23"/>
        <v>стр.200
итоговая</v>
      </c>
      <c r="AK43" s="92" t="str">
        <f t="shared" si="24"/>
        <v/>
      </c>
      <c r="AL43" s="92" t="str">
        <f t="shared" si="25"/>
        <v xml:space="preserve"> по всем графам</v>
      </c>
      <c r="AM43" s="92" t="str">
        <f t="shared" si="26"/>
        <v/>
      </c>
      <c r="AN43" s="92" t="str">
        <f t="shared" si="27"/>
        <v xml:space="preserve"> раздела 2</v>
      </c>
      <c r="AO43" s="92" t="str">
        <f t="shared" si="28"/>
        <v xml:space="preserve"> ф.0503124</v>
      </c>
      <c r="AP43" s="79" t="str">
        <f t="shared" si="29"/>
        <v/>
      </c>
      <c r="AQ43" s="92" t="str">
        <f t="shared" si="30"/>
        <v xml:space="preserve"> &lt;&gt;</v>
      </c>
      <c r="AR43" s="92" t="str">
        <f t="shared" si="31"/>
        <v/>
      </c>
      <c r="AS43" s="92" t="str">
        <f t="shared" si="32"/>
        <v xml:space="preserve"> 200
детализированная</v>
      </c>
      <c r="AT43" s="92" t="str">
        <f t="shared" si="33"/>
        <v/>
      </c>
      <c r="AU43" s="92" t="str">
        <f t="shared" si="34"/>
        <v xml:space="preserve"> по соответствующим графам</v>
      </c>
      <c r="AV43" s="92" t="str">
        <f t="shared" si="35"/>
        <v/>
      </c>
      <c r="AW43" s="93" t="str">
        <f t="shared" si="36"/>
        <v xml:space="preserve"> раздела 2</v>
      </c>
      <c r="AX43" s="92" t="str">
        <f t="shared" si="37"/>
        <v xml:space="preserve"> - недопустимо.</v>
      </c>
      <c r="AY43" s="23" t="s">
        <v>525</v>
      </c>
    </row>
    <row r="44" spans="2:51" s="23" customFormat="1" ht="180" hidden="1" outlineLevel="1" x14ac:dyDescent="0.25">
      <c r="B44" s="24" t="str">
        <f t="shared" si="41"/>
        <v>В8_124</v>
      </c>
      <c r="C44" s="25" t="s">
        <v>116</v>
      </c>
      <c r="D44" s="25" t="s">
        <v>116</v>
      </c>
      <c r="E44" s="25" t="s">
        <v>117</v>
      </c>
      <c r="F44" s="25" t="s">
        <v>116</v>
      </c>
      <c r="G44" s="25" t="s">
        <v>116</v>
      </c>
      <c r="H44" s="25" t="s">
        <v>116</v>
      </c>
      <c r="I44" s="25" t="s">
        <v>128</v>
      </c>
      <c r="J44" s="25"/>
      <c r="K44" s="25"/>
      <c r="L44" s="25"/>
      <c r="M44" s="25" t="s">
        <v>131</v>
      </c>
      <c r="N44" s="25" t="s">
        <v>526</v>
      </c>
      <c r="O44" s="25"/>
      <c r="P44" s="25" t="s">
        <v>527</v>
      </c>
      <c r="Q44" s="25"/>
      <c r="R44" s="26" t="s">
        <v>122</v>
      </c>
      <c r="S44" s="25" t="s">
        <v>230</v>
      </c>
      <c r="T44" s="382"/>
      <c r="U44" s="25"/>
      <c r="V44" s="25"/>
      <c r="W44" s="25"/>
      <c r="X44" s="25"/>
      <c r="Y44" s="25"/>
      <c r="Z44" s="90" t="str">
        <f t="shared" si="22"/>
        <v>стр.200
(%000; %100; %110; %120; %130; %140; %200; %210; %220; %230; %240; %300; %310; %320; %400; %410; %450; %460; %500; %510; %520; %600; %610; %620; %630; %700; %800; %810; %820; %830; %840; %850; %860) гр.5, 6, 7 раздела 2 ф.0503124 &lt;&gt; 0 - недопустимо.</v>
      </c>
      <c r="AA44" s="28" t="s">
        <v>123</v>
      </c>
      <c r="AB44" s="28" t="s">
        <v>123</v>
      </c>
      <c r="AC44" s="29"/>
      <c r="AD44" s="30"/>
      <c r="AE44" s="31" t="s">
        <v>4</v>
      </c>
      <c r="AF44" s="32" t="s">
        <v>123</v>
      </c>
      <c r="AG44" s="6">
        <f t="shared" si="38"/>
        <v>1</v>
      </c>
      <c r="AH44" s="6">
        <f t="shared" si="39"/>
        <v>0</v>
      </c>
      <c r="AI44" s="6">
        <f t="shared" si="40"/>
        <v>0</v>
      </c>
      <c r="AJ44" s="91" t="str">
        <f t="shared" si="23"/>
        <v>стр.200
(%000; %100; %110; %120; %130; %140; %200; %210; %220; %230; %240; %300; %310; %320; %400; %410; %450; %460; %500; %510; %520; %600; %610; %620; %630; %700; %800; %810; %820; %830; %840; %850; %860)</v>
      </c>
      <c r="AK44" s="92" t="str">
        <f t="shared" si="24"/>
        <v/>
      </c>
      <c r="AL44" s="92" t="str">
        <f t="shared" si="25"/>
        <v xml:space="preserve"> гр.5, 6, 7</v>
      </c>
      <c r="AM44" s="92" t="str">
        <f t="shared" si="26"/>
        <v/>
      </c>
      <c r="AN44" s="92" t="str">
        <f t="shared" si="27"/>
        <v xml:space="preserve"> раздела 2</v>
      </c>
      <c r="AO44" s="92" t="str">
        <f t="shared" si="28"/>
        <v xml:space="preserve"> ф.0503124</v>
      </c>
      <c r="AP44" s="79" t="str">
        <f t="shared" si="29"/>
        <v/>
      </c>
      <c r="AQ44" s="92" t="str">
        <f t="shared" si="30"/>
        <v xml:space="preserve"> &lt;&gt;</v>
      </c>
      <c r="AR44" s="92" t="str">
        <f t="shared" si="31"/>
        <v xml:space="preserve"> 0</v>
      </c>
      <c r="AS44" s="92" t="str">
        <f t="shared" si="32"/>
        <v/>
      </c>
      <c r="AT44" s="92" t="str">
        <f t="shared" si="33"/>
        <v/>
      </c>
      <c r="AU44" s="92" t="str">
        <f t="shared" si="34"/>
        <v/>
      </c>
      <c r="AV44" s="92" t="str">
        <f t="shared" si="35"/>
        <v/>
      </c>
      <c r="AW44" s="93" t="str">
        <f t="shared" si="36"/>
        <v/>
      </c>
      <c r="AX44" s="92" t="str">
        <f t="shared" si="37"/>
        <v xml:space="preserve"> - недопустимо.</v>
      </c>
      <c r="AY44" s="23" t="s">
        <v>528</v>
      </c>
    </row>
    <row r="45" spans="2:51" s="23" customFormat="1" ht="30" hidden="1" outlineLevel="1" x14ac:dyDescent="0.25">
      <c r="B45" s="24" t="str">
        <f t="shared" si="41"/>
        <v>В9_124</v>
      </c>
      <c r="C45" s="25" t="s">
        <v>116</v>
      </c>
      <c r="D45" s="25" t="s">
        <v>116</v>
      </c>
      <c r="E45" s="25" t="s">
        <v>117</v>
      </c>
      <c r="F45" s="25" t="s">
        <v>116</v>
      </c>
      <c r="G45" s="25" t="s">
        <v>116</v>
      </c>
      <c r="H45" s="25" t="s">
        <v>116</v>
      </c>
      <c r="I45" s="25" t="s">
        <v>128</v>
      </c>
      <c r="J45" s="25"/>
      <c r="K45" s="25"/>
      <c r="L45" s="25"/>
      <c r="M45" s="25" t="s">
        <v>131</v>
      </c>
      <c r="N45" s="25" t="s">
        <v>529</v>
      </c>
      <c r="O45" s="25"/>
      <c r="P45" s="25" t="s">
        <v>530</v>
      </c>
      <c r="Q45" s="25"/>
      <c r="R45" s="26" t="s">
        <v>122</v>
      </c>
      <c r="S45" s="25" t="s">
        <v>230</v>
      </c>
      <c r="T45" s="382"/>
      <c r="U45" s="25"/>
      <c r="V45" s="25"/>
      <c r="W45" s="25"/>
      <c r="X45" s="25"/>
      <c r="Y45" s="25"/>
      <c r="Z45" s="90" t="str">
        <f t="shared" si="22"/>
        <v>стр.450 гр.4, 6, 7 раздела 2 ф.0503124 &lt;&gt; 0 - невозможно настроить</v>
      </c>
      <c r="AA45" s="28" t="s">
        <v>116</v>
      </c>
      <c r="AB45" s="28" t="s">
        <v>116</v>
      </c>
      <c r="AC45" s="29" t="s">
        <v>359</v>
      </c>
      <c r="AD45" s="30"/>
      <c r="AE45" s="31"/>
      <c r="AF45" s="32"/>
      <c r="AG45" s="6">
        <f t="shared" si="38"/>
        <v>0</v>
      </c>
      <c r="AH45" s="6">
        <f t="shared" si="39"/>
        <v>0</v>
      </c>
      <c r="AI45" s="6">
        <f t="shared" si="40"/>
        <v>0</v>
      </c>
      <c r="AJ45" s="91" t="str">
        <f t="shared" si="23"/>
        <v>стр.450</v>
      </c>
      <c r="AK45" s="92" t="str">
        <f t="shared" si="24"/>
        <v/>
      </c>
      <c r="AL45" s="92" t="str">
        <f t="shared" si="25"/>
        <v xml:space="preserve"> гр.4, 6, 7</v>
      </c>
      <c r="AM45" s="92" t="str">
        <f t="shared" si="26"/>
        <v/>
      </c>
      <c r="AN45" s="92" t="str">
        <f t="shared" si="27"/>
        <v xml:space="preserve"> раздела 2</v>
      </c>
      <c r="AO45" s="92" t="str">
        <f t="shared" si="28"/>
        <v xml:space="preserve"> ф.0503124</v>
      </c>
      <c r="AP45" s="79" t="str">
        <f t="shared" si="29"/>
        <v/>
      </c>
      <c r="AQ45" s="92" t="str">
        <f t="shared" si="30"/>
        <v xml:space="preserve"> &lt;&gt;</v>
      </c>
      <c r="AR45" s="92" t="str">
        <f t="shared" si="31"/>
        <v xml:space="preserve"> 0</v>
      </c>
      <c r="AS45" s="92" t="str">
        <f t="shared" si="32"/>
        <v/>
      </c>
      <c r="AT45" s="92" t="str">
        <f t="shared" si="33"/>
        <v/>
      </c>
      <c r="AU45" s="92" t="str">
        <f t="shared" si="34"/>
        <v/>
      </c>
      <c r="AV45" s="92" t="str">
        <f t="shared" si="35"/>
        <v/>
      </c>
      <c r="AW45" s="93" t="str">
        <f t="shared" si="36"/>
        <v/>
      </c>
      <c r="AX45" s="92" t="str">
        <f t="shared" si="37"/>
        <v xml:space="preserve"> - невозможно настроить</v>
      </c>
    </row>
    <row r="46" spans="2:51" s="23" customFormat="1" ht="28.5" hidden="1" outlineLevel="1" x14ac:dyDescent="0.25">
      <c r="B46" s="24" t="str">
        <f t="shared" si="41"/>
        <v>В10_124</v>
      </c>
      <c r="C46" s="25" t="s">
        <v>116</v>
      </c>
      <c r="D46" s="25" t="s">
        <v>116</v>
      </c>
      <c r="E46" s="25" t="s">
        <v>117</v>
      </c>
      <c r="F46" s="25" t="s">
        <v>116</v>
      </c>
      <c r="G46" s="25" t="s">
        <v>116</v>
      </c>
      <c r="H46" s="25" t="s">
        <v>116</v>
      </c>
      <c r="I46" s="25" t="s">
        <v>128</v>
      </c>
      <c r="J46" s="25"/>
      <c r="K46" s="25"/>
      <c r="L46" s="25"/>
      <c r="M46" s="25" t="s">
        <v>131</v>
      </c>
      <c r="N46" s="25" t="s">
        <v>529</v>
      </c>
      <c r="O46" s="25"/>
      <c r="P46" s="25" t="s">
        <v>124</v>
      </c>
      <c r="Q46" s="25"/>
      <c r="R46" s="26" t="s">
        <v>122</v>
      </c>
      <c r="S46" s="25"/>
      <c r="T46" s="382"/>
      <c r="U46" s="25" t="s">
        <v>119</v>
      </c>
      <c r="V46" s="25" t="s">
        <v>531</v>
      </c>
      <c r="W46" s="25"/>
      <c r="X46" s="25" t="s">
        <v>124</v>
      </c>
      <c r="Y46" s="25"/>
      <c r="Z46" s="90" t="str">
        <f t="shared" si="22"/>
        <v>стр.450 гр.5 раздела 2 ф.0503124 &lt;&gt; 010 - 200 гр.5 раздела 1, 2 - недопустимо.</v>
      </c>
      <c r="AA46" s="28" t="s">
        <v>123</v>
      </c>
      <c r="AB46" s="28" t="s">
        <v>123</v>
      </c>
      <c r="AC46" s="29"/>
      <c r="AD46" s="30"/>
      <c r="AE46" s="31" t="s">
        <v>4</v>
      </c>
      <c r="AF46" s="32" t="s">
        <v>123</v>
      </c>
      <c r="AG46" s="6">
        <f t="shared" si="38"/>
        <v>1</v>
      </c>
      <c r="AH46" s="6">
        <f t="shared" si="39"/>
        <v>0</v>
      </c>
      <c r="AI46" s="6">
        <f t="shared" si="40"/>
        <v>0</v>
      </c>
      <c r="AJ46" s="91" t="str">
        <f t="shared" si="23"/>
        <v>стр.450</v>
      </c>
      <c r="AK46" s="92" t="str">
        <f t="shared" si="24"/>
        <v/>
      </c>
      <c r="AL46" s="92" t="str">
        <f t="shared" si="25"/>
        <v xml:space="preserve"> гр.5</v>
      </c>
      <c r="AM46" s="92" t="str">
        <f t="shared" si="26"/>
        <v/>
      </c>
      <c r="AN46" s="92" t="str">
        <f t="shared" si="27"/>
        <v xml:space="preserve"> раздела 2</v>
      </c>
      <c r="AO46" s="92" t="str">
        <f t="shared" si="28"/>
        <v xml:space="preserve"> ф.0503124</v>
      </c>
      <c r="AP46" s="79" t="str">
        <f t="shared" si="29"/>
        <v/>
      </c>
      <c r="AQ46" s="92" t="str">
        <f t="shared" si="30"/>
        <v xml:space="preserve"> &lt;&gt;</v>
      </c>
      <c r="AR46" s="92" t="str">
        <f t="shared" si="31"/>
        <v/>
      </c>
      <c r="AS46" s="92" t="str">
        <f t="shared" si="32"/>
        <v xml:space="preserve"> 010 - 200</v>
      </c>
      <c r="AT46" s="92" t="str">
        <f t="shared" si="33"/>
        <v/>
      </c>
      <c r="AU46" s="92" t="str">
        <f t="shared" si="34"/>
        <v xml:space="preserve"> гр.5</v>
      </c>
      <c r="AV46" s="92" t="str">
        <f t="shared" si="35"/>
        <v/>
      </c>
      <c r="AW46" s="93" t="str">
        <f t="shared" si="36"/>
        <v xml:space="preserve"> раздела 1, 2</v>
      </c>
      <c r="AX46" s="92" t="str">
        <f t="shared" si="37"/>
        <v xml:space="preserve"> - недопустимо.</v>
      </c>
      <c r="AY46" s="23" t="s">
        <v>532</v>
      </c>
    </row>
    <row r="47" spans="2:51" s="23" customFormat="1" hidden="1" outlineLevel="1" x14ac:dyDescent="0.25">
      <c r="B47" s="24" t="str">
        <f t="shared" si="41"/>
        <v>В11_124</v>
      </c>
      <c r="C47" s="25" t="s">
        <v>116</v>
      </c>
      <c r="D47" s="25" t="s">
        <v>116</v>
      </c>
      <c r="E47" s="25" t="s">
        <v>117</v>
      </c>
      <c r="F47" s="25" t="s">
        <v>116</v>
      </c>
      <c r="G47" s="25" t="s">
        <v>116</v>
      </c>
      <c r="H47" s="25" t="s">
        <v>116</v>
      </c>
      <c r="I47" s="25" t="s">
        <v>128</v>
      </c>
      <c r="J47" s="25"/>
      <c r="K47" s="25"/>
      <c r="L47" s="25"/>
      <c r="M47" s="25" t="s">
        <v>131</v>
      </c>
      <c r="N47" s="25" t="s">
        <v>529</v>
      </c>
      <c r="O47" s="25"/>
      <c r="P47" s="25" t="s">
        <v>124</v>
      </c>
      <c r="Q47" s="25"/>
      <c r="R47" s="26" t="s">
        <v>122</v>
      </c>
      <c r="S47" s="25"/>
      <c r="T47" s="382"/>
      <c r="U47" s="25" t="s">
        <v>125</v>
      </c>
      <c r="V47" s="25" t="s">
        <v>533</v>
      </c>
      <c r="W47" s="25"/>
      <c r="X47" s="25" t="s">
        <v>124</v>
      </c>
      <c r="Y47" s="25"/>
      <c r="Z47" s="90" t="str">
        <f t="shared" si="22"/>
        <v>стр.450 гр.5 раздела 2 ф.0503124 &lt;&gt; - 500 гр.5 раздела 3 - недопустимо.</v>
      </c>
      <c r="AA47" s="28" t="s">
        <v>123</v>
      </c>
      <c r="AB47" s="28" t="s">
        <v>123</v>
      </c>
      <c r="AC47" s="29"/>
      <c r="AD47" s="30"/>
      <c r="AE47" s="31" t="s">
        <v>4</v>
      </c>
      <c r="AF47" s="32" t="s">
        <v>123</v>
      </c>
      <c r="AG47" s="6">
        <f t="shared" si="38"/>
        <v>1</v>
      </c>
      <c r="AH47" s="6">
        <f t="shared" si="39"/>
        <v>0</v>
      </c>
      <c r="AI47" s="6">
        <f t="shared" si="40"/>
        <v>0</v>
      </c>
      <c r="AJ47" s="91" t="str">
        <f t="shared" si="23"/>
        <v>стр.450</v>
      </c>
      <c r="AK47" s="92" t="str">
        <f t="shared" si="24"/>
        <v/>
      </c>
      <c r="AL47" s="92" t="str">
        <f t="shared" si="25"/>
        <v xml:space="preserve"> гр.5</v>
      </c>
      <c r="AM47" s="92" t="str">
        <f t="shared" si="26"/>
        <v/>
      </c>
      <c r="AN47" s="92" t="str">
        <f t="shared" si="27"/>
        <v xml:space="preserve"> раздела 2</v>
      </c>
      <c r="AO47" s="92" t="str">
        <f t="shared" si="28"/>
        <v xml:space="preserve"> ф.0503124</v>
      </c>
      <c r="AP47" s="79" t="str">
        <f t="shared" si="29"/>
        <v/>
      </c>
      <c r="AQ47" s="92" t="str">
        <f t="shared" si="30"/>
        <v xml:space="preserve"> &lt;&gt;</v>
      </c>
      <c r="AR47" s="92" t="str">
        <f t="shared" si="31"/>
        <v/>
      </c>
      <c r="AS47" s="92" t="str">
        <f t="shared" si="32"/>
        <v xml:space="preserve"> - 500</v>
      </c>
      <c r="AT47" s="92" t="str">
        <f t="shared" si="33"/>
        <v/>
      </c>
      <c r="AU47" s="92" t="str">
        <f t="shared" si="34"/>
        <v xml:space="preserve"> гр.5</v>
      </c>
      <c r="AV47" s="92" t="str">
        <f t="shared" si="35"/>
        <v/>
      </c>
      <c r="AW47" s="93" t="str">
        <f t="shared" si="36"/>
        <v xml:space="preserve"> раздела 3</v>
      </c>
      <c r="AX47" s="92" t="str">
        <f t="shared" si="37"/>
        <v xml:space="preserve"> - недопустимо.</v>
      </c>
      <c r="AY47" s="23" t="s">
        <v>534</v>
      </c>
    </row>
    <row r="48" spans="2:51" s="23" customFormat="1" ht="28.5" hidden="1" outlineLevel="1" x14ac:dyDescent="0.25">
      <c r="B48" s="24" t="str">
        <f t="shared" si="41"/>
        <v>В12_124</v>
      </c>
      <c r="C48" s="25" t="s">
        <v>116</v>
      </c>
      <c r="D48" s="25" t="s">
        <v>116</v>
      </c>
      <c r="E48" s="25" t="s">
        <v>117</v>
      </c>
      <c r="F48" s="25" t="s">
        <v>116</v>
      </c>
      <c r="G48" s="25" t="s">
        <v>116</v>
      </c>
      <c r="H48" s="25" t="s">
        <v>116</v>
      </c>
      <c r="I48" s="25" t="s">
        <v>128</v>
      </c>
      <c r="J48" s="25"/>
      <c r="K48" s="25"/>
      <c r="L48" s="25"/>
      <c r="M48" s="25" t="s">
        <v>125</v>
      </c>
      <c r="N48" s="25" t="s">
        <v>120</v>
      </c>
      <c r="O48" s="25"/>
      <c r="P48" s="25" t="s">
        <v>124</v>
      </c>
      <c r="Q48" s="25"/>
      <c r="R48" s="26" t="s">
        <v>122</v>
      </c>
      <c r="S48" s="25"/>
      <c r="T48" s="382"/>
      <c r="U48" s="25" t="s">
        <v>125</v>
      </c>
      <c r="V48" s="25" t="s">
        <v>120</v>
      </c>
      <c r="W48" s="25"/>
      <c r="X48" s="25" t="s">
        <v>518</v>
      </c>
      <c r="Y48" s="25"/>
      <c r="Z48" s="90" t="str">
        <f t="shared" si="22"/>
        <v>по всем строкам гр.5 раздела 3 ф.0503124 &lt;&gt; соответствующим строкам гр.6 + 7 раздела 3 - недопустимо.</v>
      </c>
      <c r="AA48" s="28" t="s">
        <v>123</v>
      </c>
      <c r="AB48" s="28" t="s">
        <v>123</v>
      </c>
      <c r="AC48" s="29"/>
      <c r="AD48" s="30"/>
      <c r="AE48" s="31" t="s">
        <v>4</v>
      </c>
      <c r="AF48" s="32" t="s">
        <v>123</v>
      </c>
      <c r="AG48" s="6">
        <f t="shared" si="38"/>
        <v>1</v>
      </c>
      <c r="AH48" s="6">
        <f t="shared" si="39"/>
        <v>0</v>
      </c>
      <c r="AI48" s="6">
        <f t="shared" si="40"/>
        <v>0</v>
      </c>
      <c r="AJ48" s="91" t="str">
        <f t="shared" si="23"/>
        <v>по всем строкам</v>
      </c>
      <c r="AK48" s="92" t="str">
        <f t="shared" si="24"/>
        <v/>
      </c>
      <c r="AL48" s="92" t="str">
        <f t="shared" si="25"/>
        <v xml:space="preserve"> гр.5</v>
      </c>
      <c r="AM48" s="92" t="str">
        <f t="shared" si="26"/>
        <v/>
      </c>
      <c r="AN48" s="92" t="str">
        <f t="shared" si="27"/>
        <v xml:space="preserve"> раздела 3</v>
      </c>
      <c r="AO48" s="92" t="str">
        <f t="shared" si="28"/>
        <v xml:space="preserve"> ф.0503124</v>
      </c>
      <c r="AP48" s="79" t="str">
        <f t="shared" si="29"/>
        <v/>
      </c>
      <c r="AQ48" s="92" t="str">
        <f t="shared" si="30"/>
        <v xml:space="preserve"> &lt;&gt;</v>
      </c>
      <c r="AR48" s="92" t="str">
        <f t="shared" si="31"/>
        <v/>
      </c>
      <c r="AS48" s="92" t="str">
        <f t="shared" si="32"/>
        <v xml:space="preserve"> соответствующим строкам</v>
      </c>
      <c r="AT48" s="92" t="str">
        <f t="shared" si="33"/>
        <v/>
      </c>
      <c r="AU48" s="92" t="str">
        <f t="shared" si="34"/>
        <v xml:space="preserve"> гр.6 + 7</v>
      </c>
      <c r="AV48" s="92" t="str">
        <f t="shared" si="35"/>
        <v/>
      </c>
      <c r="AW48" s="93" t="str">
        <f t="shared" si="36"/>
        <v xml:space="preserve"> раздела 3</v>
      </c>
      <c r="AX48" s="92" t="str">
        <f t="shared" si="37"/>
        <v xml:space="preserve"> - недопустимо.</v>
      </c>
      <c r="AY48" s="23" t="s">
        <v>535</v>
      </c>
    </row>
    <row r="49" spans="2:51" s="23" customFormat="1" ht="28.5" hidden="1" outlineLevel="1" x14ac:dyDescent="0.25">
      <c r="B49" s="24" t="str">
        <f t="shared" si="41"/>
        <v>В13_124</v>
      </c>
      <c r="C49" s="25" t="s">
        <v>116</v>
      </c>
      <c r="D49" s="25" t="s">
        <v>116</v>
      </c>
      <c r="E49" s="25" t="s">
        <v>117</v>
      </c>
      <c r="F49" s="25" t="s">
        <v>116</v>
      </c>
      <c r="G49" s="25" t="s">
        <v>116</v>
      </c>
      <c r="H49" s="25" t="s">
        <v>116</v>
      </c>
      <c r="I49" s="25" t="s">
        <v>128</v>
      </c>
      <c r="J49" s="25"/>
      <c r="K49" s="25"/>
      <c r="L49" s="25"/>
      <c r="M49" s="25" t="s">
        <v>125</v>
      </c>
      <c r="N49" s="25" t="s">
        <v>333</v>
      </c>
      <c r="O49" s="25"/>
      <c r="P49" s="25" t="s">
        <v>120</v>
      </c>
      <c r="Q49" s="25"/>
      <c r="R49" s="26" t="s">
        <v>122</v>
      </c>
      <c r="S49" s="25"/>
      <c r="T49" s="382"/>
      <c r="U49" s="25" t="s">
        <v>125</v>
      </c>
      <c r="V49" s="25" t="s">
        <v>536</v>
      </c>
      <c r="W49" s="25"/>
      <c r="X49" s="25" t="s">
        <v>120</v>
      </c>
      <c r="Y49" s="25"/>
      <c r="Z49" s="90" t="str">
        <f t="shared" si="22"/>
        <v>стр.500 по всем графам раздела 3 ф.0503124 &lt;&gt; 520 + 620 + 700 + 800 по соответствующим графам раздела 3 - недопустимо.</v>
      </c>
      <c r="AA49" s="28" t="s">
        <v>123</v>
      </c>
      <c r="AB49" s="28" t="s">
        <v>123</v>
      </c>
      <c r="AC49" s="29"/>
      <c r="AD49" s="30"/>
      <c r="AE49" s="31" t="s">
        <v>4</v>
      </c>
      <c r="AF49" s="32" t="s">
        <v>123</v>
      </c>
      <c r="AG49" s="6">
        <f t="shared" si="38"/>
        <v>1</v>
      </c>
      <c r="AH49" s="6">
        <f t="shared" si="39"/>
        <v>0</v>
      </c>
      <c r="AI49" s="6">
        <f t="shared" si="40"/>
        <v>0</v>
      </c>
      <c r="AJ49" s="91" t="str">
        <f t="shared" si="23"/>
        <v>стр.500</v>
      </c>
      <c r="AK49" s="92" t="str">
        <f t="shared" si="24"/>
        <v/>
      </c>
      <c r="AL49" s="92" t="str">
        <f t="shared" si="25"/>
        <v xml:space="preserve"> по всем графам</v>
      </c>
      <c r="AM49" s="92" t="str">
        <f t="shared" si="26"/>
        <v/>
      </c>
      <c r="AN49" s="92" t="str">
        <f t="shared" si="27"/>
        <v xml:space="preserve"> раздела 3</v>
      </c>
      <c r="AO49" s="92" t="str">
        <f t="shared" si="28"/>
        <v xml:space="preserve"> ф.0503124</v>
      </c>
      <c r="AP49" s="79" t="str">
        <f t="shared" si="29"/>
        <v/>
      </c>
      <c r="AQ49" s="92" t="str">
        <f t="shared" si="30"/>
        <v xml:space="preserve"> &lt;&gt;</v>
      </c>
      <c r="AR49" s="92" t="str">
        <f t="shared" si="31"/>
        <v/>
      </c>
      <c r="AS49" s="92" t="str">
        <f t="shared" si="32"/>
        <v xml:space="preserve"> 520 + 620 + 700 + 800</v>
      </c>
      <c r="AT49" s="92" t="str">
        <f t="shared" si="33"/>
        <v/>
      </c>
      <c r="AU49" s="92" t="str">
        <f t="shared" si="34"/>
        <v xml:space="preserve"> по соответствующим графам</v>
      </c>
      <c r="AV49" s="92" t="str">
        <f t="shared" si="35"/>
        <v/>
      </c>
      <c r="AW49" s="93" t="str">
        <f t="shared" si="36"/>
        <v xml:space="preserve"> раздела 3</v>
      </c>
      <c r="AX49" s="92" t="str">
        <f t="shared" si="37"/>
        <v xml:space="preserve"> - недопустимо.</v>
      </c>
      <c r="AY49" s="23" t="s">
        <v>537</v>
      </c>
    </row>
    <row r="50" spans="2:51" s="23" customFormat="1" ht="42.75" hidden="1" outlineLevel="1" x14ac:dyDescent="0.25">
      <c r="B50" s="24" t="str">
        <f t="shared" si="41"/>
        <v>В14_124</v>
      </c>
      <c r="C50" s="25" t="s">
        <v>116</v>
      </c>
      <c r="D50" s="25" t="s">
        <v>116</v>
      </c>
      <c r="E50" s="25" t="s">
        <v>117</v>
      </c>
      <c r="F50" s="25" t="s">
        <v>116</v>
      </c>
      <c r="G50" s="25" t="s">
        <v>116</v>
      </c>
      <c r="H50" s="25" t="s">
        <v>116</v>
      </c>
      <c r="I50" s="25" t="s">
        <v>128</v>
      </c>
      <c r="J50" s="25"/>
      <c r="K50" s="25"/>
      <c r="L50" s="25"/>
      <c r="M50" s="25" t="s">
        <v>125</v>
      </c>
      <c r="N50" s="25" t="s">
        <v>538</v>
      </c>
      <c r="O50" s="25"/>
      <c r="P50" s="25" t="s">
        <v>120</v>
      </c>
      <c r="Q50" s="25"/>
      <c r="R50" s="26" t="s">
        <v>122</v>
      </c>
      <c r="S50" s="25"/>
      <c r="T50" s="382"/>
      <c r="U50" s="25" t="s">
        <v>125</v>
      </c>
      <c r="V50" s="25" t="s">
        <v>539</v>
      </c>
      <c r="W50" s="25"/>
      <c r="X50" s="25" t="s">
        <v>120</v>
      </c>
      <c r="Y50" s="25"/>
      <c r="Z50" s="90" t="str">
        <f t="shared" si="22"/>
        <v>стр.520
итоговая по всем графам раздела 3 ф.0503124 &lt;&gt; 520
детализированная по соответствующим графам раздела 3 - недопустимо.</v>
      </c>
      <c r="AA50" s="28" t="s">
        <v>123</v>
      </c>
      <c r="AB50" s="28" t="s">
        <v>123</v>
      </c>
      <c r="AC50" s="29"/>
      <c r="AD50" s="30"/>
      <c r="AE50" s="31" t="s">
        <v>4</v>
      </c>
      <c r="AF50" s="32" t="s">
        <v>123</v>
      </c>
      <c r="AG50" s="6">
        <f t="shared" si="38"/>
        <v>1</v>
      </c>
      <c r="AH50" s="6">
        <f t="shared" si="39"/>
        <v>0</v>
      </c>
      <c r="AI50" s="6">
        <f t="shared" si="40"/>
        <v>0</v>
      </c>
      <c r="AJ50" s="91" t="str">
        <f t="shared" si="23"/>
        <v>стр.520
итоговая</v>
      </c>
      <c r="AK50" s="92" t="str">
        <f t="shared" si="24"/>
        <v/>
      </c>
      <c r="AL50" s="92" t="str">
        <f t="shared" si="25"/>
        <v xml:space="preserve"> по всем графам</v>
      </c>
      <c r="AM50" s="92" t="str">
        <f t="shared" si="26"/>
        <v/>
      </c>
      <c r="AN50" s="92" t="str">
        <f t="shared" si="27"/>
        <v xml:space="preserve"> раздела 3</v>
      </c>
      <c r="AO50" s="92" t="str">
        <f t="shared" si="28"/>
        <v xml:space="preserve"> ф.0503124</v>
      </c>
      <c r="AP50" s="79" t="str">
        <f t="shared" si="29"/>
        <v/>
      </c>
      <c r="AQ50" s="92" t="str">
        <f t="shared" si="30"/>
        <v xml:space="preserve"> &lt;&gt;</v>
      </c>
      <c r="AR50" s="92" t="str">
        <f t="shared" si="31"/>
        <v/>
      </c>
      <c r="AS50" s="92" t="str">
        <f t="shared" si="32"/>
        <v xml:space="preserve"> 520
детализированная</v>
      </c>
      <c r="AT50" s="92" t="str">
        <f t="shared" si="33"/>
        <v/>
      </c>
      <c r="AU50" s="92" t="str">
        <f t="shared" si="34"/>
        <v xml:space="preserve"> по соответствующим графам</v>
      </c>
      <c r="AV50" s="92" t="str">
        <f t="shared" si="35"/>
        <v/>
      </c>
      <c r="AW50" s="93" t="str">
        <f t="shared" si="36"/>
        <v xml:space="preserve"> раздела 3</v>
      </c>
      <c r="AX50" s="92" t="str">
        <f t="shared" si="37"/>
        <v xml:space="preserve"> - недопустимо.</v>
      </c>
      <c r="AY50" s="23" t="s">
        <v>540</v>
      </c>
    </row>
    <row r="51" spans="2:51" s="23" customFormat="1" ht="42.75" hidden="1" outlineLevel="1" x14ac:dyDescent="0.25">
      <c r="B51" s="24" t="str">
        <f t="shared" si="41"/>
        <v>В15_124</v>
      </c>
      <c r="C51" s="25" t="s">
        <v>116</v>
      </c>
      <c r="D51" s="25" t="s">
        <v>116</v>
      </c>
      <c r="E51" s="25" t="s">
        <v>117</v>
      </c>
      <c r="F51" s="25" t="s">
        <v>116</v>
      </c>
      <c r="G51" s="25" t="s">
        <v>116</v>
      </c>
      <c r="H51" s="25" t="s">
        <v>116</v>
      </c>
      <c r="I51" s="25" t="s">
        <v>128</v>
      </c>
      <c r="J51" s="25"/>
      <c r="K51" s="25"/>
      <c r="L51" s="25"/>
      <c r="M51" s="25" t="s">
        <v>125</v>
      </c>
      <c r="N51" s="25" t="s">
        <v>541</v>
      </c>
      <c r="O51" s="25"/>
      <c r="P51" s="25" t="s">
        <v>120</v>
      </c>
      <c r="Q51" s="25"/>
      <c r="R51" s="26" t="s">
        <v>122</v>
      </c>
      <c r="S51" s="25"/>
      <c r="T51" s="382"/>
      <c r="U51" s="25" t="s">
        <v>125</v>
      </c>
      <c r="V51" s="25" t="s">
        <v>542</v>
      </c>
      <c r="W51" s="25"/>
      <c r="X51" s="25" t="s">
        <v>120</v>
      </c>
      <c r="Y51" s="25"/>
      <c r="Z51" s="90" t="str">
        <f t="shared" si="22"/>
        <v>стр.620
итоговая по всем графам раздела 3 ф.0503124 &lt;&gt; 620
детализированная по соответствующим графам раздела 3 - недопустимо.</v>
      </c>
      <c r="AA51" s="28" t="s">
        <v>123</v>
      </c>
      <c r="AB51" s="28" t="s">
        <v>123</v>
      </c>
      <c r="AC51" s="29"/>
      <c r="AD51" s="30"/>
      <c r="AE51" s="31" t="s">
        <v>4</v>
      </c>
      <c r="AF51" s="32" t="s">
        <v>123</v>
      </c>
      <c r="AG51" s="6">
        <f t="shared" si="38"/>
        <v>1</v>
      </c>
      <c r="AH51" s="6">
        <f t="shared" si="39"/>
        <v>0</v>
      </c>
      <c r="AI51" s="6">
        <f t="shared" si="40"/>
        <v>0</v>
      </c>
      <c r="AJ51" s="91" t="str">
        <f t="shared" si="23"/>
        <v>стр.620
итоговая</v>
      </c>
      <c r="AK51" s="92" t="str">
        <f t="shared" si="24"/>
        <v/>
      </c>
      <c r="AL51" s="92" t="str">
        <f t="shared" si="25"/>
        <v xml:space="preserve"> по всем графам</v>
      </c>
      <c r="AM51" s="92" t="str">
        <f t="shared" si="26"/>
        <v/>
      </c>
      <c r="AN51" s="92" t="str">
        <f t="shared" si="27"/>
        <v xml:space="preserve"> раздела 3</v>
      </c>
      <c r="AO51" s="92" t="str">
        <f t="shared" si="28"/>
        <v xml:space="preserve"> ф.0503124</v>
      </c>
      <c r="AP51" s="79" t="str">
        <f t="shared" si="29"/>
        <v/>
      </c>
      <c r="AQ51" s="92" t="str">
        <f t="shared" si="30"/>
        <v xml:space="preserve"> &lt;&gt;</v>
      </c>
      <c r="AR51" s="92" t="str">
        <f t="shared" si="31"/>
        <v/>
      </c>
      <c r="AS51" s="92" t="str">
        <f t="shared" si="32"/>
        <v xml:space="preserve"> 620
детализированная</v>
      </c>
      <c r="AT51" s="92" t="str">
        <f t="shared" si="33"/>
        <v/>
      </c>
      <c r="AU51" s="92" t="str">
        <f t="shared" si="34"/>
        <v xml:space="preserve"> по соответствующим графам</v>
      </c>
      <c r="AV51" s="92" t="str">
        <f t="shared" si="35"/>
        <v/>
      </c>
      <c r="AW51" s="93" t="str">
        <f t="shared" si="36"/>
        <v xml:space="preserve"> раздела 3</v>
      </c>
      <c r="AX51" s="92" t="str">
        <f t="shared" si="37"/>
        <v xml:space="preserve"> - недопустимо.</v>
      </c>
      <c r="AY51" s="23" t="s">
        <v>543</v>
      </c>
    </row>
    <row r="52" spans="2:51" s="23" customFormat="1" ht="90" hidden="1" outlineLevel="1" x14ac:dyDescent="0.25">
      <c r="B52" s="24" t="str">
        <f t="shared" si="41"/>
        <v>В16_124</v>
      </c>
      <c r="C52" s="25" t="s">
        <v>116</v>
      </c>
      <c r="D52" s="25" t="s">
        <v>116</v>
      </c>
      <c r="E52" s="25" t="s">
        <v>117</v>
      </c>
      <c r="F52" s="25" t="s">
        <v>116</v>
      </c>
      <c r="G52" s="25" t="s">
        <v>116</v>
      </c>
      <c r="H52" s="25" t="s">
        <v>116</v>
      </c>
      <c r="I52" s="25" t="s">
        <v>128</v>
      </c>
      <c r="J52" s="25"/>
      <c r="K52" s="25"/>
      <c r="L52" s="25"/>
      <c r="M52" s="25" t="s">
        <v>125</v>
      </c>
      <c r="N52" s="25" t="s">
        <v>544</v>
      </c>
      <c r="O52" s="25"/>
      <c r="P52" s="25" t="s">
        <v>527</v>
      </c>
      <c r="Q52" s="25"/>
      <c r="R52" s="26" t="s">
        <v>122</v>
      </c>
      <c r="S52" s="25" t="s">
        <v>230</v>
      </c>
      <c r="T52" s="382"/>
      <c r="U52" s="25"/>
      <c r="V52" s="25"/>
      <c r="W52" s="25"/>
      <c r="X52" s="25"/>
      <c r="Y52" s="25"/>
      <c r="Z52" s="90" t="str">
        <f t="shared" si="22"/>
        <v>стр.520, 620
(%000, %170; %300; %400; %500; %600; %700; %800) гр.5, 6, 7 раздела 3 ф.0503124 &lt;&gt; 0 - недопустимо.</v>
      </c>
      <c r="AA52" s="28" t="s">
        <v>123</v>
      </c>
      <c r="AB52" s="28" t="s">
        <v>123</v>
      </c>
      <c r="AC52" s="29"/>
      <c r="AD52" s="30"/>
      <c r="AE52" s="31" t="s">
        <v>4</v>
      </c>
      <c r="AF52" s="32" t="s">
        <v>123</v>
      </c>
      <c r="AG52" s="6">
        <f t="shared" si="38"/>
        <v>1</v>
      </c>
      <c r="AH52" s="6">
        <f t="shared" si="39"/>
        <v>0</v>
      </c>
      <c r="AI52" s="6">
        <f t="shared" si="40"/>
        <v>0</v>
      </c>
      <c r="AJ52" s="91" t="str">
        <f t="shared" si="23"/>
        <v>стр.520, 620
(%000, %170; %300; %400; %500; %600; %700; %800)</v>
      </c>
      <c r="AK52" s="92" t="str">
        <f t="shared" si="24"/>
        <v/>
      </c>
      <c r="AL52" s="92" t="str">
        <f t="shared" si="25"/>
        <v xml:space="preserve"> гр.5, 6, 7</v>
      </c>
      <c r="AM52" s="92" t="str">
        <f t="shared" si="26"/>
        <v/>
      </c>
      <c r="AN52" s="92" t="str">
        <f t="shared" si="27"/>
        <v xml:space="preserve"> раздела 3</v>
      </c>
      <c r="AO52" s="92" t="str">
        <f t="shared" si="28"/>
        <v xml:space="preserve"> ф.0503124</v>
      </c>
      <c r="AP52" s="79" t="str">
        <f t="shared" si="29"/>
        <v/>
      </c>
      <c r="AQ52" s="92" t="str">
        <f t="shared" si="30"/>
        <v xml:space="preserve"> &lt;&gt;</v>
      </c>
      <c r="AR52" s="92" t="str">
        <f t="shared" si="31"/>
        <v xml:space="preserve"> 0</v>
      </c>
      <c r="AS52" s="92" t="str">
        <f t="shared" si="32"/>
        <v/>
      </c>
      <c r="AT52" s="92" t="str">
        <f t="shared" si="33"/>
        <v/>
      </c>
      <c r="AU52" s="92" t="str">
        <f t="shared" si="34"/>
        <v/>
      </c>
      <c r="AV52" s="92" t="str">
        <f t="shared" si="35"/>
        <v/>
      </c>
      <c r="AW52" s="93" t="str">
        <f t="shared" si="36"/>
        <v/>
      </c>
      <c r="AX52" s="92" t="str">
        <f t="shared" si="37"/>
        <v xml:space="preserve"> - недопустимо.</v>
      </c>
      <c r="AY52" s="23" t="s">
        <v>545</v>
      </c>
    </row>
    <row r="53" spans="2:51" s="23" customFormat="1" ht="255" hidden="1" outlineLevel="1" x14ac:dyDescent="0.25">
      <c r="B53" s="24" t="str">
        <f t="shared" si="41"/>
        <v>В17_124</v>
      </c>
      <c r="C53" s="25" t="s">
        <v>116</v>
      </c>
      <c r="D53" s="25" t="s">
        <v>116</v>
      </c>
      <c r="E53" s="25" t="s">
        <v>117</v>
      </c>
      <c r="F53" s="25" t="s">
        <v>116</v>
      </c>
      <c r="G53" s="25" t="s">
        <v>116</v>
      </c>
      <c r="H53" s="25" t="s">
        <v>116</v>
      </c>
      <c r="I53" s="25" t="s">
        <v>128</v>
      </c>
      <c r="J53" s="25"/>
      <c r="K53" s="25"/>
      <c r="L53" s="25"/>
      <c r="M53" s="25" t="s">
        <v>125</v>
      </c>
      <c r="N53" s="25" t="s">
        <v>546</v>
      </c>
      <c r="O53" s="25"/>
      <c r="P53" s="25" t="s">
        <v>120</v>
      </c>
      <c r="Q53" s="25"/>
      <c r="R53" s="26" t="s">
        <v>201</v>
      </c>
      <c r="S53" s="25" t="s">
        <v>230</v>
      </c>
      <c r="T53" s="382"/>
      <c r="U53" s="25"/>
      <c r="V53" s="25"/>
      <c r="W53" s="25"/>
      <c r="X53" s="25"/>
      <c r="Y53" s="25"/>
      <c r="Z53" s="90" t="str">
        <f t="shared" si="22"/>
        <v>стр.520, 620
детализированная
(%3XX; %5XX (за исключением %550); %8XX) по всем графам раздела 3 ф.0503124 &gt; 0 - недопустимо.</v>
      </c>
      <c r="AA53" s="28" t="s">
        <v>123</v>
      </c>
      <c r="AB53" s="28" t="s">
        <v>123</v>
      </c>
      <c r="AC53" s="29"/>
      <c r="AD53" s="30"/>
      <c r="AE53" s="31" t="s">
        <v>4</v>
      </c>
      <c r="AF53" s="32" t="s">
        <v>123</v>
      </c>
      <c r="AG53" s="6">
        <f t="shared" si="38"/>
        <v>1</v>
      </c>
      <c r="AH53" s="6">
        <f t="shared" si="39"/>
        <v>0</v>
      </c>
      <c r="AI53" s="6">
        <f t="shared" si="40"/>
        <v>0</v>
      </c>
      <c r="AJ53" s="91" t="str">
        <f t="shared" si="23"/>
        <v>стр.520, 620
детализированная
(%3XX; %5XX (за исключением %550); %8XX)</v>
      </c>
      <c r="AK53" s="92" t="str">
        <f t="shared" si="24"/>
        <v/>
      </c>
      <c r="AL53" s="92" t="str">
        <f t="shared" si="25"/>
        <v xml:space="preserve"> по всем графам</v>
      </c>
      <c r="AM53" s="92" t="str">
        <f t="shared" si="26"/>
        <v/>
      </c>
      <c r="AN53" s="92" t="str">
        <f t="shared" si="27"/>
        <v xml:space="preserve"> раздела 3</v>
      </c>
      <c r="AO53" s="92" t="str">
        <f t="shared" si="28"/>
        <v xml:space="preserve"> ф.0503124</v>
      </c>
      <c r="AP53" s="79" t="str">
        <f t="shared" si="29"/>
        <v/>
      </c>
      <c r="AQ53" s="92" t="str">
        <f t="shared" si="30"/>
        <v xml:space="preserve"> &gt;</v>
      </c>
      <c r="AR53" s="92" t="str">
        <f t="shared" si="31"/>
        <v xml:space="preserve"> 0</v>
      </c>
      <c r="AS53" s="92" t="str">
        <f t="shared" si="32"/>
        <v/>
      </c>
      <c r="AT53" s="92" t="str">
        <f t="shared" si="33"/>
        <v/>
      </c>
      <c r="AU53" s="92" t="str">
        <f t="shared" si="34"/>
        <v/>
      </c>
      <c r="AV53" s="92" t="str">
        <f t="shared" si="35"/>
        <v/>
      </c>
      <c r="AW53" s="93" t="str">
        <f t="shared" si="36"/>
        <v/>
      </c>
      <c r="AX53" s="92" t="str">
        <f t="shared" si="37"/>
        <v xml:space="preserve"> - недопустимо.</v>
      </c>
      <c r="AY53" s="23" t="s">
        <v>547</v>
      </c>
    </row>
    <row r="54" spans="2:51" s="23" customFormat="1" ht="57" hidden="1" outlineLevel="1" x14ac:dyDescent="0.25">
      <c r="B54" s="24" t="str">
        <f t="shared" si="41"/>
        <v>В18_124</v>
      </c>
      <c r="C54" s="25" t="s">
        <v>116</v>
      </c>
      <c r="D54" s="25" t="s">
        <v>116</v>
      </c>
      <c r="E54" s="25" t="s">
        <v>117</v>
      </c>
      <c r="F54" s="25" t="s">
        <v>116</v>
      </c>
      <c r="G54" s="25" t="s">
        <v>116</v>
      </c>
      <c r="H54" s="25" t="s">
        <v>116</v>
      </c>
      <c r="I54" s="25" t="s">
        <v>128</v>
      </c>
      <c r="J54" s="25"/>
      <c r="K54" s="25"/>
      <c r="L54" s="25"/>
      <c r="M54" s="25" t="s">
        <v>125</v>
      </c>
      <c r="N54" s="25" t="s">
        <v>548</v>
      </c>
      <c r="O54" s="25"/>
      <c r="P54" s="25" t="s">
        <v>120</v>
      </c>
      <c r="Q54" s="25"/>
      <c r="R54" s="26" t="s">
        <v>520</v>
      </c>
      <c r="S54" s="25" t="s">
        <v>230</v>
      </c>
      <c r="T54" s="382"/>
      <c r="U54" s="25"/>
      <c r="V54" s="25"/>
      <c r="W54" s="25"/>
      <c r="X54" s="25"/>
      <c r="Y54" s="25"/>
      <c r="Z54" s="90" t="str">
        <f t="shared" si="22"/>
        <v>стр.520, 620
детализированная
(%4XX; %6XX; %7XX) по всем графам раздела 3 ф.0503124 &lt; 0 - недопустимо.</v>
      </c>
      <c r="AA54" s="28" t="s">
        <v>123</v>
      </c>
      <c r="AB54" s="28" t="s">
        <v>123</v>
      </c>
      <c r="AC54" s="29"/>
      <c r="AD54" s="30"/>
      <c r="AE54" s="31" t="s">
        <v>4</v>
      </c>
      <c r="AF54" s="32" t="s">
        <v>123</v>
      </c>
      <c r="AG54" s="6">
        <f t="shared" si="38"/>
        <v>1</v>
      </c>
      <c r="AH54" s="6">
        <f t="shared" si="39"/>
        <v>0</v>
      </c>
      <c r="AI54" s="6">
        <f t="shared" si="40"/>
        <v>0</v>
      </c>
      <c r="AJ54" s="91" t="str">
        <f t="shared" si="23"/>
        <v>стр.520, 620
детализированная
(%4XX; %6XX; %7XX)</v>
      </c>
      <c r="AK54" s="92" t="str">
        <f t="shared" si="24"/>
        <v/>
      </c>
      <c r="AL54" s="92" t="str">
        <f t="shared" si="25"/>
        <v xml:space="preserve"> по всем графам</v>
      </c>
      <c r="AM54" s="92" t="str">
        <f t="shared" si="26"/>
        <v/>
      </c>
      <c r="AN54" s="92" t="str">
        <f t="shared" si="27"/>
        <v xml:space="preserve"> раздела 3</v>
      </c>
      <c r="AO54" s="92" t="str">
        <f t="shared" si="28"/>
        <v xml:space="preserve"> ф.0503124</v>
      </c>
      <c r="AP54" s="79" t="str">
        <f t="shared" si="29"/>
        <v/>
      </c>
      <c r="AQ54" s="92" t="str">
        <f t="shared" si="30"/>
        <v xml:space="preserve"> &lt;</v>
      </c>
      <c r="AR54" s="92" t="str">
        <f t="shared" si="31"/>
        <v xml:space="preserve"> 0</v>
      </c>
      <c r="AS54" s="92" t="str">
        <f t="shared" si="32"/>
        <v/>
      </c>
      <c r="AT54" s="92" t="str">
        <f t="shared" si="33"/>
        <v/>
      </c>
      <c r="AU54" s="92" t="str">
        <f t="shared" si="34"/>
        <v/>
      </c>
      <c r="AV54" s="92" t="str">
        <f t="shared" si="35"/>
        <v/>
      </c>
      <c r="AW54" s="93" t="str">
        <f t="shared" si="36"/>
        <v/>
      </c>
      <c r="AX54" s="92" t="str">
        <f t="shared" si="37"/>
        <v xml:space="preserve"> - недопустимо.</v>
      </c>
      <c r="AY54" s="23" t="s">
        <v>549</v>
      </c>
    </row>
    <row r="55" spans="2:51" s="23" customFormat="1" hidden="1" outlineLevel="1" x14ac:dyDescent="0.25">
      <c r="B55" s="24" t="str">
        <f t="shared" si="41"/>
        <v>В19_124</v>
      </c>
      <c r="C55" s="25" t="s">
        <v>116</v>
      </c>
      <c r="D55" s="25" t="s">
        <v>116</v>
      </c>
      <c r="E55" s="25" t="s">
        <v>117</v>
      </c>
      <c r="F55" s="25" t="s">
        <v>116</v>
      </c>
      <c r="G55" s="25" t="s">
        <v>116</v>
      </c>
      <c r="H55" s="25" t="s">
        <v>116</v>
      </c>
      <c r="I55" s="25" t="s">
        <v>128</v>
      </c>
      <c r="J55" s="25"/>
      <c r="K55" s="25"/>
      <c r="L55" s="25"/>
      <c r="M55" s="25" t="s">
        <v>125</v>
      </c>
      <c r="N55" s="25" t="s">
        <v>550</v>
      </c>
      <c r="O55" s="25"/>
      <c r="P55" s="25" t="s">
        <v>134</v>
      </c>
      <c r="Q55" s="25"/>
      <c r="R55" s="26" t="s">
        <v>122</v>
      </c>
      <c r="S55" s="25" t="s">
        <v>230</v>
      </c>
      <c r="T55" s="382"/>
      <c r="U55" s="25"/>
      <c r="V55" s="25"/>
      <c r="W55" s="25"/>
      <c r="X55" s="25"/>
      <c r="Y55" s="25"/>
      <c r="Z55" s="90" t="str">
        <f t="shared" si="22"/>
        <v>стр.700, 710, 720 гр.4 раздела 3 ф.0503124 &lt;&gt; 0 - недопустимо.</v>
      </c>
      <c r="AA55" s="28" t="s">
        <v>116</v>
      </c>
      <c r="AB55" s="28" t="s">
        <v>123</v>
      </c>
      <c r="AC55" s="29"/>
      <c r="AD55" s="30"/>
      <c r="AE55" s="31" t="s">
        <v>4</v>
      </c>
      <c r="AF55" s="32" t="s">
        <v>123</v>
      </c>
      <c r="AG55" s="6">
        <f t="shared" si="38"/>
        <v>1</v>
      </c>
      <c r="AH55" s="6">
        <f t="shared" si="39"/>
        <v>0</v>
      </c>
      <c r="AI55" s="6">
        <f t="shared" si="40"/>
        <v>0</v>
      </c>
      <c r="AJ55" s="91" t="str">
        <f t="shared" si="23"/>
        <v>стр.700, 710, 720</v>
      </c>
      <c r="AK55" s="92" t="str">
        <f t="shared" si="24"/>
        <v/>
      </c>
      <c r="AL55" s="92" t="str">
        <f t="shared" si="25"/>
        <v xml:space="preserve"> гр.4</v>
      </c>
      <c r="AM55" s="92" t="str">
        <f t="shared" si="26"/>
        <v/>
      </c>
      <c r="AN55" s="92" t="str">
        <f t="shared" si="27"/>
        <v xml:space="preserve"> раздела 3</v>
      </c>
      <c r="AO55" s="92" t="str">
        <f t="shared" si="28"/>
        <v xml:space="preserve"> ф.0503124</v>
      </c>
      <c r="AP55" s="79" t="str">
        <f t="shared" si="29"/>
        <v/>
      </c>
      <c r="AQ55" s="92" t="str">
        <f t="shared" si="30"/>
        <v xml:space="preserve"> &lt;&gt;</v>
      </c>
      <c r="AR55" s="92" t="str">
        <f t="shared" si="31"/>
        <v xml:space="preserve"> 0</v>
      </c>
      <c r="AS55" s="92" t="str">
        <f t="shared" si="32"/>
        <v/>
      </c>
      <c r="AT55" s="92" t="str">
        <f t="shared" si="33"/>
        <v/>
      </c>
      <c r="AU55" s="92" t="str">
        <f t="shared" si="34"/>
        <v/>
      </c>
      <c r="AV55" s="92" t="str">
        <f t="shared" si="35"/>
        <v/>
      </c>
      <c r="AW55" s="93" t="str">
        <f t="shared" si="36"/>
        <v/>
      </c>
      <c r="AX55" s="92" t="str">
        <f t="shared" si="37"/>
        <v xml:space="preserve"> - недопустимо.</v>
      </c>
    </row>
    <row r="56" spans="2:51" s="23" customFormat="1" ht="28.5" hidden="1" outlineLevel="1" x14ac:dyDescent="0.25">
      <c r="B56" s="24" t="str">
        <f t="shared" si="41"/>
        <v>В20_124</v>
      </c>
      <c r="C56" s="25" t="s">
        <v>116</v>
      </c>
      <c r="D56" s="25" t="s">
        <v>116</v>
      </c>
      <c r="E56" s="25" t="s">
        <v>117</v>
      </c>
      <c r="F56" s="25" t="s">
        <v>116</v>
      </c>
      <c r="G56" s="25" t="s">
        <v>116</v>
      </c>
      <c r="H56" s="25" t="s">
        <v>116</v>
      </c>
      <c r="I56" s="25" t="s">
        <v>128</v>
      </c>
      <c r="J56" s="25"/>
      <c r="K56" s="25"/>
      <c r="L56" s="25"/>
      <c r="M56" s="25" t="s">
        <v>125</v>
      </c>
      <c r="N56" s="25" t="s">
        <v>551</v>
      </c>
      <c r="O56" s="25"/>
      <c r="P56" s="25" t="s">
        <v>120</v>
      </c>
      <c r="Q56" s="25"/>
      <c r="R56" s="26" t="s">
        <v>122</v>
      </c>
      <c r="S56" s="25"/>
      <c r="T56" s="382"/>
      <c r="U56" s="25" t="s">
        <v>125</v>
      </c>
      <c r="V56" s="25" t="s">
        <v>552</v>
      </c>
      <c r="W56" s="25"/>
      <c r="X56" s="25" t="s">
        <v>120</v>
      </c>
      <c r="Y56" s="25"/>
      <c r="Z56" s="90" t="str">
        <f t="shared" si="22"/>
        <v>стр.700 по всем графам раздела 3 ф.0503124 &lt;&gt; 710 + 720 по соответствующим графам раздела 3 - недопустимо.</v>
      </c>
      <c r="AA56" s="28" t="s">
        <v>123</v>
      </c>
      <c r="AB56" s="28" t="s">
        <v>123</v>
      </c>
      <c r="AC56" s="29"/>
      <c r="AD56" s="30"/>
      <c r="AE56" s="31" t="s">
        <v>4</v>
      </c>
      <c r="AF56" s="32" t="s">
        <v>123</v>
      </c>
      <c r="AG56" s="6">
        <f t="shared" si="38"/>
        <v>1</v>
      </c>
      <c r="AH56" s="6">
        <f t="shared" si="39"/>
        <v>0</v>
      </c>
      <c r="AI56" s="6">
        <f t="shared" si="40"/>
        <v>0</v>
      </c>
      <c r="AJ56" s="91" t="str">
        <f t="shared" si="23"/>
        <v>стр.700</v>
      </c>
      <c r="AK56" s="92" t="str">
        <f t="shared" si="24"/>
        <v/>
      </c>
      <c r="AL56" s="92" t="str">
        <f t="shared" si="25"/>
        <v xml:space="preserve"> по всем графам</v>
      </c>
      <c r="AM56" s="92" t="str">
        <f t="shared" si="26"/>
        <v/>
      </c>
      <c r="AN56" s="92" t="str">
        <f t="shared" si="27"/>
        <v xml:space="preserve"> раздела 3</v>
      </c>
      <c r="AO56" s="92" t="str">
        <f t="shared" si="28"/>
        <v xml:space="preserve"> ф.0503124</v>
      </c>
      <c r="AP56" s="79" t="str">
        <f t="shared" si="29"/>
        <v/>
      </c>
      <c r="AQ56" s="92" t="str">
        <f t="shared" si="30"/>
        <v xml:space="preserve"> &lt;&gt;</v>
      </c>
      <c r="AR56" s="92" t="str">
        <f t="shared" si="31"/>
        <v/>
      </c>
      <c r="AS56" s="92" t="str">
        <f t="shared" si="32"/>
        <v xml:space="preserve"> 710 + 720</v>
      </c>
      <c r="AT56" s="92" t="str">
        <f t="shared" si="33"/>
        <v/>
      </c>
      <c r="AU56" s="92" t="str">
        <f t="shared" si="34"/>
        <v xml:space="preserve"> по соответствующим графам</v>
      </c>
      <c r="AV56" s="92" t="str">
        <f t="shared" si="35"/>
        <v/>
      </c>
      <c r="AW56" s="93" t="str">
        <f t="shared" si="36"/>
        <v xml:space="preserve"> раздела 3</v>
      </c>
      <c r="AX56" s="92" t="str">
        <f t="shared" si="37"/>
        <v xml:space="preserve"> - недопустимо.</v>
      </c>
      <c r="AY56" s="23" t="s">
        <v>553</v>
      </c>
    </row>
    <row r="57" spans="2:51" s="23" customFormat="1" ht="42.75" hidden="1" outlineLevel="1" x14ac:dyDescent="0.25">
      <c r="B57" s="24" t="str">
        <f t="shared" si="41"/>
        <v>В21_124</v>
      </c>
      <c r="C57" s="25" t="s">
        <v>116</v>
      </c>
      <c r="D57" s="25" t="s">
        <v>116</v>
      </c>
      <c r="E57" s="25" t="s">
        <v>117</v>
      </c>
      <c r="F57" s="25" t="s">
        <v>116</v>
      </c>
      <c r="G57" s="25" t="s">
        <v>116</v>
      </c>
      <c r="H57" s="25" t="s">
        <v>116</v>
      </c>
      <c r="I57" s="25" t="s">
        <v>128</v>
      </c>
      <c r="J57" s="25"/>
      <c r="K57" s="25"/>
      <c r="L57" s="25"/>
      <c r="M57" s="25" t="s">
        <v>125</v>
      </c>
      <c r="N57" s="25" t="s">
        <v>554</v>
      </c>
      <c r="O57" s="25"/>
      <c r="P57" s="25" t="s">
        <v>120</v>
      </c>
      <c r="Q57" s="25"/>
      <c r="R57" s="26" t="s">
        <v>122</v>
      </c>
      <c r="S57" s="25"/>
      <c r="T57" s="382"/>
      <c r="U57" s="25" t="s">
        <v>125</v>
      </c>
      <c r="V57" s="25" t="s">
        <v>555</v>
      </c>
      <c r="W57" s="25"/>
      <c r="X57" s="25" t="s">
        <v>120</v>
      </c>
      <c r="Y57" s="25"/>
      <c r="Z57" s="90" t="str">
        <f t="shared" si="22"/>
        <v>стр.710
итоговая по всем графам раздела 3 ф.0503124 &lt;&gt; 710
детализированная по соответствующим графам раздела 3 - недопустимо.</v>
      </c>
      <c r="AA57" s="28" t="s">
        <v>123</v>
      </c>
      <c r="AB57" s="28" t="s">
        <v>123</v>
      </c>
      <c r="AC57" s="29"/>
      <c r="AD57" s="30"/>
      <c r="AE57" s="31" t="s">
        <v>4</v>
      </c>
      <c r="AF57" s="32" t="s">
        <v>123</v>
      </c>
      <c r="AG57" s="6">
        <f t="shared" si="38"/>
        <v>1</v>
      </c>
      <c r="AH57" s="6">
        <f t="shared" si="39"/>
        <v>0</v>
      </c>
      <c r="AI57" s="6">
        <f t="shared" si="40"/>
        <v>0</v>
      </c>
      <c r="AJ57" s="91" t="str">
        <f t="shared" si="23"/>
        <v>стр.710
итоговая</v>
      </c>
      <c r="AK57" s="92" t="str">
        <f t="shared" si="24"/>
        <v/>
      </c>
      <c r="AL57" s="92" t="str">
        <f t="shared" si="25"/>
        <v xml:space="preserve"> по всем графам</v>
      </c>
      <c r="AM57" s="92" t="str">
        <f t="shared" si="26"/>
        <v/>
      </c>
      <c r="AN57" s="92" t="str">
        <f t="shared" si="27"/>
        <v xml:space="preserve"> раздела 3</v>
      </c>
      <c r="AO57" s="92" t="str">
        <f t="shared" si="28"/>
        <v xml:space="preserve"> ф.0503124</v>
      </c>
      <c r="AP57" s="79" t="str">
        <f t="shared" si="29"/>
        <v/>
      </c>
      <c r="AQ57" s="92" t="str">
        <f t="shared" si="30"/>
        <v xml:space="preserve"> &lt;&gt;</v>
      </c>
      <c r="AR57" s="92" t="str">
        <f t="shared" si="31"/>
        <v/>
      </c>
      <c r="AS57" s="92" t="str">
        <f t="shared" si="32"/>
        <v xml:space="preserve"> 710
детализированная</v>
      </c>
      <c r="AT57" s="92" t="str">
        <f t="shared" si="33"/>
        <v/>
      </c>
      <c r="AU57" s="92" t="str">
        <f t="shared" si="34"/>
        <v xml:space="preserve"> по соответствующим графам</v>
      </c>
      <c r="AV57" s="92" t="str">
        <f t="shared" si="35"/>
        <v/>
      </c>
      <c r="AW57" s="93" t="str">
        <f t="shared" si="36"/>
        <v xml:space="preserve"> раздела 3</v>
      </c>
      <c r="AX57" s="92" t="str">
        <f t="shared" si="37"/>
        <v xml:space="preserve"> - недопустимо.</v>
      </c>
      <c r="AY57" s="23" t="s">
        <v>556</v>
      </c>
    </row>
    <row r="58" spans="2:51" s="23" customFormat="1" hidden="1" outlineLevel="1" x14ac:dyDescent="0.25">
      <c r="B58" s="24" t="str">
        <f t="shared" si="41"/>
        <v>В22_124</v>
      </c>
      <c r="C58" s="25" t="s">
        <v>116</v>
      </c>
      <c r="D58" s="25" t="s">
        <v>116</v>
      </c>
      <c r="E58" s="25" t="s">
        <v>117</v>
      </c>
      <c r="F58" s="25" t="s">
        <v>116</v>
      </c>
      <c r="G58" s="25" t="s">
        <v>116</v>
      </c>
      <c r="H58" s="25" t="s">
        <v>116</v>
      </c>
      <c r="I58" s="25" t="s">
        <v>128</v>
      </c>
      <c r="J58" s="25"/>
      <c r="K58" s="25"/>
      <c r="L58" s="25"/>
      <c r="M58" s="25" t="s">
        <v>125</v>
      </c>
      <c r="N58" s="25" t="s">
        <v>557</v>
      </c>
      <c r="O58" s="25"/>
      <c r="P58" s="25" t="s">
        <v>120</v>
      </c>
      <c r="Q58" s="25"/>
      <c r="R58" s="26" t="s">
        <v>201</v>
      </c>
      <c r="S58" s="25" t="s">
        <v>230</v>
      </c>
      <c r="T58" s="382"/>
      <c r="U58" s="25"/>
      <c r="V58" s="25"/>
      <c r="W58" s="25"/>
      <c r="X58" s="25"/>
      <c r="Y58" s="25"/>
      <c r="Z58" s="90" t="str">
        <f t="shared" si="22"/>
        <v>стр.710 по всем графам раздела 3 ф.0503124 &gt; 0 - недопустимо.</v>
      </c>
      <c r="AA58" s="28" t="s">
        <v>123</v>
      </c>
      <c r="AB58" s="28" t="s">
        <v>123</v>
      </c>
      <c r="AC58" s="29"/>
      <c r="AD58" s="30"/>
      <c r="AE58" s="31" t="s">
        <v>4</v>
      </c>
      <c r="AF58" s="32" t="s">
        <v>123</v>
      </c>
      <c r="AG58" s="6">
        <f t="shared" si="38"/>
        <v>1</v>
      </c>
      <c r="AH58" s="6">
        <f t="shared" si="39"/>
        <v>0</v>
      </c>
      <c r="AI58" s="6">
        <f t="shared" si="40"/>
        <v>0</v>
      </c>
      <c r="AJ58" s="91" t="str">
        <f t="shared" si="23"/>
        <v>стр.710</v>
      </c>
      <c r="AK58" s="92" t="str">
        <f t="shared" si="24"/>
        <v/>
      </c>
      <c r="AL58" s="92" t="str">
        <f t="shared" si="25"/>
        <v xml:space="preserve"> по всем графам</v>
      </c>
      <c r="AM58" s="92" t="str">
        <f t="shared" si="26"/>
        <v/>
      </c>
      <c r="AN58" s="92" t="str">
        <f t="shared" si="27"/>
        <v xml:space="preserve"> раздела 3</v>
      </c>
      <c r="AO58" s="92" t="str">
        <f t="shared" si="28"/>
        <v xml:space="preserve"> ф.0503124</v>
      </c>
      <c r="AP58" s="79" t="str">
        <f t="shared" si="29"/>
        <v/>
      </c>
      <c r="AQ58" s="92" t="str">
        <f t="shared" si="30"/>
        <v xml:space="preserve"> &gt;</v>
      </c>
      <c r="AR58" s="92" t="str">
        <f t="shared" si="31"/>
        <v xml:space="preserve"> 0</v>
      </c>
      <c r="AS58" s="92" t="str">
        <f t="shared" si="32"/>
        <v/>
      </c>
      <c r="AT58" s="92" t="str">
        <f t="shared" si="33"/>
        <v/>
      </c>
      <c r="AU58" s="92" t="str">
        <f t="shared" si="34"/>
        <v/>
      </c>
      <c r="AV58" s="92" t="str">
        <f t="shared" si="35"/>
        <v/>
      </c>
      <c r="AW58" s="93" t="str">
        <f t="shared" si="36"/>
        <v/>
      </c>
      <c r="AX58" s="92" t="str">
        <f t="shared" si="37"/>
        <v xml:space="preserve"> - недопустимо.</v>
      </c>
      <c r="AY58" s="23" t="s">
        <v>558</v>
      </c>
    </row>
    <row r="59" spans="2:51" s="23" customFormat="1" ht="42.75" hidden="1" outlineLevel="1" x14ac:dyDescent="0.25">
      <c r="B59" s="24" t="str">
        <f t="shared" si="41"/>
        <v>В23_124</v>
      </c>
      <c r="C59" s="25" t="s">
        <v>116</v>
      </c>
      <c r="D59" s="25" t="s">
        <v>116</v>
      </c>
      <c r="E59" s="25" t="s">
        <v>117</v>
      </c>
      <c r="F59" s="25" t="s">
        <v>116</v>
      </c>
      <c r="G59" s="25" t="s">
        <v>116</v>
      </c>
      <c r="H59" s="25" t="s">
        <v>116</v>
      </c>
      <c r="I59" s="25" t="s">
        <v>128</v>
      </c>
      <c r="J59" s="25"/>
      <c r="K59" s="25"/>
      <c r="L59" s="25"/>
      <c r="M59" s="25" t="s">
        <v>125</v>
      </c>
      <c r="N59" s="25" t="s">
        <v>559</v>
      </c>
      <c r="O59" s="25"/>
      <c r="P59" s="25" t="s">
        <v>120</v>
      </c>
      <c r="Q59" s="25"/>
      <c r="R59" s="26" t="s">
        <v>122</v>
      </c>
      <c r="S59" s="25"/>
      <c r="T59" s="382"/>
      <c r="U59" s="25" t="s">
        <v>125</v>
      </c>
      <c r="V59" s="25" t="s">
        <v>560</v>
      </c>
      <c r="W59" s="25"/>
      <c r="X59" s="25" t="s">
        <v>120</v>
      </c>
      <c r="Y59" s="25"/>
      <c r="Z59" s="90" t="str">
        <f t="shared" si="22"/>
        <v>стр.720
итоговая по всем графам раздела 3 ф.0503124 &lt;&gt; 720
детализированная по соответствующим графам раздела 3 - недопустимо.</v>
      </c>
      <c r="AA59" s="28" t="s">
        <v>123</v>
      </c>
      <c r="AB59" s="28" t="s">
        <v>123</v>
      </c>
      <c r="AC59" s="29"/>
      <c r="AD59" s="30"/>
      <c r="AE59" s="31" t="s">
        <v>4</v>
      </c>
      <c r="AF59" s="32" t="s">
        <v>123</v>
      </c>
      <c r="AG59" s="6">
        <f t="shared" si="38"/>
        <v>1</v>
      </c>
      <c r="AH59" s="6">
        <f t="shared" si="39"/>
        <v>0</v>
      </c>
      <c r="AI59" s="6">
        <f t="shared" si="40"/>
        <v>0</v>
      </c>
      <c r="AJ59" s="91" t="str">
        <f t="shared" si="23"/>
        <v>стр.720
итоговая</v>
      </c>
      <c r="AK59" s="92" t="str">
        <f t="shared" si="24"/>
        <v/>
      </c>
      <c r="AL59" s="92" t="str">
        <f t="shared" si="25"/>
        <v xml:space="preserve"> по всем графам</v>
      </c>
      <c r="AM59" s="92" t="str">
        <f t="shared" si="26"/>
        <v/>
      </c>
      <c r="AN59" s="92" t="str">
        <f t="shared" si="27"/>
        <v xml:space="preserve"> раздела 3</v>
      </c>
      <c r="AO59" s="92" t="str">
        <f t="shared" si="28"/>
        <v xml:space="preserve"> ф.0503124</v>
      </c>
      <c r="AP59" s="79" t="str">
        <f t="shared" si="29"/>
        <v/>
      </c>
      <c r="AQ59" s="92" t="str">
        <f t="shared" si="30"/>
        <v xml:space="preserve"> &lt;&gt;</v>
      </c>
      <c r="AR59" s="92" t="str">
        <f t="shared" si="31"/>
        <v/>
      </c>
      <c r="AS59" s="92" t="str">
        <f t="shared" si="32"/>
        <v xml:space="preserve"> 720
детализированная</v>
      </c>
      <c r="AT59" s="92" t="str">
        <f t="shared" si="33"/>
        <v/>
      </c>
      <c r="AU59" s="92" t="str">
        <f t="shared" si="34"/>
        <v xml:space="preserve"> по соответствующим графам</v>
      </c>
      <c r="AV59" s="92" t="str">
        <f t="shared" si="35"/>
        <v/>
      </c>
      <c r="AW59" s="93" t="str">
        <f t="shared" si="36"/>
        <v xml:space="preserve"> раздела 3</v>
      </c>
      <c r="AX59" s="92" t="str">
        <f t="shared" si="37"/>
        <v xml:space="preserve"> - недопустимо.</v>
      </c>
      <c r="AY59" s="23" t="s">
        <v>561</v>
      </c>
    </row>
    <row r="60" spans="2:51" s="23" customFormat="1" hidden="1" outlineLevel="1" x14ac:dyDescent="0.25">
      <c r="B60" s="24" t="str">
        <f t="shared" si="41"/>
        <v>В24_124</v>
      </c>
      <c r="C60" s="25" t="s">
        <v>116</v>
      </c>
      <c r="D60" s="25" t="s">
        <v>116</v>
      </c>
      <c r="E60" s="25" t="s">
        <v>117</v>
      </c>
      <c r="F60" s="25" t="s">
        <v>116</v>
      </c>
      <c r="G60" s="25" t="s">
        <v>116</v>
      </c>
      <c r="H60" s="25" t="s">
        <v>116</v>
      </c>
      <c r="I60" s="25" t="s">
        <v>128</v>
      </c>
      <c r="J60" s="25"/>
      <c r="K60" s="25"/>
      <c r="L60" s="25"/>
      <c r="M60" s="25" t="s">
        <v>125</v>
      </c>
      <c r="N60" s="25" t="s">
        <v>562</v>
      </c>
      <c r="O60" s="25"/>
      <c r="P60" s="25" t="s">
        <v>120</v>
      </c>
      <c r="Q60" s="25"/>
      <c r="R60" s="26" t="s">
        <v>520</v>
      </c>
      <c r="S60" s="25" t="s">
        <v>230</v>
      </c>
      <c r="T60" s="382"/>
      <c r="U60" s="25"/>
      <c r="V60" s="25"/>
      <c r="W60" s="25"/>
      <c r="X60" s="25"/>
      <c r="Y60" s="25"/>
      <c r="Z60" s="90" t="str">
        <f t="shared" si="22"/>
        <v>стр.720 по всем графам раздела 3 ф.0503124 &lt; 0 - недопустимо.</v>
      </c>
      <c r="AA60" s="28" t="s">
        <v>123</v>
      </c>
      <c r="AB60" s="28" t="s">
        <v>123</v>
      </c>
      <c r="AC60" s="29"/>
      <c r="AD60" s="30"/>
      <c r="AE60" s="31" t="s">
        <v>4</v>
      </c>
      <c r="AF60" s="32" t="s">
        <v>123</v>
      </c>
      <c r="AG60" s="6">
        <f t="shared" si="38"/>
        <v>1</v>
      </c>
      <c r="AH60" s="6">
        <f t="shared" si="39"/>
        <v>0</v>
      </c>
      <c r="AI60" s="6">
        <f t="shared" si="40"/>
        <v>0</v>
      </c>
      <c r="AJ60" s="91" t="str">
        <f t="shared" si="23"/>
        <v>стр.720</v>
      </c>
      <c r="AK60" s="92" t="str">
        <f t="shared" si="24"/>
        <v/>
      </c>
      <c r="AL60" s="92" t="str">
        <f t="shared" si="25"/>
        <v xml:space="preserve"> по всем графам</v>
      </c>
      <c r="AM60" s="92" t="str">
        <f t="shared" si="26"/>
        <v/>
      </c>
      <c r="AN60" s="92" t="str">
        <f t="shared" si="27"/>
        <v xml:space="preserve"> раздела 3</v>
      </c>
      <c r="AO60" s="92" t="str">
        <f t="shared" si="28"/>
        <v xml:space="preserve"> ф.0503124</v>
      </c>
      <c r="AP60" s="79" t="str">
        <f t="shared" si="29"/>
        <v/>
      </c>
      <c r="AQ60" s="92" t="str">
        <f t="shared" si="30"/>
        <v xml:space="preserve"> &lt;</v>
      </c>
      <c r="AR60" s="92" t="str">
        <f t="shared" si="31"/>
        <v xml:space="preserve"> 0</v>
      </c>
      <c r="AS60" s="92" t="str">
        <f t="shared" si="32"/>
        <v/>
      </c>
      <c r="AT60" s="92" t="str">
        <f t="shared" si="33"/>
        <v/>
      </c>
      <c r="AU60" s="92" t="str">
        <f t="shared" si="34"/>
        <v/>
      </c>
      <c r="AV60" s="92" t="str">
        <f t="shared" si="35"/>
        <v/>
      </c>
      <c r="AW60" s="93" t="str">
        <f t="shared" si="36"/>
        <v/>
      </c>
      <c r="AX60" s="92" t="str">
        <f t="shared" si="37"/>
        <v xml:space="preserve"> - недопустимо.</v>
      </c>
      <c r="AY60" s="23" t="s">
        <v>563</v>
      </c>
    </row>
    <row r="61" spans="2:51" s="23" customFormat="1" ht="28.5" hidden="1" outlineLevel="1" x14ac:dyDescent="0.25">
      <c r="B61" s="24" t="str">
        <f t="shared" si="41"/>
        <v>В25_124</v>
      </c>
      <c r="C61" s="25" t="s">
        <v>116</v>
      </c>
      <c r="D61" s="25" t="s">
        <v>116</v>
      </c>
      <c r="E61" s="25" t="s">
        <v>117</v>
      </c>
      <c r="F61" s="25" t="s">
        <v>116</v>
      </c>
      <c r="G61" s="25" t="s">
        <v>116</v>
      </c>
      <c r="H61" s="25" t="s">
        <v>116</v>
      </c>
      <c r="I61" s="25" t="s">
        <v>128</v>
      </c>
      <c r="J61" s="25"/>
      <c r="K61" s="25"/>
      <c r="L61" s="25"/>
      <c r="M61" s="25" t="s">
        <v>125</v>
      </c>
      <c r="N61" s="25" t="s">
        <v>564</v>
      </c>
      <c r="O61" s="25"/>
      <c r="P61" s="25" t="s">
        <v>120</v>
      </c>
      <c r="Q61" s="25"/>
      <c r="R61" s="26" t="s">
        <v>122</v>
      </c>
      <c r="S61" s="25"/>
      <c r="T61" s="382"/>
      <c r="U61" s="25" t="s">
        <v>125</v>
      </c>
      <c r="V61" s="25" t="s">
        <v>565</v>
      </c>
      <c r="W61" s="25"/>
      <c r="X61" s="25" t="s">
        <v>120</v>
      </c>
      <c r="Y61" s="25"/>
      <c r="Z61" s="90" t="str">
        <f t="shared" si="22"/>
        <v>стр.800 по всем графам раздела 3 ф.0503124 &lt;&gt; 823 + 824 по соответствующим графам раздела 3 - недопустимо.</v>
      </c>
      <c r="AA61" s="28" t="s">
        <v>123</v>
      </c>
      <c r="AB61" s="28" t="s">
        <v>123</v>
      </c>
      <c r="AC61" s="29"/>
      <c r="AD61" s="30"/>
      <c r="AE61" s="31" t="s">
        <v>4</v>
      </c>
      <c r="AF61" s="32" t="s">
        <v>123</v>
      </c>
      <c r="AG61" s="6">
        <f t="shared" si="38"/>
        <v>1</v>
      </c>
      <c r="AH61" s="6">
        <f t="shared" si="39"/>
        <v>0</v>
      </c>
      <c r="AI61" s="6">
        <f t="shared" si="40"/>
        <v>0</v>
      </c>
      <c r="AJ61" s="91" t="str">
        <f t="shared" si="23"/>
        <v>стр.800</v>
      </c>
      <c r="AK61" s="92" t="str">
        <f t="shared" si="24"/>
        <v/>
      </c>
      <c r="AL61" s="92" t="str">
        <f t="shared" si="25"/>
        <v xml:space="preserve"> по всем графам</v>
      </c>
      <c r="AM61" s="92" t="str">
        <f t="shared" si="26"/>
        <v/>
      </c>
      <c r="AN61" s="92" t="str">
        <f t="shared" si="27"/>
        <v xml:space="preserve"> раздела 3</v>
      </c>
      <c r="AO61" s="92" t="str">
        <f t="shared" si="28"/>
        <v xml:space="preserve"> ф.0503124</v>
      </c>
      <c r="AP61" s="79" t="str">
        <f t="shared" si="29"/>
        <v/>
      </c>
      <c r="AQ61" s="92" t="str">
        <f t="shared" si="30"/>
        <v xml:space="preserve"> &lt;&gt;</v>
      </c>
      <c r="AR61" s="92" t="str">
        <f t="shared" si="31"/>
        <v/>
      </c>
      <c r="AS61" s="92" t="str">
        <f t="shared" si="32"/>
        <v xml:space="preserve"> 823 + 824</v>
      </c>
      <c r="AT61" s="92" t="str">
        <f t="shared" si="33"/>
        <v/>
      </c>
      <c r="AU61" s="92" t="str">
        <f t="shared" si="34"/>
        <v xml:space="preserve"> по соответствующим графам</v>
      </c>
      <c r="AV61" s="92" t="str">
        <f t="shared" si="35"/>
        <v/>
      </c>
      <c r="AW61" s="93" t="str">
        <f t="shared" si="36"/>
        <v xml:space="preserve"> раздела 3</v>
      </c>
      <c r="AX61" s="92" t="str">
        <f t="shared" si="37"/>
        <v xml:space="preserve"> - недопустимо.</v>
      </c>
      <c r="AY61" s="23" t="s">
        <v>566</v>
      </c>
    </row>
    <row r="62" spans="2:51" s="23" customFormat="1" ht="90" hidden="1" outlineLevel="1" x14ac:dyDescent="0.25">
      <c r="B62" s="24" t="str">
        <f t="shared" si="41"/>
        <v>В26_124</v>
      </c>
      <c r="C62" s="25" t="s">
        <v>116</v>
      </c>
      <c r="D62" s="25" t="s">
        <v>116</v>
      </c>
      <c r="E62" s="25" t="s">
        <v>117</v>
      </c>
      <c r="F62" s="25" t="s">
        <v>116</v>
      </c>
      <c r="G62" s="25" t="s">
        <v>116</v>
      </c>
      <c r="H62" s="25" t="s">
        <v>116</v>
      </c>
      <c r="I62" s="25" t="s">
        <v>128</v>
      </c>
      <c r="J62" s="25"/>
      <c r="K62" s="25"/>
      <c r="L62" s="25"/>
      <c r="M62" s="25" t="s">
        <v>125</v>
      </c>
      <c r="N62" s="25" t="s">
        <v>567</v>
      </c>
      <c r="O62" s="25"/>
      <c r="P62" s="25" t="s">
        <v>568</v>
      </c>
      <c r="Q62" s="25"/>
      <c r="R62" s="26" t="s">
        <v>122</v>
      </c>
      <c r="S62" s="25" t="s">
        <v>230</v>
      </c>
      <c r="T62" s="382"/>
      <c r="U62" s="25"/>
      <c r="V62" s="25"/>
      <c r="W62" s="25"/>
      <c r="X62" s="25"/>
      <c r="Y62" s="25"/>
      <c r="Z62" s="90" t="str">
        <f t="shared" si="22"/>
        <v>стр.800, 823, 824 гр.4, 7 раздела 3 ф.0503124 &lt;&gt; 0 - недопустимо.</v>
      </c>
      <c r="AA62" s="28" t="s">
        <v>123</v>
      </c>
      <c r="AB62" s="28" t="s">
        <v>123</v>
      </c>
      <c r="AC62" s="29"/>
      <c r="AD62" s="30"/>
      <c r="AE62" s="31" t="s">
        <v>4</v>
      </c>
      <c r="AF62" s="32" t="s">
        <v>123</v>
      </c>
      <c r="AG62" s="6">
        <f t="shared" si="38"/>
        <v>1</v>
      </c>
      <c r="AH62" s="6">
        <f t="shared" si="39"/>
        <v>0</v>
      </c>
      <c r="AI62" s="6">
        <f t="shared" si="40"/>
        <v>0</v>
      </c>
      <c r="AJ62" s="91" t="str">
        <f t="shared" si="23"/>
        <v>стр.800, 823, 824</v>
      </c>
      <c r="AK62" s="92" t="str">
        <f t="shared" si="24"/>
        <v/>
      </c>
      <c r="AL62" s="92" t="str">
        <f t="shared" si="25"/>
        <v xml:space="preserve"> гр.4, 7</v>
      </c>
      <c r="AM62" s="92" t="str">
        <f t="shared" si="26"/>
        <v/>
      </c>
      <c r="AN62" s="92" t="str">
        <f t="shared" si="27"/>
        <v xml:space="preserve"> раздела 3</v>
      </c>
      <c r="AO62" s="92" t="str">
        <f t="shared" si="28"/>
        <v xml:space="preserve"> ф.0503124</v>
      </c>
      <c r="AP62" s="79" t="str">
        <f t="shared" si="29"/>
        <v/>
      </c>
      <c r="AQ62" s="92" t="str">
        <f t="shared" si="30"/>
        <v xml:space="preserve"> &lt;&gt;</v>
      </c>
      <c r="AR62" s="92" t="str">
        <f t="shared" si="31"/>
        <v xml:space="preserve"> 0</v>
      </c>
      <c r="AS62" s="92" t="str">
        <f t="shared" si="32"/>
        <v/>
      </c>
      <c r="AT62" s="92" t="str">
        <f t="shared" si="33"/>
        <v/>
      </c>
      <c r="AU62" s="92" t="str">
        <f t="shared" si="34"/>
        <v/>
      </c>
      <c r="AV62" s="92" t="str">
        <f t="shared" si="35"/>
        <v/>
      </c>
      <c r="AW62" s="93" t="str">
        <f t="shared" si="36"/>
        <v/>
      </c>
      <c r="AX62" s="92" t="str">
        <f t="shared" si="37"/>
        <v xml:space="preserve"> - недопустимо.</v>
      </c>
      <c r="AY62" s="23" t="s">
        <v>569</v>
      </c>
    </row>
    <row r="63" spans="2:51" s="23" customFormat="1" hidden="1" outlineLevel="1" x14ac:dyDescent="0.25">
      <c r="B63" s="24" t="str">
        <f t="shared" si="41"/>
        <v>В27_124</v>
      </c>
      <c r="C63" s="25" t="s">
        <v>116</v>
      </c>
      <c r="D63" s="25" t="s">
        <v>116</v>
      </c>
      <c r="E63" s="25" t="s">
        <v>117</v>
      </c>
      <c r="F63" s="25" t="s">
        <v>116</v>
      </c>
      <c r="G63" s="25" t="s">
        <v>116</v>
      </c>
      <c r="H63" s="25" t="s">
        <v>116</v>
      </c>
      <c r="I63" s="25" t="s">
        <v>128</v>
      </c>
      <c r="J63" s="25"/>
      <c r="K63" s="25"/>
      <c r="L63" s="25"/>
      <c r="M63" s="25" t="s">
        <v>125</v>
      </c>
      <c r="N63" s="25" t="s">
        <v>564</v>
      </c>
      <c r="O63" s="25"/>
      <c r="P63" s="25" t="s">
        <v>124</v>
      </c>
      <c r="Q63" s="25"/>
      <c r="R63" s="26" t="s">
        <v>122</v>
      </c>
      <c r="S63" s="25"/>
      <c r="T63" s="382"/>
      <c r="U63" s="25" t="s">
        <v>125</v>
      </c>
      <c r="V63" s="25" t="s">
        <v>564</v>
      </c>
      <c r="W63" s="25"/>
      <c r="X63" s="25" t="s">
        <v>138</v>
      </c>
      <c r="Y63" s="25"/>
      <c r="Z63" s="90" t="str">
        <f t="shared" si="22"/>
        <v>стр.800 гр.5 раздела 3 ф.0503124 &lt;&gt; 800 гр.6 раздела 3 - недопустимо.</v>
      </c>
      <c r="AA63" s="28" t="s">
        <v>123</v>
      </c>
      <c r="AB63" s="28" t="s">
        <v>123</v>
      </c>
      <c r="AC63" s="29"/>
      <c r="AD63" s="30"/>
      <c r="AE63" s="31" t="s">
        <v>4</v>
      </c>
      <c r="AF63" s="32" t="s">
        <v>123</v>
      </c>
      <c r="AG63" s="6">
        <f t="shared" si="38"/>
        <v>1</v>
      </c>
      <c r="AH63" s="6">
        <f t="shared" si="39"/>
        <v>0</v>
      </c>
      <c r="AI63" s="6">
        <f t="shared" si="40"/>
        <v>0</v>
      </c>
      <c r="AJ63" s="91" t="str">
        <f t="shared" si="23"/>
        <v>стр.800</v>
      </c>
      <c r="AK63" s="92" t="str">
        <f t="shared" si="24"/>
        <v/>
      </c>
      <c r="AL63" s="92" t="str">
        <f t="shared" si="25"/>
        <v xml:space="preserve"> гр.5</v>
      </c>
      <c r="AM63" s="92" t="str">
        <f t="shared" si="26"/>
        <v/>
      </c>
      <c r="AN63" s="92" t="str">
        <f t="shared" si="27"/>
        <v xml:space="preserve"> раздела 3</v>
      </c>
      <c r="AO63" s="92" t="str">
        <f t="shared" si="28"/>
        <v xml:space="preserve"> ф.0503124</v>
      </c>
      <c r="AP63" s="79" t="str">
        <f t="shared" si="29"/>
        <v/>
      </c>
      <c r="AQ63" s="92" t="str">
        <f t="shared" si="30"/>
        <v xml:space="preserve"> &lt;&gt;</v>
      </c>
      <c r="AR63" s="92" t="str">
        <f t="shared" si="31"/>
        <v/>
      </c>
      <c r="AS63" s="92" t="str">
        <f t="shared" si="32"/>
        <v xml:space="preserve"> 800</v>
      </c>
      <c r="AT63" s="92" t="str">
        <f t="shared" si="33"/>
        <v/>
      </c>
      <c r="AU63" s="92" t="str">
        <f t="shared" si="34"/>
        <v xml:space="preserve"> гр.6</v>
      </c>
      <c r="AV63" s="92" t="str">
        <f t="shared" si="35"/>
        <v/>
      </c>
      <c r="AW63" s="93" t="str">
        <f t="shared" si="36"/>
        <v xml:space="preserve"> раздела 3</v>
      </c>
      <c r="AX63" s="92" t="str">
        <f t="shared" si="37"/>
        <v xml:space="preserve"> - недопустимо.</v>
      </c>
      <c r="AY63" s="23" t="s">
        <v>570</v>
      </c>
    </row>
    <row r="64" spans="2:51" s="23" customFormat="1" hidden="1" outlineLevel="1" x14ac:dyDescent="0.25">
      <c r="B64" s="24" t="str">
        <f t="shared" si="41"/>
        <v>В28_124</v>
      </c>
      <c r="C64" s="25" t="s">
        <v>116</v>
      </c>
      <c r="D64" s="25" t="s">
        <v>116</v>
      </c>
      <c r="E64" s="25" t="s">
        <v>117</v>
      </c>
      <c r="F64" s="25" t="s">
        <v>116</v>
      </c>
      <c r="G64" s="25" t="s">
        <v>116</v>
      </c>
      <c r="H64" s="25" t="s">
        <v>116</v>
      </c>
      <c r="I64" s="25" t="s">
        <v>128</v>
      </c>
      <c r="J64" s="25"/>
      <c r="K64" s="25"/>
      <c r="L64" s="25"/>
      <c r="M64" s="25" t="s">
        <v>125</v>
      </c>
      <c r="N64" s="25" t="s">
        <v>571</v>
      </c>
      <c r="O64" s="25"/>
      <c r="P64" s="25" t="s">
        <v>120</v>
      </c>
      <c r="Q64" s="25"/>
      <c r="R64" s="26" t="s">
        <v>520</v>
      </c>
      <c r="S64" s="25" t="s">
        <v>230</v>
      </c>
      <c r="T64" s="382"/>
      <c r="U64" s="25"/>
      <c r="V64" s="25"/>
      <c r="W64" s="25"/>
      <c r="X64" s="25"/>
      <c r="Y64" s="25"/>
      <c r="Z64" s="90" t="str">
        <f t="shared" si="22"/>
        <v>стр.823 по всем графам раздела 3 ф.0503124 &lt; 0 - недопустимо.</v>
      </c>
      <c r="AA64" s="28" t="s">
        <v>123</v>
      </c>
      <c r="AB64" s="28" t="s">
        <v>123</v>
      </c>
      <c r="AC64" s="29"/>
      <c r="AD64" s="30"/>
      <c r="AE64" s="31" t="s">
        <v>4</v>
      </c>
      <c r="AF64" s="32" t="s">
        <v>123</v>
      </c>
      <c r="AG64" s="6">
        <f t="shared" si="38"/>
        <v>1</v>
      </c>
      <c r="AH64" s="6">
        <f t="shared" si="39"/>
        <v>0</v>
      </c>
      <c r="AI64" s="6">
        <f t="shared" si="40"/>
        <v>0</v>
      </c>
      <c r="AJ64" s="91" t="str">
        <f t="shared" si="23"/>
        <v>стр.823</v>
      </c>
      <c r="AK64" s="92" t="str">
        <f t="shared" si="24"/>
        <v/>
      </c>
      <c r="AL64" s="92" t="str">
        <f t="shared" si="25"/>
        <v xml:space="preserve"> по всем графам</v>
      </c>
      <c r="AM64" s="92" t="str">
        <f t="shared" si="26"/>
        <v/>
      </c>
      <c r="AN64" s="92" t="str">
        <f t="shared" si="27"/>
        <v xml:space="preserve"> раздела 3</v>
      </c>
      <c r="AO64" s="92" t="str">
        <f t="shared" si="28"/>
        <v xml:space="preserve"> ф.0503124</v>
      </c>
      <c r="AP64" s="79" t="str">
        <f t="shared" si="29"/>
        <v/>
      </c>
      <c r="AQ64" s="92" t="str">
        <f t="shared" si="30"/>
        <v xml:space="preserve"> &lt;</v>
      </c>
      <c r="AR64" s="92" t="str">
        <f t="shared" si="31"/>
        <v xml:space="preserve"> 0</v>
      </c>
      <c r="AS64" s="92" t="str">
        <f t="shared" si="32"/>
        <v/>
      </c>
      <c r="AT64" s="92" t="str">
        <f t="shared" si="33"/>
        <v/>
      </c>
      <c r="AU64" s="92" t="str">
        <f t="shared" si="34"/>
        <v/>
      </c>
      <c r="AV64" s="92" t="str">
        <f t="shared" si="35"/>
        <v/>
      </c>
      <c r="AW64" s="93" t="str">
        <f t="shared" si="36"/>
        <v/>
      </c>
      <c r="AX64" s="92" t="str">
        <f t="shared" si="37"/>
        <v xml:space="preserve"> - недопустимо.</v>
      </c>
      <c r="AY64" s="23" t="s">
        <v>572</v>
      </c>
    </row>
    <row r="65" spans="2:51" s="23" customFormat="1" hidden="1" outlineLevel="1" x14ac:dyDescent="0.25">
      <c r="B65" s="24" t="str">
        <f t="shared" si="41"/>
        <v>В29_124</v>
      </c>
      <c r="C65" s="25" t="s">
        <v>116</v>
      </c>
      <c r="D65" s="25" t="s">
        <v>116</v>
      </c>
      <c r="E65" s="25" t="s">
        <v>117</v>
      </c>
      <c r="F65" s="25" t="s">
        <v>116</v>
      </c>
      <c r="G65" s="25" t="s">
        <v>116</v>
      </c>
      <c r="H65" s="25" t="s">
        <v>116</v>
      </c>
      <c r="I65" s="25" t="s">
        <v>128</v>
      </c>
      <c r="J65" s="25"/>
      <c r="K65" s="25"/>
      <c r="L65" s="25"/>
      <c r="M65" s="25" t="s">
        <v>125</v>
      </c>
      <c r="N65" s="25" t="s">
        <v>571</v>
      </c>
      <c r="O65" s="25"/>
      <c r="P65" s="25" t="s">
        <v>124</v>
      </c>
      <c r="Q65" s="25"/>
      <c r="R65" s="26" t="s">
        <v>122</v>
      </c>
      <c r="S65" s="25"/>
      <c r="T65" s="382"/>
      <c r="U65" s="25" t="s">
        <v>125</v>
      </c>
      <c r="V65" s="25" t="s">
        <v>571</v>
      </c>
      <c r="W65" s="25"/>
      <c r="X65" s="25" t="s">
        <v>138</v>
      </c>
      <c r="Y65" s="25"/>
      <c r="Z65" s="90" t="str">
        <f t="shared" si="22"/>
        <v>стр.823 гр.5 раздела 3 ф.0503124 &lt;&gt; 823 гр.6 раздела 3 - недопустимо.</v>
      </c>
      <c r="AA65" s="28" t="s">
        <v>123</v>
      </c>
      <c r="AB65" s="28" t="s">
        <v>123</v>
      </c>
      <c r="AC65" s="29"/>
      <c r="AD65" s="30"/>
      <c r="AE65" s="31" t="s">
        <v>4</v>
      </c>
      <c r="AF65" s="32" t="s">
        <v>123</v>
      </c>
      <c r="AG65" s="6">
        <f t="shared" si="38"/>
        <v>1</v>
      </c>
      <c r="AH65" s="6">
        <f t="shared" si="39"/>
        <v>0</v>
      </c>
      <c r="AI65" s="6">
        <f t="shared" si="40"/>
        <v>0</v>
      </c>
      <c r="AJ65" s="91" t="str">
        <f t="shared" si="23"/>
        <v>стр.823</v>
      </c>
      <c r="AK65" s="92" t="str">
        <f t="shared" si="24"/>
        <v/>
      </c>
      <c r="AL65" s="92" t="str">
        <f t="shared" si="25"/>
        <v xml:space="preserve"> гр.5</v>
      </c>
      <c r="AM65" s="92" t="str">
        <f t="shared" si="26"/>
        <v/>
      </c>
      <c r="AN65" s="92" t="str">
        <f t="shared" si="27"/>
        <v xml:space="preserve"> раздела 3</v>
      </c>
      <c r="AO65" s="92" t="str">
        <f t="shared" si="28"/>
        <v xml:space="preserve"> ф.0503124</v>
      </c>
      <c r="AP65" s="79" t="str">
        <f t="shared" si="29"/>
        <v/>
      </c>
      <c r="AQ65" s="92" t="str">
        <f t="shared" si="30"/>
        <v xml:space="preserve"> &lt;&gt;</v>
      </c>
      <c r="AR65" s="92" t="str">
        <f t="shared" si="31"/>
        <v/>
      </c>
      <c r="AS65" s="92" t="str">
        <f t="shared" si="32"/>
        <v xml:space="preserve"> 823</v>
      </c>
      <c r="AT65" s="92" t="str">
        <f t="shared" si="33"/>
        <v/>
      </c>
      <c r="AU65" s="92" t="str">
        <f t="shared" si="34"/>
        <v xml:space="preserve"> гр.6</v>
      </c>
      <c r="AV65" s="92" t="str">
        <f t="shared" si="35"/>
        <v/>
      </c>
      <c r="AW65" s="93" t="str">
        <f t="shared" si="36"/>
        <v xml:space="preserve"> раздела 3</v>
      </c>
      <c r="AX65" s="92" t="str">
        <f t="shared" si="37"/>
        <v xml:space="preserve"> - недопустимо.</v>
      </c>
      <c r="AY65" s="23" t="s">
        <v>573</v>
      </c>
    </row>
    <row r="66" spans="2:51" s="23" customFormat="1" hidden="1" outlineLevel="1" x14ac:dyDescent="0.25">
      <c r="B66" s="24" t="str">
        <f t="shared" si="41"/>
        <v>В30_124</v>
      </c>
      <c r="C66" s="25" t="s">
        <v>116</v>
      </c>
      <c r="D66" s="25" t="s">
        <v>116</v>
      </c>
      <c r="E66" s="25" t="s">
        <v>117</v>
      </c>
      <c r="F66" s="25" t="s">
        <v>116</v>
      </c>
      <c r="G66" s="25" t="s">
        <v>116</v>
      </c>
      <c r="H66" s="25" t="s">
        <v>116</v>
      </c>
      <c r="I66" s="25" t="s">
        <v>128</v>
      </c>
      <c r="J66" s="25"/>
      <c r="K66" s="25"/>
      <c r="L66" s="25"/>
      <c r="M66" s="25" t="s">
        <v>125</v>
      </c>
      <c r="N66" s="25" t="s">
        <v>574</v>
      </c>
      <c r="O66" s="25"/>
      <c r="P66" s="25" t="s">
        <v>120</v>
      </c>
      <c r="Q66" s="25"/>
      <c r="R66" s="26" t="s">
        <v>201</v>
      </c>
      <c r="S66" s="25" t="s">
        <v>230</v>
      </c>
      <c r="T66" s="382"/>
      <c r="U66" s="25"/>
      <c r="V66" s="25"/>
      <c r="W66" s="25"/>
      <c r="X66" s="25"/>
      <c r="Y66" s="25"/>
      <c r="Z66" s="90" t="str">
        <f t="shared" si="22"/>
        <v>стр.824 по всем графам раздела 3 ф.0503124 &gt; 0 - недопустимо.</v>
      </c>
      <c r="AA66" s="28" t="s">
        <v>123</v>
      </c>
      <c r="AB66" s="28" t="s">
        <v>123</v>
      </c>
      <c r="AC66" s="29"/>
      <c r="AD66" s="30"/>
      <c r="AE66" s="31" t="s">
        <v>4</v>
      </c>
      <c r="AF66" s="32" t="s">
        <v>123</v>
      </c>
      <c r="AG66" s="6">
        <f t="shared" si="38"/>
        <v>1</v>
      </c>
      <c r="AH66" s="6">
        <f t="shared" si="39"/>
        <v>0</v>
      </c>
      <c r="AI66" s="6">
        <f t="shared" si="40"/>
        <v>0</v>
      </c>
      <c r="AJ66" s="91" t="str">
        <f t="shared" si="23"/>
        <v>стр.824</v>
      </c>
      <c r="AK66" s="92" t="str">
        <f t="shared" si="24"/>
        <v/>
      </c>
      <c r="AL66" s="92" t="str">
        <f t="shared" si="25"/>
        <v xml:space="preserve"> по всем графам</v>
      </c>
      <c r="AM66" s="92" t="str">
        <f t="shared" si="26"/>
        <v/>
      </c>
      <c r="AN66" s="92" t="str">
        <f t="shared" si="27"/>
        <v xml:space="preserve"> раздела 3</v>
      </c>
      <c r="AO66" s="92" t="str">
        <f t="shared" si="28"/>
        <v xml:space="preserve"> ф.0503124</v>
      </c>
      <c r="AP66" s="79" t="str">
        <f t="shared" si="29"/>
        <v/>
      </c>
      <c r="AQ66" s="92" t="str">
        <f t="shared" si="30"/>
        <v xml:space="preserve"> &gt;</v>
      </c>
      <c r="AR66" s="92" t="str">
        <f t="shared" si="31"/>
        <v xml:space="preserve"> 0</v>
      </c>
      <c r="AS66" s="92" t="str">
        <f t="shared" si="32"/>
        <v/>
      </c>
      <c r="AT66" s="92" t="str">
        <f t="shared" si="33"/>
        <v/>
      </c>
      <c r="AU66" s="92" t="str">
        <f t="shared" si="34"/>
        <v/>
      </c>
      <c r="AV66" s="92" t="str">
        <f t="shared" si="35"/>
        <v/>
      </c>
      <c r="AW66" s="93" t="str">
        <f t="shared" si="36"/>
        <v/>
      </c>
      <c r="AX66" s="92" t="str">
        <f t="shared" si="37"/>
        <v xml:space="preserve"> - недопустимо.</v>
      </c>
      <c r="AY66" s="23" t="s">
        <v>575</v>
      </c>
    </row>
    <row r="67" spans="2:51" s="23" customFormat="1" hidden="1" outlineLevel="1" x14ac:dyDescent="0.25">
      <c r="B67" s="24" t="str">
        <f t="shared" si="41"/>
        <v>В31_124</v>
      </c>
      <c r="C67" s="25" t="s">
        <v>116</v>
      </c>
      <c r="D67" s="25" t="s">
        <v>116</v>
      </c>
      <c r="E67" s="25" t="s">
        <v>117</v>
      </c>
      <c r="F67" s="25" t="s">
        <v>116</v>
      </c>
      <c r="G67" s="25" t="s">
        <v>116</v>
      </c>
      <c r="H67" s="25" t="s">
        <v>116</v>
      </c>
      <c r="I67" s="25" t="s">
        <v>128</v>
      </c>
      <c r="J67" s="25"/>
      <c r="K67" s="25"/>
      <c r="L67" s="25"/>
      <c r="M67" s="25" t="s">
        <v>125</v>
      </c>
      <c r="N67" s="25" t="s">
        <v>574</v>
      </c>
      <c r="O67" s="25"/>
      <c r="P67" s="25" t="s">
        <v>124</v>
      </c>
      <c r="Q67" s="25"/>
      <c r="R67" s="26" t="s">
        <v>122</v>
      </c>
      <c r="S67" s="25"/>
      <c r="T67" s="382"/>
      <c r="U67" s="25" t="s">
        <v>125</v>
      </c>
      <c r="V67" s="25" t="s">
        <v>574</v>
      </c>
      <c r="W67" s="25"/>
      <c r="X67" s="25" t="s">
        <v>138</v>
      </c>
      <c r="Y67" s="25"/>
      <c r="Z67" s="90" t="str">
        <f t="shared" si="22"/>
        <v>стр.824 гр.5 раздела 3 ф.0503124 &lt;&gt; 824 гр.6 раздела 3 - недопустимо.</v>
      </c>
      <c r="AA67" s="28" t="s">
        <v>123</v>
      </c>
      <c r="AB67" s="28" t="s">
        <v>123</v>
      </c>
      <c r="AC67" s="29"/>
      <c r="AD67" s="30"/>
      <c r="AE67" s="31" t="s">
        <v>4</v>
      </c>
      <c r="AF67" s="32" t="s">
        <v>123</v>
      </c>
      <c r="AG67" s="6">
        <f t="shared" si="38"/>
        <v>1</v>
      </c>
      <c r="AH67" s="6">
        <f t="shared" si="39"/>
        <v>0</v>
      </c>
      <c r="AI67" s="6">
        <f t="shared" si="40"/>
        <v>0</v>
      </c>
      <c r="AJ67" s="91" t="str">
        <f t="shared" si="23"/>
        <v>стр.824</v>
      </c>
      <c r="AK67" s="92" t="str">
        <f t="shared" si="24"/>
        <v/>
      </c>
      <c r="AL67" s="92" t="str">
        <f t="shared" si="25"/>
        <v xml:space="preserve"> гр.5</v>
      </c>
      <c r="AM67" s="92" t="str">
        <f t="shared" si="26"/>
        <v/>
      </c>
      <c r="AN67" s="92" t="str">
        <f t="shared" si="27"/>
        <v xml:space="preserve"> раздела 3</v>
      </c>
      <c r="AO67" s="92" t="str">
        <f t="shared" si="28"/>
        <v xml:space="preserve"> ф.0503124</v>
      </c>
      <c r="AP67" s="79" t="str">
        <f t="shared" si="29"/>
        <v/>
      </c>
      <c r="AQ67" s="92" t="str">
        <f t="shared" si="30"/>
        <v xml:space="preserve"> &lt;&gt;</v>
      </c>
      <c r="AR67" s="92" t="str">
        <f t="shared" si="31"/>
        <v/>
      </c>
      <c r="AS67" s="92" t="str">
        <f t="shared" si="32"/>
        <v xml:space="preserve"> 824</v>
      </c>
      <c r="AT67" s="92" t="str">
        <f t="shared" si="33"/>
        <v/>
      </c>
      <c r="AU67" s="92" t="str">
        <f t="shared" si="34"/>
        <v xml:space="preserve"> гр.6</v>
      </c>
      <c r="AV67" s="92" t="str">
        <f t="shared" si="35"/>
        <v/>
      </c>
      <c r="AW67" s="93" t="str">
        <f t="shared" si="36"/>
        <v xml:space="preserve"> раздела 3</v>
      </c>
      <c r="AX67" s="92" t="str">
        <f t="shared" si="37"/>
        <v xml:space="preserve"> - недопустимо.</v>
      </c>
      <c r="AY67" s="23" t="s">
        <v>576</v>
      </c>
    </row>
    <row r="68" spans="2:51" s="23" customFormat="1" ht="42.75" hidden="1" outlineLevel="1" x14ac:dyDescent="0.25">
      <c r="B68" s="446" t="str">
        <f t="shared" ref="B68" si="42">"В"&amp;COUNTA($C$37:C68)&amp;"_"&amp;MID(I68,5,3)</f>
        <v>В32_124</v>
      </c>
      <c r="C68" s="447" t="s">
        <v>116</v>
      </c>
      <c r="D68" s="447" t="s">
        <v>116</v>
      </c>
      <c r="E68" s="447" t="s">
        <v>117</v>
      </c>
      <c r="F68" s="447" t="s">
        <v>116</v>
      </c>
      <c r="G68" s="447" t="s">
        <v>116</v>
      </c>
      <c r="H68" s="447" t="s">
        <v>116</v>
      </c>
      <c r="I68" s="447" t="s">
        <v>128</v>
      </c>
      <c r="J68" s="251" t="s">
        <v>1663</v>
      </c>
      <c r="K68" s="447"/>
      <c r="L68" s="447"/>
      <c r="M68" s="447" t="s">
        <v>121</v>
      </c>
      <c r="N68" s="447" t="s">
        <v>1662</v>
      </c>
      <c r="O68" s="447"/>
      <c r="P68" s="447" t="s">
        <v>124</v>
      </c>
      <c r="Q68" s="447"/>
      <c r="R68" s="448" t="s">
        <v>122</v>
      </c>
      <c r="S68" s="447" t="s">
        <v>230</v>
      </c>
      <c r="T68" s="447"/>
      <c r="U68" s="447"/>
      <c r="V68" s="447"/>
      <c r="W68" s="447"/>
      <c r="X68" s="447"/>
      <c r="Y68" s="447"/>
      <c r="Z68" s="452" t="str">
        <f t="shared" ref="Z68" si="43">AJ68&amp;AK68&amp;AL68&amp;AM68&amp;AN68&amp;AO68&amp;AP68&amp;AQ68&amp;AR68&amp;AS68&amp;AT68&amp;AU68&amp;AV68&amp;AW68&amp;AX68</f>
        <v>стр.010
(___118%) гр.5 раздела 1 ф.0503124 (ПРП=для отчета на 1 января) &lt;&gt; 0 - недопустимо.</v>
      </c>
      <c r="AA68" s="449" t="s">
        <v>123</v>
      </c>
      <c r="AB68" s="449" t="s">
        <v>123</v>
      </c>
      <c r="AC68" s="29"/>
      <c r="AD68" s="453"/>
      <c r="AE68" s="450" t="s">
        <v>4</v>
      </c>
      <c r="AF68" s="451" t="s">
        <v>123</v>
      </c>
      <c r="AG68" s="6">
        <f t="shared" ref="AG68" si="44">IF(AE68="Включена",1,0)</f>
        <v>1</v>
      </c>
      <c r="AH68" s="6">
        <f t="shared" ref="AH68" si="45">IF(AE68="Черновик",1,0)</f>
        <v>0</v>
      </c>
      <c r="AI68" s="6">
        <f t="shared" ref="AI68" si="46">IF(AE68="Отсутствует",1,0)</f>
        <v>0</v>
      </c>
      <c r="AJ68" s="91" t="str">
        <f t="shared" ref="AJ68" si="47">IF(N68="*","по всем строкам","стр."&amp;N68)</f>
        <v>стр.010
(___118%)</v>
      </c>
      <c r="AK68" s="92" t="str">
        <f t="shared" ref="AK68" si="48">IF(O68="",""," (кроме стр."&amp;O68&amp;")")</f>
        <v/>
      </c>
      <c r="AL68" s="92" t="str">
        <f t="shared" ref="AL68" si="49">IF(P68="*"," по всем графам"," гр."&amp;P68)</f>
        <v xml:space="preserve"> гр.5</v>
      </c>
      <c r="AM68" s="92" t="str">
        <f t="shared" ref="AM68" si="50">IF(Q68="",""," (кроме гр."&amp;Q68&amp;")")</f>
        <v/>
      </c>
      <c r="AN68" s="92" t="str">
        <f t="shared" ref="AN68" si="51">IF(M68="",""," раздела "&amp;M68)</f>
        <v xml:space="preserve"> раздела 1</v>
      </c>
      <c r="AO68" s="92" t="str">
        <f t="shared" ref="AO68" si="52">" ф."&amp;I68</f>
        <v xml:space="preserve"> ф.0503124</v>
      </c>
      <c r="AP68" s="79" t="str">
        <f t="shared" ref="AP68" si="53">IF(J68="",""," (ПРП="&amp;J68&amp;")")</f>
        <v xml:space="preserve"> (ПРП=для отчета на 1 января)</v>
      </c>
      <c r="AQ68" s="92" t="str">
        <f t="shared" ref="AQ68" si="54">IF(R68="="," &lt;&gt;",IF(R68="&lt;&gt;"," =",IF(R68="&gt;"," &lt;",IF(R68="&lt;"," &gt;",IF(R68="&gt;="," &lt;",IF(R68="&lt;="," &gt;",""))))))</f>
        <v xml:space="preserve"> &lt;&gt;</v>
      </c>
      <c r="AR68" s="92" t="str">
        <f t="shared" ref="AR68" si="55">IF(S68="",""," "&amp;S68)</f>
        <v xml:space="preserve"> 0</v>
      </c>
      <c r="AS68" s="92" t="str">
        <f t="shared" ref="AS68" si="56">IF(V68="*"," соответствующим строкам",IF(V68="",""," "&amp;V68))</f>
        <v/>
      </c>
      <c r="AT68" s="92" t="str">
        <f t="shared" ref="AT68" si="57">IF(W68="",""," (кроме стр."&amp;W68&amp;")")</f>
        <v/>
      </c>
      <c r="AU68" s="92" t="str">
        <f t="shared" ref="AU68" si="58">IF(X68="*"," по соответствующим графам",IF(X68="",""," гр."&amp;X68))</f>
        <v/>
      </c>
      <c r="AV68" s="92" t="str">
        <f t="shared" ref="AV68" si="59">IF(Y68="",""," (кроме гр."&amp;Y68&amp;")")</f>
        <v/>
      </c>
      <c r="AW68" s="93" t="str">
        <f t="shared" ref="AW68" si="60">IF(U68="",""," раздела "&amp;U68)</f>
        <v/>
      </c>
      <c r="AX68" s="92" t="str">
        <f t="shared" ref="AX68" si="61">IF(AC68="",IF(IF(OR(AA68="П",AB68="П"),"П","Б")="Б"," - недопустимо."," - требуется пояснение.")," - "&amp;AC68)</f>
        <v xml:space="preserve"> - недопустимо.</v>
      </c>
      <c r="AY68" s="23" t="s">
        <v>517</v>
      </c>
    </row>
    <row r="69" spans="2:51" collapsed="1" x14ac:dyDescent="0.25">
      <c r="B69" s="623" t="s">
        <v>136</v>
      </c>
      <c r="C69" s="624"/>
      <c r="D69" s="624"/>
      <c r="E69" s="624"/>
      <c r="F69" s="624"/>
      <c r="G69" s="624"/>
      <c r="H69" s="624"/>
      <c r="I69" s="624"/>
      <c r="J69" s="624"/>
      <c r="K69" s="624"/>
      <c r="L69" s="624"/>
      <c r="M69" s="624"/>
      <c r="N69" s="624"/>
      <c r="O69" s="624"/>
      <c r="P69" s="624"/>
      <c r="Q69" s="624"/>
      <c r="R69" s="624"/>
      <c r="S69" s="624"/>
      <c r="T69" s="624"/>
      <c r="U69" s="624"/>
      <c r="V69" s="624"/>
      <c r="W69" s="624"/>
      <c r="X69" s="624"/>
      <c r="Y69" s="624"/>
      <c r="Z69" s="624"/>
      <c r="AA69" s="624"/>
      <c r="AB69" s="624"/>
      <c r="AC69" s="624"/>
      <c r="AD69" s="20"/>
      <c r="AE69" s="87"/>
      <c r="AF69" s="87"/>
      <c r="AG69" s="6">
        <f t="shared" si="38"/>
        <v>0</v>
      </c>
      <c r="AH69" s="6">
        <f t="shared" si="39"/>
        <v>0</v>
      </c>
      <c r="AI69" s="6">
        <f t="shared" si="40"/>
        <v>0</v>
      </c>
      <c r="AJ69" s="88"/>
      <c r="AK69" s="89"/>
      <c r="AL69" s="89"/>
      <c r="AM69" s="89"/>
      <c r="AN69" s="89"/>
    </row>
    <row r="70" spans="2:51" s="23" customFormat="1" ht="45" hidden="1" outlineLevel="1" x14ac:dyDescent="0.25">
      <c r="B70" s="24" t="str">
        <f t="shared" ref="B70:B89" si="62">"В"&amp;COUNTA($C$69:C70)&amp;"_6"&amp;MID(I70,6,2)</f>
        <v>В1_625</v>
      </c>
      <c r="C70" s="25" t="s">
        <v>116</v>
      </c>
      <c r="D70" s="25" t="s">
        <v>116</v>
      </c>
      <c r="E70" s="25" t="s">
        <v>117</v>
      </c>
      <c r="F70" s="25" t="s">
        <v>117</v>
      </c>
      <c r="G70" s="25" t="s">
        <v>117</v>
      </c>
      <c r="H70" s="25" t="s">
        <v>116</v>
      </c>
      <c r="I70" s="25" t="s">
        <v>136</v>
      </c>
      <c r="J70" s="25"/>
      <c r="K70" s="25"/>
      <c r="L70" s="25" t="s">
        <v>577</v>
      </c>
      <c r="M70" s="25" t="s">
        <v>131</v>
      </c>
      <c r="N70" s="25" t="s">
        <v>120</v>
      </c>
      <c r="O70" s="25"/>
      <c r="P70" s="25" t="s">
        <v>143</v>
      </c>
      <c r="Q70" s="25"/>
      <c r="R70" s="26" t="s">
        <v>122</v>
      </c>
      <c r="S70" s="25" t="s">
        <v>230</v>
      </c>
      <c r="T70" s="382"/>
      <c r="U70" s="25"/>
      <c r="V70" s="25"/>
      <c r="W70" s="25"/>
      <c r="X70" s="25"/>
      <c r="Y70" s="25"/>
      <c r="Z70" s="90" t="str">
        <f t="shared" si="22"/>
        <v>по всем строкам гр.8 раздела 2 ф.0503125 &lt;&gt; 0 - недопустимо.</v>
      </c>
      <c r="AA70" s="28" t="s">
        <v>123</v>
      </c>
      <c r="AB70" s="28" t="s">
        <v>123</v>
      </c>
      <c r="AC70" s="29"/>
      <c r="AD70" s="30"/>
      <c r="AE70" s="31" t="s">
        <v>4</v>
      </c>
      <c r="AF70" s="32" t="s">
        <v>123</v>
      </c>
      <c r="AG70" s="6">
        <f t="shared" si="38"/>
        <v>1</v>
      </c>
      <c r="AH70" s="6">
        <f t="shared" si="39"/>
        <v>0</v>
      </c>
      <c r="AI70" s="6">
        <f t="shared" si="40"/>
        <v>0</v>
      </c>
      <c r="AJ70" s="91" t="str">
        <f t="shared" si="23"/>
        <v>по всем строкам</v>
      </c>
      <c r="AK70" s="92" t="str">
        <f t="shared" si="24"/>
        <v/>
      </c>
      <c r="AL70" s="92" t="str">
        <f t="shared" si="25"/>
        <v xml:space="preserve"> гр.8</v>
      </c>
      <c r="AM70" s="92" t="str">
        <f t="shared" si="26"/>
        <v/>
      </c>
      <c r="AN70" s="92" t="str">
        <f t="shared" si="27"/>
        <v xml:space="preserve"> раздела 2</v>
      </c>
      <c r="AO70" s="92" t="str">
        <f t="shared" si="28"/>
        <v xml:space="preserve"> ф.0503125</v>
      </c>
      <c r="AP70" s="79" t="str">
        <f t="shared" si="29"/>
        <v/>
      </c>
      <c r="AQ70" s="92" t="str">
        <f t="shared" si="30"/>
        <v xml:space="preserve"> &lt;&gt;</v>
      </c>
      <c r="AR70" s="92" t="str">
        <f t="shared" si="31"/>
        <v xml:space="preserve"> 0</v>
      </c>
      <c r="AS70" s="92" t="str">
        <f t="shared" si="32"/>
        <v/>
      </c>
      <c r="AT70" s="92" t="str">
        <f t="shared" si="33"/>
        <v/>
      </c>
      <c r="AU70" s="92" t="str">
        <f t="shared" si="34"/>
        <v/>
      </c>
      <c r="AV70" s="92" t="str">
        <f t="shared" si="35"/>
        <v/>
      </c>
      <c r="AW70" s="93" t="str">
        <f t="shared" si="36"/>
        <v/>
      </c>
      <c r="AX70" s="92" t="str">
        <f t="shared" si="37"/>
        <v xml:space="preserve"> - недопустимо.</v>
      </c>
    </row>
    <row r="71" spans="2:51" s="23" customFormat="1" ht="75" hidden="1" outlineLevel="1" x14ac:dyDescent="0.25">
      <c r="B71" s="24" t="str">
        <f t="shared" si="62"/>
        <v>В2_625</v>
      </c>
      <c r="C71" s="25" t="s">
        <v>116</v>
      </c>
      <c r="D71" s="25" t="s">
        <v>116</v>
      </c>
      <c r="E71" s="25" t="s">
        <v>117</v>
      </c>
      <c r="F71" s="25" t="s">
        <v>117</v>
      </c>
      <c r="G71" s="25" t="s">
        <v>117</v>
      </c>
      <c r="H71" s="25" t="s">
        <v>116</v>
      </c>
      <c r="I71" s="25" t="s">
        <v>136</v>
      </c>
      <c r="J71" s="25"/>
      <c r="K71" s="25"/>
      <c r="L71" s="25" t="s">
        <v>578</v>
      </c>
      <c r="M71" s="25" t="s">
        <v>131</v>
      </c>
      <c r="N71" s="25" t="s">
        <v>120</v>
      </c>
      <c r="O71" s="25"/>
      <c r="P71" s="25" t="s">
        <v>422</v>
      </c>
      <c r="Q71" s="25"/>
      <c r="R71" s="26" t="s">
        <v>122</v>
      </c>
      <c r="S71" s="25" t="s">
        <v>230</v>
      </c>
      <c r="T71" s="382"/>
      <c r="U71" s="25"/>
      <c r="V71" s="25"/>
      <c r="W71" s="25"/>
      <c r="X71" s="25"/>
      <c r="Y71" s="25"/>
      <c r="Z71" s="90" t="str">
        <f t="shared" si="22"/>
        <v>по всем строкам гр.7 раздела 2 ф.0503125 &lt;&gt; 0 - недопустимо.</v>
      </c>
      <c r="AA71" s="28" t="s">
        <v>123</v>
      </c>
      <c r="AB71" s="28" t="s">
        <v>123</v>
      </c>
      <c r="AC71" s="29"/>
      <c r="AD71" s="30"/>
      <c r="AE71" s="31" t="s">
        <v>4</v>
      </c>
      <c r="AF71" s="32" t="s">
        <v>123</v>
      </c>
      <c r="AG71" s="6">
        <f t="shared" si="38"/>
        <v>1</v>
      </c>
      <c r="AH71" s="6">
        <f t="shared" si="39"/>
        <v>0</v>
      </c>
      <c r="AI71" s="6">
        <f t="shared" si="40"/>
        <v>0</v>
      </c>
      <c r="AJ71" s="91" t="str">
        <f t="shared" si="23"/>
        <v>по всем строкам</v>
      </c>
      <c r="AK71" s="92" t="str">
        <f t="shared" si="24"/>
        <v/>
      </c>
      <c r="AL71" s="92" t="str">
        <f t="shared" si="25"/>
        <v xml:space="preserve"> гр.7</v>
      </c>
      <c r="AM71" s="92" t="str">
        <f t="shared" si="26"/>
        <v/>
      </c>
      <c r="AN71" s="92" t="str">
        <f t="shared" si="27"/>
        <v xml:space="preserve"> раздела 2</v>
      </c>
      <c r="AO71" s="92" t="str">
        <f t="shared" si="28"/>
        <v xml:space="preserve"> ф.0503125</v>
      </c>
      <c r="AP71" s="79" t="str">
        <f t="shared" si="29"/>
        <v/>
      </c>
      <c r="AQ71" s="92" t="str">
        <f t="shared" si="30"/>
        <v xml:space="preserve"> &lt;&gt;</v>
      </c>
      <c r="AR71" s="92" t="str">
        <f t="shared" si="31"/>
        <v xml:space="preserve"> 0</v>
      </c>
      <c r="AS71" s="92" t="str">
        <f t="shared" si="32"/>
        <v/>
      </c>
      <c r="AT71" s="92" t="str">
        <f t="shared" si="33"/>
        <v/>
      </c>
      <c r="AU71" s="92" t="str">
        <f t="shared" si="34"/>
        <v/>
      </c>
      <c r="AV71" s="92" t="str">
        <f t="shared" si="35"/>
        <v/>
      </c>
      <c r="AW71" s="93" t="str">
        <f t="shared" si="36"/>
        <v/>
      </c>
      <c r="AX71" s="92" t="str">
        <f t="shared" si="37"/>
        <v xml:space="preserve"> - недопустимо.</v>
      </c>
    </row>
    <row r="72" spans="2:51" s="23" customFormat="1" ht="105" hidden="1" outlineLevel="1" x14ac:dyDescent="0.25">
      <c r="B72" s="24" t="str">
        <f t="shared" si="62"/>
        <v>В3_625</v>
      </c>
      <c r="C72" s="25" t="s">
        <v>116</v>
      </c>
      <c r="D72" s="25" t="s">
        <v>116</v>
      </c>
      <c r="E72" s="25" t="s">
        <v>117</v>
      </c>
      <c r="F72" s="25" t="s">
        <v>117</v>
      </c>
      <c r="G72" s="25" t="s">
        <v>117</v>
      </c>
      <c r="H72" s="25" t="s">
        <v>116</v>
      </c>
      <c r="I72" s="25" t="s">
        <v>136</v>
      </c>
      <c r="J72" s="25"/>
      <c r="K72" s="25"/>
      <c r="L72" s="25" t="s">
        <v>579</v>
      </c>
      <c r="M72" s="25" t="s">
        <v>131</v>
      </c>
      <c r="N72" s="25" t="s">
        <v>580</v>
      </c>
      <c r="O72" s="25"/>
      <c r="P72" s="25" t="s">
        <v>422</v>
      </c>
      <c r="Q72" s="25"/>
      <c r="R72" s="26" t="s">
        <v>122</v>
      </c>
      <c r="S72" s="25"/>
      <c r="T72" s="382"/>
      <c r="U72" s="25" t="s">
        <v>121</v>
      </c>
      <c r="V72" s="25" t="s">
        <v>507</v>
      </c>
      <c r="W72" s="25"/>
      <c r="X72" s="25" t="s">
        <v>422</v>
      </c>
      <c r="Y72" s="25"/>
      <c r="Z72" s="90" t="str">
        <f t="shared" si="22"/>
        <v>стр.Итого гр.7 раздела 2 ф.0503125 &lt;&gt; детализированная гр.7 раздела 1 - недопустимо.</v>
      </c>
      <c r="AA72" s="28" t="s">
        <v>123</v>
      </c>
      <c r="AB72" s="28" t="s">
        <v>123</v>
      </c>
      <c r="AC72" s="29"/>
      <c r="AD72" s="30"/>
      <c r="AE72" s="31" t="s">
        <v>4</v>
      </c>
      <c r="AF72" s="32" t="s">
        <v>123</v>
      </c>
      <c r="AG72" s="6">
        <f t="shared" si="38"/>
        <v>1</v>
      </c>
      <c r="AH72" s="6">
        <f t="shared" si="39"/>
        <v>0</v>
      </c>
      <c r="AI72" s="6">
        <f t="shared" si="40"/>
        <v>0</v>
      </c>
      <c r="AJ72" s="91" t="str">
        <f t="shared" si="23"/>
        <v>стр.Итого</v>
      </c>
      <c r="AK72" s="92" t="str">
        <f t="shared" si="24"/>
        <v/>
      </c>
      <c r="AL72" s="92" t="str">
        <f t="shared" si="25"/>
        <v xml:space="preserve"> гр.7</v>
      </c>
      <c r="AM72" s="92" t="str">
        <f t="shared" si="26"/>
        <v/>
      </c>
      <c r="AN72" s="92" t="str">
        <f t="shared" si="27"/>
        <v xml:space="preserve"> раздела 2</v>
      </c>
      <c r="AO72" s="92" t="str">
        <f t="shared" si="28"/>
        <v xml:space="preserve"> ф.0503125</v>
      </c>
      <c r="AP72" s="79" t="str">
        <f t="shared" si="29"/>
        <v/>
      </c>
      <c r="AQ72" s="92" t="str">
        <f t="shared" si="30"/>
        <v xml:space="preserve"> &lt;&gt;</v>
      </c>
      <c r="AR72" s="92" t="str">
        <f t="shared" si="31"/>
        <v/>
      </c>
      <c r="AS72" s="92" t="str">
        <f t="shared" si="32"/>
        <v xml:space="preserve"> детализированная</v>
      </c>
      <c r="AT72" s="92" t="str">
        <f t="shared" si="33"/>
        <v/>
      </c>
      <c r="AU72" s="92" t="str">
        <f t="shared" si="34"/>
        <v xml:space="preserve"> гр.7</v>
      </c>
      <c r="AV72" s="92" t="str">
        <f t="shared" si="35"/>
        <v/>
      </c>
      <c r="AW72" s="93" t="str">
        <f t="shared" si="36"/>
        <v xml:space="preserve"> раздела 1</v>
      </c>
      <c r="AX72" s="92" t="str">
        <f t="shared" si="37"/>
        <v xml:space="preserve"> - недопустимо.</v>
      </c>
    </row>
    <row r="73" spans="2:51" s="23" customFormat="1" ht="105" hidden="1" outlineLevel="1" x14ac:dyDescent="0.25">
      <c r="B73" s="24" t="str">
        <f t="shared" si="62"/>
        <v>В4_625</v>
      </c>
      <c r="C73" s="25" t="s">
        <v>116</v>
      </c>
      <c r="D73" s="25" t="s">
        <v>116</v>
      </c>
      <c r="E73" s="25" t="s">
        <v>117</v>
      </c>
      <c r="F73" s="25" t="s">
        <v>117</v>
      </c>
      <c r="G73" s="25" t="s">
        <v>117</v>
      </c>
      <c r="H73" s="25" t="s">
        <v>116</v>
      </c>
      <c r="I73" s="25" t="s">
        <v>136</v>
      </c>
      <c r="J73" s="25"/>
      <c r="K73" s="25"/>
      <c r="L73" s="25" t="s">
        <v>579</v>
      </c>
      <c r="M73" s="25" t="s">
        <v>131</v>
      </c>
      <c r="N73" s="25" t="s">
        <v>580</v>
      </c>
      <c r="O73" s="25"/>
      <c r="P73" s="25" t="s">
        <v>143</v>
      </c>
      <c r="Q73" s="25"/>
      <c r="R73" s="26" t="s">
        <v>122</v>
      </c>
      <c r="S73" s="25"/>
      <c r="T73" s="382"/>
      <c r="U73" s="25" t="s">
        <v>121</v>
      </c>
      <c r="V73" s="25" t="s">
        <v>507</v>
      </c>
      <c r="W73" s="25"/>
      <c r="X73" s="25" t="s">
        <v>143</v>
      </c>
      <c r="Y73" s="25"/>
      <c r="Z73" s="90" t="str">
        <f t="shared" si="22"/>
        <v>стр.Итого гр.8 раздела 2 ф.0503125 &lt;&gt; детализированная гр.8 раздела 1 - недопустимо.</v>
      </c>
      <c r="AA73" s="28" t="s">
        <v>123</v>
      </c>
      <c r="AB73" s="28" t="s">
        <v>123</v>
      </c>
      <c r="AC73" s="29"/>
      <c r="AD73" s="30"/>
      <c r="AE73" s="31" t="s">
        <v>4</v>
      </c>
      <c r="AF73" s="32" t="s">
        <v>123</v>
      </c>
      <c r="AG73" s="6">
        <f t="shared" si="38"/>
        <v>1</v>
      </c>
      <c r="AH73" s="6">
        <f t="shared" si="39"/>
        <v>0</v>
      </c>
      <c r="AI73" s="6">
        <f t="shared" si="40"/>
        <v>0</v>
      </c>
      <c r="AJ73" s="91" t="str">
        <f t="shared" si="23"/>
        <v>стр.Итого</v>
      </c>
      <c r="AK73" s="92" t="str">
        <f t="shared" si="24"/>
        <v/>
      </c>
      <c r="AL73" s="92" t="str">
        <f t="shared" si="25"/>
        <v xml:space="preserve"> гр.8</v>
      </c>
      <c r="AM73" s="92" t="str">
        <f t="shared" si="26"/>
        <v/>
      </c>
      <c r="AN73" s="92" t="str">
        <f t="shared" si="27"/>
        <v xml:space="preserve"> раздела 2</v>
      </c>
      <c r="AO73" s="92" t="str">
        <f t="shared" si="28"/>
        <v xml:space="preserve"> ф.0503125</v>
      </c>
      <c r="AP73" s="79" t="str">
        <f t="shared" si="29"/>
        <v/>
      </c>
      <c r="AQ73" s="92" t="str">
        <f t="shared" si="30"/>
        <v xml:space="preserve"> &lt;&gt;</v>
      </c>
      <c r="AR73" s="92" t="str">
        <f t="shared" si="31"/>
        <v/>
      </c>
      <c r="AS73" s="92" t="str">
        <f t="shared" si="32"/>
        <v xml:space="preserve"> детализированная</v>
      </c>
      <c r="AT73" s="92" t="str">
        <f t="shared" si="33"/>
        <v/>
      </c>
      <c r="AU73" s="92" t="str">
        <f t="shared" si="34"/>
        <v xml:space="preserve"> гр.8</v>
      </c>
      <c r="AV73" s="92" t="str">
        <f t="shared" si="35"/>
        <v/>
      </c>
      <c r="AW73" s="93" t="str">
        <f t="shared" si="36"/>
        <v xml:space="preserve"> раздела 1</v>
      </c>
      <c r="AX73" s="92" t="str">
        <f t="shared" si="37"/>
        <v xml:space="preserve"> - недопустимо.</v>
      </c>
    </row>
    <row r="74" spans="2:51" s="23" customFormat="1" ht="45" hidden="1" outlineLevel="1" x14ac:dyDescent="0.25">
      <c r="B74" s="24" t="str">
        <f t="shared" si="62"/>
        <v>В5_625</v>
      </c>
      <c r="C74" s="25" t="s">
        <v>116</v>
      </c>
      <c r="D74" s="25" t="s">
        <v>116</v>
      </c>
      <c r="E74" s="25" t="s">
        <v>117</v>
      </c>
      <c r="F74" s="25" t="s">
        <v>117</v>
      </c>
      <c r="G74" s="25" t="s">
        <v>117</v>
      </c>
      <c r="H74" s="25" t="s">
        <v>116</v>
      </c>
      <c r="I74" s="25" t="s">
        <v>136</v>
      </c>
      <c r="J74" s="25"/>
      <c r="K74" s="25"/>
      <c r="L74" s="25" t="s">
        <v>577</v>
      </c>
      <c r="M74" s="25" t="s">
        <v>131</v>
      </c>
      <c r="N74" s="25" t="s">
        <v>580</v>
      </c>
      <c r="O74" s="25"/>
      <c r="P74" s="25" t="s">
        <v>422</v>
      </c>
      <c r="Q74" s="25"/>
      <c r="R74" s="26" t="s">
        <v>122</v>
      </c>
      <c r="S74" s="25"/>
      <c r="T74" s="382"/>
      <c r="U74" s="25" t="s">
        <v>121</v>
      </c>
      <c r="V74" s="25" t="s">
        <v>507</v>
      </c>
      <c r="W74" s="25"/>
      <c r="X74" s="25" t="s">
        <v>427</v>
      </c>
      <c r="Y74" s="25"/>
      <c r="Z74" s="90" t="str">
        <f t="shared" si="22"/>
        <v>стр.Итого гр.7 раздела 2 ф.0503125 &lt;&gt; детализированная гр.7 - 8 раздела 1 - недопустимо.</v>
      </c>
      <c r="AA74" s="28" t="s">
        <v>123</v>
      </c>
      <c r="AB74" s="28" t="s">
        <v>123</v>
      </c>
      <c r="AC74" s="29"/>
      <c r="AD74" s="30"/>
      <c r="AE74" s="31" t="s">
        <v>4</v>
      </c>
      <c r="AF74" s="32" t="s">
        <v>123</v>
      </c>
      <c r="AG74" s="6">
        <f t="shared" si="38"/>
        <v>1</v>
      </c>
      <c r="AH74" s="6">
        <f t="shared" si="39"/>
        <v>0</v>
      </c>
      <c r="AI74" s="6">
        <f t="shared" si="40"/>
        <v>0</v>
      </c>
      <c r="AJ74" s="91" t="str">
        <f t="shared" si="23"/>
        <v>стр.Итого</v>
      </c>
      <c r="AK74" s="92" t="str">
        <f t="shared" si="24"/>
        <v/>
      </c>
      <c r="AL74" s="92" t="str">
        <f t="shared" si="25"/>
        <v xml:space="preserve"> гр.7</v>
      </c>
      <c r="AM74" s="92" t="str">
        <f t="shared" si="26"/>
        <v/>
      </c>
      <c r="AN74" s="92" t="str">
        <f t="shared" si="27"/>
        <v xml:space="preserve"> раздела 2</v>
      </c>
      <c r="AO74" s="92" t="str">
        <f t="shared" si="28"/>
        <v xml:space="preserve"> ф.0503125</v>
      </c>
      <c r="AP74" s="79" t="str">
        <f t="shared" si="29"/>
        <v/>
      </c>
      <c r="AQ74" s="92" t="str">
        <f t="shared" si="30"/>
        <v xml:space="preserve"> &lt;&gt;</v>
      </c>
      <c r="AR74" s="92" t="str">
        <f t="shared" si="31"/>
        <v/>
      </c>
      <c r="AS74" s="92" t="str">
        <f t="shared" si="32"/>
        <v xml:space="preserve"> детализированная</v>
      </c>
      <c r="AT74" s="92" t="str">
        <f t="shared" si="33"/>
        <v/>
      </c>
      <c r="AU74" s="92" t="str">
        <f t="shared" si="34"/>
        <v xml:space="preserve"> гр.7 - 8</v>
      </c>
      <c r="AV74" s="92" t="str">
        <f t="shared" si="35"/>
        <v/>
      </c>
      <c r="AW74" s="93" t="str">
        <f t="shared" si="36"/>
        <v xml:space="preserve"> раздела 1</v>
      </c>
      <c r="AX74" s="92" t="str">
        <f t="shared" si="37"/>
        <v xml:space="preserve"> - недопустимо.</v>
      </c>
    </row>
    <row r="75" spans="2:51" s="23" customFormat="1" ht="75" hidden="1" outlineLevel="1" x14ac:dyDescent="0.25">
      <c r="B75" s="24" t="str">
        <f t="shared" si="62"/>
        <v>В6_625</v>
      </c>
      <c r="C75" s="25" t="s">
        <v>116</v>
      </c>
      <c r="D75" s="25" t="s">
        <v>116</v>
      </c>
      <c r="E75" s="25" t="s">
        <v>117</v>
      </c>
      <c r="F75" s="25" t="s">
        <v>117</v>
      </c>
      <c r="G75" s="25" t="s">
        <v>117</v>
      </c>
      <c r="H75" s="25" t="s">
        <v>116</v>
      </c>
      <c r="I75" s="25" t="s">
        <v>136</v>
      </c>
      <c r="J75" s="25"/>
      <c r="K75" s="25"/>
      <c r="L75" s="25" t="s">
        <v>578</v>
      </c>
      <c r="M75" s="25" t="s">
        <v>131</v>
      </c>
      <c r="N75" s="25" t="s">
        <v>580</v>
      </c>
      <c r="O75" s="25"/>
      <c r="P75" s="25" t="s">
        <v>143</v>
      </c>
      <c r="Q75" s="25"/>
      <c r="R75" s="26" t="s">
        <v>122</v>
      </c>
      <c r="S75" s="25"/>
      <c r="T75" s="382"/>
      <c r="U75" s="25" t="s">
        <v>121</v>
      </c>
      <c r="V75" s="25" t="s">
        <v>507</v>
      </c>
      <c r="W75" s="25"/>
      <c r="X75" s="25" t="s">
        <v>581</v>
      </c>
      <c r="Y75" s="25"/>
      <c r="Z75" s="90" t="str">
        <f t="shared" si="22"/>
        <v>стр.Итого гр.8 раздела 2 ф.0503125 &lt;&gt; детализированная гр.8 - 7 раздела 1 - недопустимо.</v>
      </c>
      <c r="AA75" s="28" t="s">
        <v>123</v>
      </c>
      <c r="AB75" s="28" t="s">
        <v>123</v>
      </c>
      <c r="AC75" s="29"/>
      <c r="AD75" s="30"/>
      <c r="AE75" s="31" t="s">
        <v>4</v>
      </c>
      <c r="AF75" s="32" t="s">
        <v>123</v>
      </c>
      <c r="AG75" s="6">
        <f t="shared" si="38"/>
        <v>1</v>
      </c>
      <c r="AH75" s="6">
        <f t="shared" si="39"/>
        <v>0</v>
      </c>
      <c r="AI75" s="6">
        <f t="shared" si="40"/>
        <v>0</v>
      </c>
      <c r="AJ75" s="91" t="str">
        <f t="shared" si="23"/>
        <v>стр.Итого</v>
      </c>
      <c r="AK75" s="92" t="str">
        <f t="shared" si="24"/>
        <v/>
      </c>
      <c r="AL75" s="92" t="str">
        <f t="shared" si="25"/>
        <v xml:space="preserve"> гр.8</v>
      </c>
      <c r="AM75" s="92" t="str">
        <f t="shared" si="26"/>
        <v/>
      </c>
      <c r="AN75" s="92" t="str">
        <f t="shared" si="27"/>
        <v xml:space="preserve"> раздела 2</v>
      </c>
      <c r="AO75" s="92" t="str">
        <f t="shared" si="28"/>
        <v xml:space="preserve"> ф.0503125</v>
      </c>
      <c r="AP75" s="79" t="str">
        <f t="shared" si="29"/>
        <v/>
      </c>
      <c r="AQ75" s="92" t="str">
        <f t="shared" si="30"/>
        <v xml:space="preserve"> &lt;&gt;</v>
      </c>
      <c r="AR75" s="92" t="str">
        <f t="shared" si="31"/>
        <v/>
      </c>
      <c r="AS75" s="92" t="str">
        <f t="shared" si="32"/>
        <v xml:space="preserve"> детализированная</v>
      </c>
      <c r="AT75" s="92" t="str">
        <f t="shared" si="33"/>
        <v/>
      </c>
      <c r="AU75" s="92" t="str">
        <f t="shared" si="34"/>
        <v xml:space="preserve"> гр.8 - 7</v>
      </c>
      <c r="AV75" s="92" t="str">
        <f t="shared" si="35"/>
        <v/>
      </c>
      <c r="AW75" s="93" t="str">
        <f t="shared" si="36"/>
        <v xml:space="preserve"> раздела 1</v>
      </c>
      <c r="AX75" s="92" t="str">
        <f t="shared" si="37"/>
        <v xml:space="preserve"> - недопустимо.</v>
      </c>
    </row>
    <row r="76" spans="2:51" s="23" customFormat="1" ht="30" hidden="1" outlineLevel="1" x14ac:dyDescent="0.25">
      <c r="B76" s="24" t="str">
        <f t="shared" si="62"/>
        <v>В7_625</v>
      </c>
      <c r="C76" s="25" t="s">
        <v>116</v>
      </c>
      <c r="D76" s="25" t="s">
        <v>116</v>
      </c>
      <c r="E76" s="25" t="s">
        <v>117</v>
      </c>
      <c r="F76" s="25" t="s">
        <v>117</v>
      </c>
      <c r="G76" s="25" t="s">
        <v>117</v>
      </c>
      <c r="H76" s="25" t="s">
        <v>116</v>
      </c>
      <c r="I76" s="25" t="s">
        <v>136</v>
      </c>
      <c r="J76" s="25"/>
      <c r="K76" s="25"/>
      <c r="L76" s="25"/>
      <c r="M76" s="25" t="s">
        <v>131</v>
      </c>
      <c r="N76" s="25" t="s">
        <v>580</v>
      </c>
      <c r="O76" s="25"/>
      <c r="P76" s="25" t="s">
        <v>422</v>
      </c>
      <c r="Q76" s="25"/>
      <c r="R76" s="26" t="s">
        <v>122</v>
      </c>
      <c r="S76" s="25"/>
      <c r="T76" s="382"/>
      <c r="U76" s="25" t="s">
        <v>131</v>
      </c>
      <c r="V76" s="25" t="s">
        <v>409</v>
      </c>
      <c r="W76" s="25"/>
      <c r="X76" s="25" t="s">
        <v>422</v>
      </c>
      <c r="Y76" s="25"/>
      <c r="Z76" s="90" t="str">
        <f t="shared" si="22"/>
        <v>стр.Итого гр.7 раздела 2 ф.0503125 &lt;&gt; в том числе по номеру (коду) счета гр.7 раздела 2 - недопустимо.</v>
      </c>
      <c r="AA76" s="28" t="s">
        <v>123</v>
      </c>
      <c r="AB76" s="28" t="s">
        <v>123</v>
      </c>
      <c r="AC76" s="29"/>
      <c r="AD76" s="30"/>
      <c r="AE76" s="31" t="s">
        <v>4</v>
      </c>
      <c r="AF76" s="32" t="s">
        <v>123</v>
      </c>
      <c r="AG76" s="6">
        <f t="shared" si="38"/>
        <v>1</v>
      </c>
      <c r="AH76" s="6">
        <f t="shared" si="39"/>
        <v>0</v>
      </c>
      <c r="AI76" s="6">
        <f t="shared" si="40"/>
        <v>0</v>
      </c>
      <c r="AJ76" s="91" t="str">
        <f t="shared" si="23"/>
        <v>стр.Итого</v>
      </c>
      <c r="AK76" s="92" t="str">
        <f t="shared" si="24"/>
        <v/>
      </c>
      <c r="AL76" s="92" t="str">
        <f t="shared" si="25"/>
        <v xml:space="preserve"> гр.7</v>
      </c>
      <c r="AM76" s="92" t="str">
        <f t="shared" si="26"/>
        <v/>
      </c>
      <c r="AN76" s="92" t="str">
        <f t="shared" si="27"/>
        <v xml:space="preserve"> раздела 2</v>
      </c>
      <c r="AO76" s="92" t="str">
        <f t="shared" si="28"/>
        <v xml:space="preserve"> ф.0503125</v>
      </c>
      <c r="AP76" s="79" t="str">
        <f t="shared" si="29"/>
        <v/>
      </c>
      <c r="AQ76" s="92" t="str">
        <f t="shared" si="30"/>
        <v xml:space="preserve"> &lt;&gt;</v>
      </c>
      <c r="AR76" s="92" t="str">
        <f t="shared" si="31"/>
        <v/>
      </c>
      <c r="AS76" s="92" t="str">
        <f t="shared" si="32"/>
        <v xml:space="preserve"> в том числе по номеру (коду) счета</v>
      </c>
      <c r="AT76" s="92" t="str">
        <f t="shared" si="33"/>
        <v/>
      </c>
      <c r="AU76" s="92" t="str">
        <f t="shared" si="34"/>
        <v xml:space="preserve"> гр.7</v>
      </c>
      <c r="AV76" s="92" t="str">
        <f t="shared" si="35"/>
        <v/>
      </c>
      <c r="AW76" s="93" t="str">
        <f t="shared" si="36"/>
        <v xml:space="preserve"> раздела 2</v>
      </c>
      <c r="AX76" s="92" t="str">
        <f t="shared" si="37"/>
        <v xml:space="preserve"> - недопустимо.</v>
      </c>
    </row>
    <row r="77" spans="2:51" s="23" customFormat="1" ht="30" hidden="1" outlineLevel="1" x14ac:dyDescent="0.25">
      <c r="B77" s="24" t="str">
        <f t="shared" si="62"/>
        <v>В8_625</v>
      </c>
      <c r="C77" s="25" t="s">
        <v>116</v>
      </c>
      <c r="D77" s="25" t="s">
        <v>116</v>
      </c>
      <c r="E77" s="25" t="s">
        <v>117</v>
      </c>
      <c r="F77" s="25" t="s">
        <v>117</v>
      </c>
      <c r="G77" s="25" t="s">
        <v>117</v>
      </c>
      <c r="H77" s="25" t="s">
        <v>116</v>
      </c>
      <c r="I77" s="25" t="s">
        <v>136</v>
      </c>
      <c r="J77" s="25"/>
      <c r="K77" s="25"/>
      <c r="L77" s="25"/>
      <c r="M77" s="25" t="s">
        <v>131</v>
      </c>
      <c r="N77" s="25" t="s">
        <v>580</v>
      </c>
      <c r="O77" s="25"/>
      <c r="P77" s="25" t="s">
        <v>143</v>
      </c>
      <c r="Q77" s="25"/>
      <c r="R77" s="26" t="s">
        <v>122</v>
      </c>
      <c r="S77" s="25"/>
      <c r="T77" s="382"/>
      <c r="U77" s="25" t="s">
        <v>131</v>
      </c>
      <c r="V77" s="25" t="s">
        <v>409</v>
      </c>
      <c r="W77" s="25"/>
      <c r="X77" s="25" t="s">
        <v>143</v>
      </c>
      <c r="Y77" s="25"/>
      <c r="Z77" s="90" t="str">
        <f t="shared" si="22"/>
        <v>стр.Итого гр.8 раздела 2 ф.0503125 &lt;&gt; в том числе по номеру (коду) счета гр.8 раздела 2 - недопустимо.</v>
      </c>
      <c r="AA77" s="28" t="s">
        <v>123</v>
      </c>
      <c r="AB77" s="28" t="s">
        <v>123</v>
      </c>
      <c r="AC77" s="29"/>
      <c r="AD77" s="30"/>
      <c r="AE77" s="31" t="s">
        <v>4</v>
      </c>
      <c r="AF77" s="32" t="s">
        <v>123</v>
      </c>
      <c r="AG77" s="6">
        <f t="shared" si="38"/>
        <v>1</v>
      </c>
      <c r="AH77" s="6">
        <f t="shared" si="39"/>
        <v>0</v>
      </c>
      <c r="AI77" s="6">
        <f t="shared" si="40"/>
        <v>0</v>
      </c>
      <c r="AJ77" s="91" t="str">
        <f t="shared" si="23"/>
        <v>стр.Итого</v>
      </c>
      <c r="AK77" s="92" t="str">
        <f t="shared" si="24"/>
        <v/>
      </c>
      <c r="AL77" s="92" t="str">
        <f t="shared" si="25"/>
        <v xml:space="preserve"> гр.8</v>
      </c>
      <c r="AM77" s="92" t="str">
        <f t="shared" si="26"/>
        <v/>
      </c>
      <c r="AN77" s="92" t="str">
        <f t="shared" si="27"/>
        <v xml:space="preserve"> раздела 2</v>
      </c>
      <c r="AO77" s="92" t="str">
        <f t="shared" si="28"/>
        <v xml:space="preserve"> ф.0503125</v>
      </c>
      <c r="AP77" s="79" t="str">
        <f t="shared" si="29"/>
        <v/>
      </c>
      <c r="AQ77" s="92" t="str">
        <f t="shared" si="30"/>
        <v xml:space="preserve"> &lt;&gt;</v>
      </c>
      <c r="AR77" s="92" t="str">
        <f t="shared" si="31"/>
        <v/>
      </c>
      <c r="AS77" s="92" t="str">
        <f t="shared" si="32"/>
        <v xml:space="preserve"> в том числе по номеру (коду) счета</v>
      </c>
      <c r="AT77" s="92" t="str">
        <f t="shared" si="33"/>
        <v/>
      </c>
      <c r="AU77" s="92" t="str">
        <f t="shared" si="34"/>
        <v xml:space="preserve"> гр.8</v>
      </c>
      <c r="AV77" s="92" t="str">
        <f t="shared" si="35"/>
        <v/>
      </c>
      <c r="AW77" s="93" t="str">
        <f t="shared" si="36"/>
        <v xml:space="preserve"> раздела 2</v>
      </c>
      <c r="AX77" s="92" t="str">
        <f t="shared" si="37"/>
        <v xml:space="preserve"> - недопустимо.</v>
      </c>
    </row>
    <row r="78" spans="2:51" s="23" customFormat="1" ht="30" hidden="1" outlineLevel="1" x14ac:dyDescent="0.25">
      <c r="B78" s="24" t="str">
        <f t="shared" si="62"/>
        <v>В9_625</v>
      </c>
      <c r="C78" s="25" t="s">
        <v>116</v>
      </c>
      <c r="D78" s="25" t="s">
        <v>116</v>
      </c>
      <c r="E78" s="25" t="s">
        <v>117</v>
      </c>
      <c r="F78" s="25" t="s">
        <v>117</v>
      </c>
      <c r="G78" s="25" t="s">
        <v>117</v>
      </c>
      <c r="H78" s="25" t="s">
        <v>116</v>
      </c>
      <c r="I78" s="25" t="s">
        <v>136</v>
      </c>
      <c r="J78" s="25"/>
      <c r="K78" s="25"/>
      <c r="L78" s="25"/>
      <c r="M78" s="25" t="s">
        <v>131</v>
      </c>
      <c r="N78" s="25" t="s">
        <v>580</v>
      </c>
      <c r="O78" s="25"/>
      <c r="P78" s="25" t="s">
        <v>422</v>
      </c>
      <c r="Q78" s="25"/>
      <c r="R78" s="26" t="s">
        <v>122</v>
      </c>
      <c r="S78" s="25"/>
      <c r="T78" s="382"/>
      <c r="U78" s="25" t="s">
        <v>131</v>
      </c>
      <c r="V78" s="25" t="s">
        <v>582</v>
      </c>
      <c r="W78" s="25"/>
      <c r="X78" s="25" t="s">
        <v>422</v>
      </c>
      <c r="Y78" s="25"/>
      <c r="Z78" s="90" t="str">
        <f t="shared" si="22"/>
        <v>стр.Итого гр.7 раздела 2 ф.0503125 &lt;&gt; денежные расчеты + неденежные расчеты гр.7 раздела 2 - недопустимо.</v>
      </c>
      <c r="AA78" s="28" t="s">
        <v>123</v>
      </c>
      <c r="AB78" s="28" t="s">
        <v>123</v>
      </c>
      <c r="AC78" s="29"/>
      <c r="AD78" s="30"/>
      <c r="AE78" s="31" t="s">
        <v>4</v>
      </c>
      <c r="AF78" s="32" t="s">
        <v>123</v>
      </c>
      <c r="AG78" s="6">
        <f t="shared" si="38"/>
        <v>1</v>
      </c>
      <c r="AH78" s="6">
        <f t="shared" si="39"/>
        <v>0</v>
      </c>
      <c r="AI78" s="6">
        <f t="shared" si="40"/>
        <v>0</v>
      </c>
      <c r="AJ78" s="91" t="str">
        <f t="shared" si="23"/>
        <v>стр.Итого</v>
      </c>
      <c r="AK78" s="92" t="str">
        <f t="shared" si="24"/>
        <v/>
      </c>
      <c r="AL78" s="92" t="str">
        <f t="shared" si="25"/>
        <v xml:space="preserve"> гр.7</v>
      </c>
      <c r="AM78" s="92" t="str">
        <f t="shared" si="26"/>
        <v/>
      </c>
      <c r="AN78" s="92" t="str">
        <f t="shared" si="27"/>
        <v xml:space="preserve"> раздела 2</v>
      </c>
      <c r="AO78" s="92" t="str">
        <f t="shared" si="28"/>
        <v xml:space="preserve"> ф.0503125</v>
      </c>
      <c r="AP78" s="79" t="str">
        <f t="shared" si="29"/>
        <v/>
      </c>
      <c r="AQ78" s="92" t="str">
        <f t="shared" si="30"/>
        <v xml:space="preserve"> &lt;&gt;</v>
      </c>
      <c r="AR78" s="92" t="str">
        <f t="shared" si="31"/>
        <v/>
      </c>
      <c r="AS78" s="92" t="str">
        <f t="shared" si="32"/>
        <v xml:space="preserve"> денежные расчеты + неденежные расчеты</v>
      </c>
      <c r="AT78" s="92" t="str">
        <f t="shared" si="33"/>
        <v/>
      </c>
      <c r="AU78" s="92" t="str">
        <f t="shared" si="34"/>
        <v xml:space="preserve"> гр.7</v>
      </c>
      <c r="AV78" s="92" t="str">
        <f t="shared" si="35"/>
        <v/>
      </c>
      <c r="AW78" s="93" t="str">
        <f t="shared" si="36"/>
        <v xml:space="preserve"> раздела 2</v>
      </c>
      <c r="AX78" s="92" t="str">
        <f t="shared" si="37"/>
        <v xml:space="preserve"> - недопустимо.</v>
      </c>
    </row>
    <row r="79" spans="2:51" s="23" customFormat="1" ht="30" hidden="1" outlineLevel="1" x14ac:dyDescent="0.25">
      <c r="B79" s="24" t="str">
        <f t="shared" si="62"/>
        <v>В10_625</v>
      </c>
      <c r="C79" s="25" t="s">
        <v>116</v>
      </c>
      <c r="D79" s="25" t="s">
        <v>116</v>
      </c>
      <c r="E79" s="25" t="s">
        <v>117</v>
      </c>
      <c r="F79" s="25" t="s">
        <v>117</v>
      </c>
      <c r="G79" s="25" t="s">
        <v>117</v>
      </c>
      <c r="H79" s="25" t="s">
        <v>116</v>
      </c>
      <c r="I79" s="25" t="s">
        <v>136</v>
      </c>
      <c r="J79" s="25"/>
      <c r="K79" s="25"/>
      <c r="L79" s="25"/>
      <c r="M79" s="25" t="s">
        <v>131</v>
      </c>
      <c r="N79" s="25" t="s">
        <v>580</v>
      </c>
      <c r="O79" s="25"/>
      <c r="P79" s="25" t="s">
        <v>143</v>
      </c>
      <c r="Q79" s="25"/>
      <c r="R79" s="26" t="s">
        <v>122</v>
      </c>
      <c r="S79" s="25"/>
      <c r="T79" s="382"/>
      <c r="U79" s="25" t="s">
        <v>131</v>
      </c>
      <c r="V79" s="25" t="s">
        <v>582</v>
      </c>
      <c r="W79" s="25"/>
      <c r="X79" s="25" t="s">
        <v>143</v>
      </c>
      <c r="Y79" s="25"/>
      <c r="Z79" s="90" t="str">
        <f t="shared" si="22"/>
        <v>стр.Итого гр.8 раздела 2 ф.0503125 &lt;&gt; денежные расчеты + неденежные расчеты гр.8 раздела 2 - недопустимо.</v>
      </c>
      <c r="AA79" s="28" t="s">
        <v>123</v>
      </c>
      <c r="AB79" s="28" t="s">
        <v>123</v>
      </c>
      <c r="AC79" s="29"/>
      <c r="AD79" s="30"/>
      <c r="AE79" s="31" t="s">
        <v>4</v>
      </c>
      <c r="AF79" s="32" t="s">
        <v>123</v>
      </c>
      <c r="AG79" s="6">
        <f t="shared" si="38"/>
        <v>1</v>
      </c>
      <c r="AH79" s="6">
        <f t="shared" si="39"/>
        <v>0</v>
      </c>
      <c r="AI79" s="6">
        <f t="shared" si="40"/>
        <v>0</v>
      </c>
      <c r="AJ79" s="91" t="str">
        <f t="shared" si="23"/>
        <v>стр.Итого</v>
      </c>
      <c r="AK79" s="92" t="str">
        <f t="shared" si="24"/>
        <v/>
      </c>
      <c r="AL79" s="92" t="str">
        <f t="shared" si="25"/>
        <v xml:space="preserve"> гр.8</v>
      </c>
      <c r="AM79" s="92" t="str">
        <f t="shared" si="26"/>
        <v/>
      </c>
      <c r="AN79" s="92" t="str">
        <f t="shared" si="27"/>
        <v xml:space="preserve"> раздела 2</v>
      </c>
      <c r="AO79" s="92" t="str">
        <f t="shared" si="28"/>
        <v xml:space="preserve"> ф.0503125</v>
      </c>
      <c r="AP79" s="79" t="str">
        <f t="shared" si="29"/>
        <v/>
      </c>
      <c r="AQ79" s="92" t="str">
        <f t="shared" si="30"/>
        <v xml:space="preserve"> &lt;&gt;</v>
      </c>
      <c r="AR79" s="92" t="str">
        <f t="shared" si="31"/>
        <v/>
      </c>
      <c r="AS79" s="92" t="str">
        <f t="shared" si="32"/>
        <v xml:space="preserve"> денежные расчеты + неденежные расчеты</v>
      </c>
      <c r="AT79" s="92" t="str">
        <f t="shared" si="33"/>
        <v/>
      </c>
      <c r="AU79" s="92" t="str">
        <f t="shared" si="34"/>
        <v xml:space="preserve"> гр.8</v>
      </c>
      <c r="AV79" s="92" t="str">
        <f t="shared" si="35"/>
        <v/>
      </c>
      <c r="AW79" s="93" t="str">
        <f t="shared" si="36"/>
        <v xml:space="preserve"> раздела 2</v>
      </c>
      <c r="AX79" s="92" t="str">
        <f t="shared" si="37"/>
        <v xml:space="preserve"> - недопустимо.</v>
      </c>
    </row>
    <row r="80" spans="2:51" s="23" customFormat="1" ht="105" hidden="1" outlineLevel="1" x14ac:dyDescent="0.25">
      <c r="B80" s="24" t="str">
        <f t="shared" si="62"/>
        <v>В11_625</v>
      </c>
      <c r="C80" s="25" t="s">
        <v>116</v>
      </c>
      <c r="D80" s="25" t="s">
        <v>116</v>
      </c>
      <c r="E80" s="25" t="s">
        <v>117</v>
      </c>
      <c r="F80" s="25" t="s">
        <v>117</v>
      </c>
      <c r="G80" s="25" t="s">
        <v>117</v>
      </c>
      <c r="H80" s="25" t="s">
        <v>116</v>
      </c>
      <c r="I80" s="25" t="s">
        <v>136</v>
      </c>
      <c r="J80" s="25"/>
      <c r="K80" s="25"/>
      <c r="L80" s="25" t="s">
        <v>579</v>
      </c>
      <c r="M80" s="25" t="s">
        <v>121</v>
      </c>
      <c r="N80" s="25" t="s">
        <v>507</v>
      </c>
      <c r="O80" s="25"/>
      <c r="P80" s="25" t="s">
        <v>422</v>
      </c>
      <c r="Q80" s="25"/>
      <c r="R80" s="26" t="s">
        <v>122</v>
      </c>
      <c r="S80" s="25"/>
      <c r="T80" s="382"/>
      <c r="U80" s="25" t="s">
        <v>131</v>
      </c>
      <c r="V80" s="25" t="s">
        <v>409</v>
      </c>
      <c r="W80" s="25"/>
      <c r="X80" s="25" t="s">
        <v>422</v>
      </c>
      <c r="Y80" s="25"/>
      <c r="Z80" s="90" t="str">
        <f t="shared" si="22"/>
        <v>стр.детализированная гр.7 раздела 1 ф.0503125 &lt;&gt; в том числе по номеру (коду) счета гр.7 раздела 2 - недопустимо.</v>
      </c>
      <c r="AA80" s="28" t="s">
        <v>123</v>
      </c>
      <c r="AB80" s="28" t="s">
        <v>123</v>
      </c>
      <c r="AC80" s="29"/>
      <c r="AD80" s="30"/>
      <c r="AE80" s="31" t="s">
        <v>4</v>
      </c>
      <c r="AF80" s="32" t="s">
        <v>123</v>
      </c>
      <c r="AG80" s="6">
        <f t="shared" si="38"/>
        <v>1</v>
      </c>
      <c r="AH80" s="6">
        <f t="shared" si="39"/>
        <v>0</v>
      </c>
      <c r="AI80" s="6">
        <f t="shared" si="40"/>
        <v>0</v>
      </c>
      <c r="AJ80" s="91" t="str">
        <f t="shared" si="23"/>
        <v>стр.детализированная</v>
      </c>
      <c r="AK80" s="92" t="str">
        <f t="shared" si="24"/>
        <v/>
      </c>
      <c r="AL80" s="92" t="str">
        <f t="shared" si="25"/>
        <v xml:space="preserve"> гр.7</v>
      </c>
      <c r="AM80" s="92" t="str">
        <f t="shared" si="26"/>
        <v/>
      </c>
      <c r="AN80" s="92" t="str">
        <f t="shared" si="27"/>
        <v xml:space="preserve"> раздела 1</v>
      </c>
      <c r="AO80" s="92" t="str">
        <f t="shared" si="28"/>
        <v xml:space="preserve"> ф.0503125</v>
      </c>
      <c r="AP80" s="79" t="str">
        <f t="shared" si="29"/>
        <v/>
      </c>
      <c r="AQ80" s="92" t="str">
        <f t="shared" si="30"/>
        <v xml:space="preserve"> &lt;&gt;</v>
      </c>
      <c r="AR80" s="92" t="str">
        <f t="shared" si="31"/>
        <v/>
      </c>
      <c r="AS80" s="92" t="str">
        <f t="shared" si="32"/>
        <v xml:space="preserve"> в том числе по номеру (коду) счета</v>
      </c>
      <c r="AT80" s="92" t="str">
        <f t="shared" si="33"/>
        <v/>
      </c>
      <c r="AU80" s="92" t="str">
        <f t="shared" si="34"/>
        <v xml:space="preserve"> гр.7</v>
      </c>
      <c r="AV80" s="92" t="str">
        <f t="shared" si="35"/>
        <v/>
      </c>
      <c r="AW80" s="93" t="str">
        <f t="shared" si="36"/>
        <v xml:space="preserve"> раздела 2</v>
      </c>
      <c r="AX80" s="92" t="str">
        <f t="shared" si="37"/>
        <v xml:space="preserve"> - недопустимо.</v>
      </c>
    </row>
    <row r="81" spans="2:51" s="23" customFormat="1" ht="105" hidden="1" outlineLevel="1" x14ac:dyDescent="0.25">
      <c r="B81" s="24" t="str">
        <f t="shared" si="62"/>
        <v>В12_625</v>
      </c>
      <c r="C81" s="25" t="s">
        <v>116</v>
      </c>
      <c r="D81" s="25" t="s">
        <v>116</v>
      </c>
      <c r="E81" s="25" t="s">
        <v>117</v>
      </c>
      <c r="F81" s="25" t="s">
        <v>117</v>
      </c>
      <c r="G81" s="25" t="s">
        <v>117</v>
      </c>
      <c r="H81" s="25" t="s">
        <v>116</v>
      </c>
      <c r="I81" s="25" t="s">
        <v>136</v>
      </c>
      <c r="J81" s="25"/>
      <c r="K81" s="25"/>
      <c r="L81" s="25" t="s">
        <v>579</v>
      </c>
      <c r="M81" s="25" t="s">
        <v>121</v>
      </c>
      <c r="N81" s="25" t="s">
        <v>507</v>
      </c>
      <c r="O81" s="25"/>
      <c r="P81" s="25" t="s">
        <v>143</v>
      </c>
      <c r="Q81" s="25"/>
      <c r="R81" s="26" t="s">
        <v>122</v>
      </c>
      <c r="S81" s="25"/>
      <c r="T81" s="382"/>
      <c r="U81" s="25" t="s">
        <v>131</v>
      </c>
      <c r="V81" s="25" t="s">
        <v>409</v>
      </c>
      <c r="W81" s="25"/>
      <c r="X81" s="25" t="s">
        <v>143</v>
      </c>
      <c r="Y81" s="25"/>
      <c r="Z81" s="90" t="str">
        <f t="shared" si="22"/>
        <v>стр.детализированная гр.8 раздела 1 ф.0503125 &lt;&gt; в том числе по номеру (коду) счета гр.8 раздела 2 - недопустимо.</v>
      </c>
      <c r="AA81" s="28" t="s">
        <v>123</v>
      </c>
      <c r="AB81" s="28" t="s">
        <v>123</v>
      </c>
      <c r="AC81" s="29"/>
      <c r="AD81" s="30"/>
      <c r="AE81" s="31" t="s">
        <v>4</v>
      </c>
      <c r="AF81" s="32" t="s">
        <v>123</v>
      </c>
      <c r="AG81" s="6">
        <f t="shared" si="38"/>
        <v>1</v>
      </c>
      <c r="AH81" s="6">
        <f t="shared" si="39"/>
        <v>0</v>
      </c>
      <c r="AI81" s="6">
        <f t="shared" si="40"/>
        <v>0</v>
      </c>
      <c r="AJ81" s="91" t="str">
        <f t="shared" si="23"/>
        <v>стр.детализированная</v>
      </c>
      <c r="AK81" s="92" t="str">
        <f t="shared" si="24"/>
        <v/>
      </c>
      <c r="AL81" s="92" t="str">
        <f t="shared" si="25"/>
        <v xml:space="preserve"> гр.8</v>
      </c>
      <c r="AM81" s="92" t="str">
        <f t="shared" si="26"/>
        <v/>
      </c>
      <c r="AN81" s="92" t="str">
        <f t="shared" si="27"/>
        <v xml:space="preserve"> раздела 1</v>
      </c>
      <c r="AO81" s="92" t="str">
        <f t="shared" si="28"/>
        <v xml:space="preserve"> ф.0503125</v>
      </c>
      <c r="AP81" s="79" t="str">
        <f t="shared" si="29"/>
        <v/>
      </c>
      <c r="AQ81" s="92" t="str">
        <f t="shared" si="30"/>
        <v xml:space="preserve"> &lt;&gt;</v>
      </c>
      <c r="AR81" s="92" t="str">
        <f t="shared" si="31"/>
        <v/>
      </c>
      <c r="AS81" s="92" t="str">
        <f t="shared" si="32"/>
        <v xml:space="preserve"> в том числе по номеру (коду) счета</v>
      </c>
      <c r="AT81" s="92" t="str">
        <f t="shared" si="33"/>
        <v/>
      </c>
      <c r="AU81" s="92" t="str">
        <f t="shared" si="34"/>
        <v xml:space="preserve"> гр.8</v>
      </c>
      <c r="AV81" s="92" t="str">
        <f t="shared" si="35"/>
        <v/>
      </c>
      <c r="AW81" s="93" t="str">
        <f t="shared" si="36"/>
        <v xml:space="preserve"> раздела 2</v>
      </c>
      <c r="AX81" s="92" t="str">
        <f t="shared" si="37"/>
        <v xml:space="preserve"> - недопустимо.</v>
      </c>
    </row>
    <row r="82" spans="2:51" s="23" customFormat="1" ht="45" hidden="1" outlineLevel="1" x14ac:dyDescent="0.25">
      <c r="B82" s="24" t="str">
        <f t="shared" si="62"/>
        <v>В13_625</v>
      </c>
      <c r="C82" s="25" t="s">
        <v>116</v>
      </c>
      <c r="D82" s="25" t="s">
        <v>116</v>
      </c>
      <c r="E82" s="25" t="s">
        <v>117</v>
      </c>
      <c r="F82" s="25" t="s">
        <v>117</v>
      </c>
      <c r="G82" s="25" t="s">
        <v>117</v>
      </c>
      <c r="H82" s="25" t="s">
        <v>116</v>
      </c>
      <c r="I82" s="25" t="s">
        <v>136</v>
      </c>
      <c r="J82" s="25"/>
      <c r="K82" s="25"/>
      <c r="L82" s="25" t="s">
        <v>577</v>
      </c>
      <c r="M82" s="25" t="s">
        <v>121</v>
      </c>
      <c r="N82" s="25" t="s">
        <v>507</v>
      </c>
      <c r="O82" s="25"/>
      <c r="P82" s="25" t="s">
        <v>427</v>
      </c>
      <c r="Q82" s="25"/>
      <c r="R82" s="26" t="s">
        <v>122</v>
      </c>
      <c r="S82" s="25"/>
      <c r="T82" s="382"/>
      <c r="U82" s="25" t="s">
        <v>131</v>
      </c>
      <c r="V82" s="25" t="s">
        <v>409</v>
      </c>
      <c r="W82" s="25"/>
      <c r="X82" s="25" t="s">
        <v>422</v>
      </c>
      <c r="Y82" s="25"/>
      <c r="Z82" s="90" t="str">
        <f t="shared" si="22"/>
        <v>стр.детализированная гр.7 - 8 раздела 1 ф.0503125 &lt;&gt; в том числе по номеру (коду) счета гр.7 раздела 2 - недопустимо.</v>
      </c>
      <c r="AA82" s="28" t="s">
        <v>123</v>
      </c>
      <c r="AB82" s="28" t="s">
        <v>123</v>
      </c>
      <c r="AC82" s="29"/>
      <c r="AD82" s="30"/>
      <c r="AE82" s="31" t="s">
        <v>4</v>
      </c>
      <c r="AF82" s="32" t="s">
        <v>123</v>
      </c>
      <c r="AG82" s="6">
        <f t="shared" si="38"/>
        <v>1</v>
      </c>
      <c r="AH82" s="6">
        <f t="shared" si="39"/>
        <v>0</v>
      </c>
      <c r="AI82" s="6">
        <f t="shared" si="40"/>
        <v>0</v>
      </c>
      <c r="AJ82" s="91" t="str">
        <f t="shared" si="23"/>
        <v>стр.детализированная</v>
      </c>
      <c r="AK82" s="92" t="str">
        <f t="shared" si="24"/>
        <v/>
      </c>
      <c r="AL82" s="92" t="str">
        <f t="shared" si="25"/>
        <v xml:space="preserve"> гр.7 - 8</v>
      </c>
      <c r="AM82" s="92" t="str">
        <f t="shared" si="26"/>
        <v/>
      </c>
      <c r="AN82" s="92" t="str">
        <f t="shared" si="27"/>
        <v xml:space="preserve"> раздела 1</v>
      </c>
      <c r="AO82" s="92" t="str">
        <f t="shared" si="28"/>
        <v xml:space="preserve"> ф.0503125</v>
      </c>
      <c r="AP82" s="79" t="str">
        <f t="shared" si="29"/>
        <v/>
      </c>
      <c r="AQ82" s="92" t="str">
        <f t="shared" si="30"/>
        <v xml:space="preserve"> &lt;&gt;</v>
      </c>
      <c r="AR82" s="92" t="str">
        <f t="shared" si="31"/>
        <v/>
      </c>
      <c r="AS82" s="92" t="str">
        <f t="shared" si="32"/>
        <v xml:space="preserve"> в том числе по номеру (коду) счета</v>
      </c>
      <c r="AT82" s="92" t="str">
        <f t="shared" si="33"/>
        <v/>
      </c>
      <c r="AU82" s="92" t="str">
        <f t="shared" si="34"/>
        <v xml:space="preserve"> гр.7</v>
      </c>
      <c r="AV82" s="92" t="str">
        <f t="shared" si="35"/>
        <v/>
      </c>
      <c r="AW82" s="93" t="str">
        <f t="shared" si="36"/>
        <v xml:space="preserve"> раздела 2</v>
      </c>
      <c r="AX82" s="92" t="str">
        <f t="shared" si="37"/>
        <v xml:space="preserve"> - недопустимо.</v>
      </c>
    </row>
    <row r="83" spans="2:51" s="23" customFormat="1" ht="75" hidden="1" outlineLevel="1" x14ac:dyDescent="0.25">
      <c r="B83" s="24" t="str">
        <f t="shared" si="62"/>
        <v>В14_625</v>
      </c>
      <c r="C83" s="25" t="s">
        <v>116</v>
      </c>
      <c r="D83" s="25" t="s">
        <v>116</v>
      </c>
      <c r="E83" s="25" t="s">
        <v>117</v>
      </c>
      <c r="F83" s="25" t="s">
        <v>117</v>
      </c>
      <c r="G83" s="25" t="s">
        <v>117</v>
      </c>
      <c r="H83" s="25" t="s">
        <v>116</v>
      </c>
      <c r="I83" s="25" t="s">
        <v>136</v>
      </c>
      <c r="J83" s="25"/>
      <c r="K83" s="25"/>
      <c r="L83" s="25" t="s">
        <v>578</v>
      </c>
      <c r="M83" s="25" t="s">
        <v>121</v>
      </c>
      <c r="N83" s="25" t="s">
        <v>507</v>
      </c>
      <c r="O83" s="25"/>
      <c r="P83" s="25" t="s">
        <v>581</v>
      </c>
      <c r="Q83" s="25"/>
      <c r="R83" s="26" t="s">
        <v>122</v>
      </c>
      <c r="S83" s="25"/>
      <c r="T83" s="382"/>
      <c r="U83" s="25" t="s">
        <v>131</v>
      </c>
      <c r="V83" s="25" t="s">
        <v>409</v>
      </c>
      <c r="W83" s="25"/>
      <c r="X83" s="25" t="s">
        <v>143</v>
      </c>
      <c r="Y83" s="25"/>
      <c r="Z83" s="90" t="str">
        <f t="shared" ref="Z83:Z101" si="63">AJ83&amp;AK83&amp;AL83&amp;AM83&amp;AN83&amp;AO83&amp;AP83&amp;AQ83&amp;AR83&amp;AS83&amp;AT83&amp;AU83&amp;AV83&amp;AW83&amp;AX83</f>
        <v>стр.детализированная гр.8 - 7 раздела 1 ф.0503125 &lt;&gt; в том числе по номеру (коду) счета гр.8 раздела 2 - недопустимо.</v>
      </c>
      <c r="AA83" s="28" t="s">
        <v>123</v>
      </c>
      <c r="AB83" s="28" t="s">
        <v>123</v>
      </c>
      <c r="AC83" s="29"/>
      <c r="AD83" s="30"/>
      <c r="AE83" s="31" t="s">
        <v>4</v>
      </c>
      <c r="AF83" s="32" t="s">
        <v>123</v>
      </c>
      <c r="AG83" s="6">
        <f t="shared" si="38"/>
        <v>1</v>
      </c>
      <c r="AH83" s="6">
        <f t="shared" si="39"/>
        <v>0</v>
      </c>
      <c r="AI83" s="6">
        <f t="shared" si="40"/>
        <v>0</v>
      </c>
      <c r="AJ83" s="91" t="str">
        <f t="shared" ref="AJ83:AJ101" si="64">IF(N83="*","по всем строкам","стр."&amp;N83)</f>
        <v>стр.детализированная</v>
      </c>
      <c r="AK83" s="92" t="str">
        <f t="shared" ref="AK83:AK101" si="65">IF(O83="",""," (кроме стр."&amp;O83&amp;")")</f>
        <v/>
      </c>
      <c r="AL83" s="92" t="str">
        <f t="shared" ref="AL83:AL101" si="66">IF(P83="*"," по всем графам"," гр."&amp;P83)</f>
        <v xml:space="preserve"> гр.8 - 7</v>
      </c>
      <c r="AM83" s="92" t="str">
        <f t="shared" ref="AM83:AM101" si="67">IF(Q83="",""," (кроме гр."&amp;Q83&amp;")")</f>
        <v/>
      </c>
      <c r="AN83" s="92" t="str">
        <f t="shared" ref="AN83:AN101" si="68">IF(M83="",""," раздела "&amp;M83)</f>
        <v xml:space="preserve"> раздела 1</v>
      </c>
      <c r="AO83" s="92" t="str">
        <f t="shared" ref="AO83:AO106" si="69">" ф."&amp;I83</f>
        <v xml:space="preserve"> ф.0503125</v>
      </c>
      <c r="AP83" s="79" t="str">
        <f t="shared" ref="AP83:AP101" si="70">IF(J83="",""," (ПРП="&amp;J83&amp;")")</f>
        <v/>
      </c>
      <c r="AQ83" s="92" t="str">
        <f t="shared" ref="AQ83:AQ101" si="71">IF(R83="="," &lt;&gt;",IF(R83="&lt;&gt;"," =",IF(R83="&gt;"," &lt;",IF(R83="&lt;"," &gt;",IF(R83="&gt;="," &lt;",IF(R83="&lt;="," &gt;",""))))))</f>
        <v xml:space="preserve"> &lt;&gt;</v>
      </c>
      <c r="AR83" s="92" t="str">
        <f t="shared" ref="AR83:AR101" si="72">IF(S83="",""," "&amp;S83)</f>
        <v/>
      </c>
      <c r="AS83" s="92" t="str">
        <f t="shared" ref="AS83:AS101" si="73">IF(V83="*"," соответствующим строкам",IF(V83="",""," "&amp;V83))</f>
        <v xml:space="preserve"> в том числе по номеру (коду) счета</v>
      </c>
      <c r="AT83" s="92" t="str">
        <f t="shared" ref="AT83:AT101" si="74">IF(W83="",""," (кроме стр."&amp;W83&amp;")")</f>
        <v/>
      </c>
      <c r="AU83" s="92" t="str">
        <f t="shared" ref="AU83:AU101" si="75">IF(X83="*"," по соответствующим графам",IF(X83="",""," гр."&amp;X83))</f>
        <v xml:space="preserve"> гр.8</v>
      </c>
      <c r="AV83" s="92" t="str">
        <f t="shared" ref="AV83:AV101" si="76">IF(Y83="",""," (кроме гр."&amp;Y83&amp;")")</f>
        <v/>
      </c>
      <c r="AW83" s="93" t="str">
        <f t="shared" ref="AW83:AW101" si="77">IF(U83="",""," раздела "&amp;U83)</f>
        <v xml:space="preserve"> раздела 2</v>
      </c>
      <c r="AX83" s="92" t="str">
        <f t="shared" ref="AX83:AX101" si="78">IF(AC83="",IF(IF(OR(AA83="П",AB83="П"),"П","Б")="Б"," - недопустимо."," - требуется пояснение.")," - "&amp;AC83)</f>
        <v xml:space="preserve"> - недопустимо.</v>
      </c>
    </row>
    <row r="84" spans="2:51" s="23" customFormat="1" ht="105" hidden="1" outlineLevel="1" x14ac:dyDescent="0.25">
      <c r="B84" s="24" t="str">
        <f t="shared" si="62"/>
        <v>В15_625</v>
      </c>
      <c r="C84" s="25" t="s">
        <v>116</v>
      </c>
      <c r="D84" s="25" t="s">
        <v>116</v>
      </c>
      <c r="E84" s="25" t="s">
        <v>117</v>
      </c>
      <c r="F84" s="25" t="s">
        <v>117</v>
      </c>
      <c r="G84" s="25" t="s">
        <v>117</v>
      </c>
      <c r="H84" s="25" t="s">
        <v>116</v>
      </c>
      <c r="I84" s="25" t="s">
        <v>136</v>
      </c>
      <c r="J84" s="25"/>
      <c r="K84" s="25"/>
      <c r="L84" s="25" t="s">
        <v>579</v>
      </c>
      <c r="M84" s="25" t="s">
        <v>121</v>
      </c>
      <c r="N84" s="25" t="s">
        <v>507</v>
      </c>
      <c r="O84" s="25"/>
      <c r="P84" s="25" t="s">
        <v>422</v>
      </c>
      <c r="Q84" s="25"/>
      <c r="R84" s="26" t="s">
        <v>122</v>
      </c>
      <c r="S84" s="25"/>
      <c r="T84" s="382"/>
      <c r="U84" s="25" t="s">
        <v>131</v>
      </c>
      <c r="V84" s="25" t="s">
        <v>582</v>
      </c>
      <c r="W84" s="25"/>
      <c r="X84" s="25" t="s">
        <v>422</v>
      </c>
      <c r="Y84" s="25"/>
      <c r="Z84" s="90" t="str">
        <f t="shared" si="63"/>
        <v>стр.детализированная гр.7 раздела 1 ф.0503125 &lt;&gt; денежные расчеты + неденежные расчеты гр.7 раздела 2 - недопустимо.</v>
      </c>
      <c r="AA84" s="28" t="s">
        <v>123</v>
      </c>
      <c r="AB84" s="28" t="s">
        <v>123</v>
      </c>
      <c r="AC84" s="29"/>
      <c r="AD84" s="30"/>
      <c r="AE84" s="31" t="s">
        <v>4</v>
      </c>
      <c r="AF84" s="32" t="s">
        <v>123</v>
      </c>
      <c r="AG84" s="6">
        <f t="shared" ref="AG84:AG101" si="79">IF(AE84="Включена",1,0)</f>
        <v>1</v>
      </c>
      <c r="AH84" s="6">
        <f t="shared" ref="AH84:AH101" si="80">IF(AE84="Черновик",1,0)</f>
        <v>0</v>
      </c>
      <c r="AI84" s="6">
        <f t="shared" ref="AI84:AI101" si="81">IF(AE84="Отсутствует",1,0)</f>
        <v>0</v>
      </c>
      <c r="AJ84" s="91" t="str">
        <f t="shared" si="64"/>
        <v>стр.детализированная</v>
      </c>
      <c r="AK84" s="92" t="str">
        <f t="shared" si="65"/>
        <v/>
      </c>
      <c r="AL84" s="92" t="str">
        <f t="shared" si="66"/>
        <v xml:space="preserve"> гр.7</v>
      </c>
      <c r="AM84" s="92" t="str">
        <f t="shared" si="67"/>
        <v/>
      </c>
      <c r="AN84" s="92" t="str">
        <f t="shared" si="68"/>
        <v xml:space="preserve"> раздела 1</v>
      </c>
      <c r="AO84" s="92" t="str">
        <f t="shared" si="69"/>
        <v xml:space="preserve"> ф.0503125</v>
      </c>
      <c r="AP84" s="79" t="str">
        <f t="shared" si="70"/>
        <v/>
      </c>
      <c r="AQ84" s="92" t="str">
        <f t="shared" si="71"/>
        <v xml:space="preserve"> &lt;&gt;</v>
      </c>
      <c r="AR84" s="92" t="str">
        <f t="shared" si="72"/>
        <v/>
      </c>
      <c r="AS84" s="92" t="str">
        <f t="shared" si="73"/>
        <v xml:space="preserve"> денежные расчеты + неденежные расчеты</v>
      </c>
      <c r="AT84" s="92" t="str">
        <f t="shared" si="74"/>
        <v/>
      </c>
      <c r="AU84" s="92" t="str">
        <f t="shared" si="75"/>
        <v xml:space="preserve"> гр.7</v>
      </c>
      <c r="AV84" s="92" t="str">
        <f t="shared" si="76"/>
        <v/>
      </c>
      <c r="AW84" s="93" t="str">
        <f t="shared" si="77"/>
        <v xml:space="preserve"> раздела 2</v>
      </c>
      <c r="AX84" s="92" t="str">
        <f t="shared" si="78"/>
        <v xml:space="preserve"> - недопустимо.</v>
      </c>
    </row>
    <row r="85" spans="2:51" s="23" customFormat="1" ht="105" hidden="1" outlineLevel="1" x14ac:dyDescent="0.25">
      <c r="B85" s="24" t="str">
        <f t="shared" si="62"/>
        <v>В16_625</v>
      </c>
      <c r="C85" s="25" t="s">
        <v>116</v>
      </c>
      <c r="D85" s="25" t="s">
        <v>116</v>
      </c>
      <c r="E85" s="25" t="s">
        <v>117</v>
      </c>
      <c r="F85" s="25" t="s">
        <v>117</v>
      </c>
      <c r="G85" s="25" t="s">
        <v>117</v>
      </c>
      <c r="H85" s="25" t="s">
        <v>116</v>
      </c>
      <c r="I85" s="25" t="s">
        <v>136</v>
      </c>
      <c r="J85" s="25"/>
      <c r="K85" s="25"/>
      <c r="L85" s="25" t="s">
        <v>579</v>
      </c>
      <c r="M85" s="25" t="s">
        <v>121</v>
      </c>
      <c r="N85" s="25" t="s">
        <v>507</v>
      </c>
      <c r="O85" s="25"/>
      <c r="P85" s="25" t="s">
        <v>143</v>
      </c>
      <c r="Q85" s="25"/>
      <c r="R85" s="26" t="s">
        <v>122</v>
      </c>
      <c r="S85" s="25"/>
      <c r="T85" s="382"/>
      <c r="U85" s="25" t="s">
        <v>131</v>
      </c>
      <c r="V85" s="25" t="s">
        <v>582</v>
      </c>
      <c r="W85" s="25"/>
      <c r="X85" s="25" t="s">
        <v>143</v>
      </c>
      <c r="Y85" s="25"/>
      <c r="Z85" s="90" t="str">
        <f t="shared" si="63"/>
        <v>стр.детализированная гр.8 раздела 1 ф.0503125 &lt;&gt; денежные расчеты + неденежные расчеты гр.8 раздела 2 - недопустимо.</v>
      </c>
      <c r="AA85" s="28" t="s">
        <v>123</v>
      </c>
      <c r="AB85" s="28" t="s">
        <v>123</v>
      </c>
      <c r="AC85" s="29"/>
      <c r="AD85" s="30"/>
      <c r="AE85" s="31" t="s">
        <v>4</v>
      </c>
      <c r="AF85" s="32" t="s">
        <v>123</v>
      </c>
      <c r="AG85" s="6">
        <f t="shared" si="79"/>
        <v>1</v>
      </c>
      <c r="AH85" s="6">
        <f t="shared" si="80"/>
        <v>0</v>
      </c>
      <c r="AI85" s="6">
        <f t="shared" si="81"/>
        <v>0</v>
      </c>
      <c r="AJ85" s="91" t="str">
        <f t="shared" si="64"/>
        <v>стр.детализированная</v>
      </c>
      <c r="AK85" s="92" t="str">
        <f t="shared" si="65"/>
        <v/>
      </c>
      <c r="AL85" s="92" t="str">
        <f t="shared" si="66"/>
        <v xml:space="preserve"> гр.8</v>
      </c>
      <c r="AM85" s="92" t="str">
        <f t="shared" si="67"/>
        <v/>
      </c>
      <c r="AN85" s="92" t="str">
        <f t="shared" si="68"/>
        <v xml:space="preserve"> раздела 1</v>
      </c>
      <c r="AO85" s="92" t="str">
        <f t="shared" si="69"/>
        <v xml:space="preserve"> ф.0503125</v>
      </c>
      <c r="AP85" s="79" t="str">
        <f t="shared" si="70"/>
        <v/>
      </c>
      <c r="AQ85" s="92" t="str">
        <f t="shared" si="71"/>
        <v xml:space="preserve"> &lt;&gt;</v>
      </c>
      <c r="AR85" s="92" t="str">
        <f t="shared" si="72"/>
        <v/>
      </c>
      <c r="AS85" s="92" t="str">
        <f t="shared" si="73"/>
        <v xml:space="preserve"> денежные расчеты + неденежные расчеты</v>
      </c>
      <c r="AT85" s="92" t="str">
        <f t="shared" si="74"/>
        <v/>
      </c>
      <c r="AU85" s="92" t="str">
        <f t="shared" si="75"/>
        <v xml:space="preserve"> гр.8</v>
      </c>
      <c r="AV85" s="92" t="str">
        <f t="shared" si="76"/>
        <v/>
      </c>
      <c r="AW85" s="93" t="str">
        <f t="shared" si="77"/>
        <v xml:space="preserve"> раздела 2</v>
      </c>
      <c r="AX85" s="92" t="str">
        <f t="shared" si="78"/>
        <v xml:space="preserve"> - недопустимо.</v>
      </c>
    </row>
    <row r="86" spans="2:51" s="23" customFormat="1" ht="45" hidden="1" outlineLevel="1" x14ac:dyDescent="0.25">
      <c r="B86" s="24" t="str">
        <f t="shared" si="62"/>
        <v>В17_625</v>
      </c>
      <c r="C86" s="25" t="s">
        <v>116</v>
      </c>
      <c r="D86" s="25" t="s">
        <v>116</v>
      </c>
      <c r="E86" s="25" t="s">
        <v>117</v>
      </c>
      <c r="F86" s="25" t="s">
        <v>117</v>
      </c>
      <c r="G86" s="25" t="s">
        <v>117</v>
      </c>
      <c r="H86" s="25" t="s">
        <v>116</v>
      </c>
      <c r="I86" s="25" t="s">
        <v>136</v>
      </c>
      <c r="J86" s="25"/>
      <c r="K86" s="25"/>
      <c r="L86" s="25" t="s">
        <v>577</v>
      </c>
      <c r="M86" s="25" t="s">
        <v>121</v>
      </c>
      <c r="N86" s="25" t="s">
        <v>507</v>
      </c>
      <c r="O86" s="25"/>
      <c r="P86" s="25" t="s">
        <v>427</v>
      </c>
      <c r="Q86" s="25"/>
      <c r="R86" s="26" t="s">
        <v>122</v>
      </c>
      <c r="S86" s="25"/>
      <c r="T86" s="382"/>
      <c r="U86" s="25" t="s">
        <v>131</v>
      </c>
      <c r="V86" s="25" t="s">
        <v>582</v>
      </c>
      <c r="W86" s="25"/>
      <c r="X86" s="25" t="s">
        <v>422</v>
      </c>
      <c r="Y86" s="25"/>
      <c r="Z86" s="90" t="str">
        <f t="shared" si="63"/>
        <v>стр.детализированная гр.7 - 8 раздела 1 ф.0503125 &lt;&gt; денежные расчеты + неденежные расчеты гр.7 раздела 2 - недопустимо.</v>
      </c>
      <c r="AA86" s="28" t="s">
        <v>123</v>
      </c>
      <c r="AB86" s="28" t="s">
        <v>123</v>
      </c>
      <c r="AC86" s="29"/>
      <c r="AD86" s="30"/>
      <c r="AE86" s="31" t="s">
        <v>4</v>
      </c>
      <c r="AF86" s="32" t="s">
        <v>123</v>
      </c>
      <c r="AG86" s="6">
        <f t="shared" si="79"/>
        <v>1</v>
      </c>
      <c r="AH86" s="6">
        <f t="shared" si="80"/>
        <v>0</v>
      </c>
      <c r="AI86" s="6">
        <f t="shared" si="81"/>
        <v>0</v>
      </c>
      <c r="AJ86" s="91" t="str">
        <f t="shared" si="64"/>
        <v>стр.детализированная</v>
      </c>
      <c r="AK86" s="92" t="str">
        <f t="shared" si="65"/>
        <v/>
      </c>
      <c r="AL86" s="92" t="str">
        <f t="shared" si="66"/>
        <v xml:space="preserve"> гр.7 - 8</v>
      </c>
      <c r="AM86" s="92" t="str">
        <f t="shared" si="67"/>
        <v/>
      </c>
      <c r="AN86" s="92" t="str">
        <f t="shared" si="68"/>
        <v xml:space="preserve"> раздела 1</v>
      </c>
      <c r="AO86" s="92" t="str">
        <f t="shared" si="69"/>
        <v xml:space="preserve"> ф.0503125</v>
      </c>
      <c r="AP86" s="79" t="str">
        <f t="shared" si="70"/>
        <v/>
      </c>
      <c r="AQ86" s="92" t="str">
        <f t="shared" si="71"/>
        <v xml:space="preserve"> &lt;&gt;</v>
      </c>
      <c r="AR86" s="92" t="str">
        <f t="shared" si="72"/>
        <v/>
      </c>
      <c r="AS86" s="92" t="str">
        <f t="shared" si="73"/>
        <v xml:space="preserve"> денежные расчеты + неденежные расчеты</v>
      </c>
      <c r="AT86" s="92" t="str">
        <f t="shared" si="74"/>
        <v/>
      </c>
      <c r="AU86" s="92" t="str">
        <f t="shared" si="75"/>
        <v xml:space="preserve"> гр.7</v>
      </c>
      <c r="AV86" s="92" t="str">
        <f t="shared" si="76"/>
        <v/>
      </c>
      <c r="AW86" s="93" t="str">
        <f t="shared" si="77"/>
        <v xml:space="preserve"> раздела 2</v>
      </c>
      <c r="AX86" s="92" t="str">
        <f t="shared" si="78"/>
        <v xml:space="preserve"> - недопустимо.</v>
      </c>
    </row>
    <row r="87" spans="2:51" s="23" customFormat="1" ht="75" hidden="1" outlineLevel="1" x14ac:dyDescent="0.25">
      <c r="B87" s="24" t="str">
        <f t="shared" si="62"/>
        <v>В18_625</v>
      </c>
      <c r="C87" s="25" t="s">
        <v>116</v>
      </c>
      <c r="D87" s="25" t="s">
        <v>116</v>
      </c>
      <c r="E87" s="25" t="s">
        <v>117</v>
      </c>
      <c r="F87" s="25" t="s">
        <v>117</v>
      </c>
      <c r="G87" s="25" t="s">
        <v>117</v>
      </c>
      <c r="H87" s="25" t="s">
        <v>116</v>
      </c>
      <c r="I87" s="25" t="s">
        <v>136</v>
      </c>
      <c r="J87" s="25"/>
      <c r="K87" s="25"/>
      <c r="L87" s="25" t="s">
        <v>578</v>
      </c>
      <c r="M87" s="25" t="s">
        <v>121</v>
      </c>
      <c r="N87" s="25" t="s">
        <v>507</v>
      </c>
      <c r="O87" s="25"/>
      <c r="P87" s="25" t="s">
        <v>581</v>
      </c>
      <c r="Q87" s="25"/>
      <c r="R87" s="26" t="s">
        <v>122</v>
      </c>
      <c r="S87" s="25"/>
      <c r="T87" s="382"/>
      <c r="U87" s="25" t="s">
        <v>131</v>
      </c>
      <c r="V87" s="25" t="s">
        <v>582</v>
      </c>
      <c r="W87" s="25"/>
      <c r="X87" s="25" t="s">
        <v>143</v>
      </c>
      <c r="Y87" s="25"/>
      <c r="Z87" s="90" t="str">
        <f t="shared" si="63"/>
        <v>стр.детализированная гр.8 - 7 раздела 1 ф.0503125 &lt;&gt; денежные расчеты + неденежные расчеты гр.8 раздела 2 - недопустимо.</v>
      </c>
      <c r="AA87" s="28" t="s">
        <v>123</v>
      </c>
      <c r="AB87" s="28" t="s">
        <v>123</v>
      </c>
      <c r="AC87" s="29"/>
      <c r="AD87" s="30"/>
      <c r="AE87" s="31" t="s">
        <v>4</v>
      </c>
      <c r="AF87" s="32" t="s">
        <v>123</v>
      </c>
      <c r="AG87" s="6">
        <f t="shared" si="79"/>
        <v>1</v>
      </c>
      <c r="AH87" s="6">
        <f t="shared" si="80"/>
        <v>0</v>
      </c>
      <c r="AI87" s="6">
        <f t="shared" si="81"/>
        <v>0</v>
      </c>
      <c r="AJ87" s="91" t="str">
        <f t="shared" si="64"/>
        <v>стр.детализированная</v>
      </c>
      <c r="AK87" s="92" t="str">
        <f t="shared" si="65"/>
        <v/>
      </c>
      <c r="AL87" s="92" t="str">
        <f t="shared" si="66"/>
        <v xml:space="preserve"> гр.8 - 7</v>
      </c>
      <c r="AM87" s="92" t="str">
        <f t="shared" si="67"/>
        <v/>
      </c>
      <c r="AN87" s="92" t="str">
        <f t="shared" si="68"/>
        <v xml:space="preserve"> раздела 1</v>
      </c>
      <c r="AO87" s="92" t="str">
        <f t="shared" si="69"/>
        <v xml:space="preserve"> ф.0503125</v>
      </c>
      <c r="AP87" s="79" t="str">
        <f t="shared" si="70"/>
        <v/>
      </c>
      <c r="AQ87" s="92" t="str">
        <f t="shared" si="71"/>
        <v xml:space="preserve"> &lt;&gt;</v>
      </c>
      <c r="AR87" s="92" t="str">
        <f t="shared" si="72"/>
        <v/>
      </c>
      <c r="AS87" s="92" t="str">
        <f t="shared" si="73"/>
        <v xml:space="preserve"> денежные расчеты + неденежные расчеты</v>
      </c>
      <c r="AT87" s="92" t="str">
        <f t="shared" si="74"/>
        <v/>
      </c>
      <c r="AU87" s="92" t="str">
        <f t="shared" si="75"/>
        <v xml:space="preserve"> гр.8</v>
      </c>
      <c r="AV87" s="92" t="str">
        <f t="shared" si="76"/>
        <v/>
      </c>
      <c r="AW87" s="93" t="str">
        <f t="shared" si="77"/>
        <v xml:space="preserve"> раздела 2</v>
      </c>
      <c r="AX87" s="92" t="str">
        <f t="shared" si="78"/>
        <v xml:space="preserve"> - недопустимо.</v>
      </c>
    </row>
    <row r="88" spans="2:51" s="23" customFormat="1" ht="30" hidden="1" outlineLevel="1" x14ac:dyDescent="0.25">
      <c r="B88" s="24" t="str">
        <f t="shared" si="62"/>
        <v>В19_625</v>
      </c>
      <c r="C88" s="25" t="s">
        <v>116</v>
      </c>
      <c r="D88" s="25" t="s">
        <v>116</v>
      </c>
      <c r="E88" s="25" t="s">
        <v>117</v>
      </c>
      <c r="F88" s="25" t="s">
        <v>117</v>
      </c>
      <c r="G88" s="25" t="s">
        <v>117</v>
      </c>
      <c r="H88" s="25" t="s">
        <v>116</v>
      </c>
      <c r="I88" s="25" t="s">
        <v>136</v>
      </c>
      <c r="J88" s="25"/>
      <c r="K88" s="25"/>
      <c r="L88" s="25"/>
      <c r="M88" s="25" t="s">
        <v>131</v>
      </c>
      <c r="N88" s="25" t="s">
        <v>409</v>
      </c>
      <c r="O88" s="25"/>
      <c r="P88" s="25" t="s">
        <v>422</v>
      </c>
      <c r="Q88" s="25"/>
      <c r="R88" s="26" t="s">
        <v>122</v>
      </c>
      <c r="S88" s="25"/>
      <c r="T88" s="382"/>
      <c r="U88" s="25" t="s">
        <v>131</v>
      </c>
      <c r="V88" s="25" t="s">
        <v>582</v>
      </c>
      <c r="W88" s="25"/>
      <c r="X88" s="25" t="s">
        <v>422</v>
      </c>
      <c r="Y88" s="25"/>
      <c r="Z88" s="90" t="str">
        <f t="shared" si="63"/>
        <v>стр.в том числе по номеру (коду) счета гр.7 раздела 2 ф.0503125 &lt;&gt; денежные расчеты + неденежные расчеты гр.7 раздела 2 - недопустимо.</v>
      </c>
      <c r="AA88" s="28" t="s">
        <v>123</v>
      </c>
      <c r="AB88" s="28" t="s">
        <v>123</v>
      </c>
      <c r="AC88" s="29"/>
      <c r="AD88" s="30"/>
      <c r="AE88" s="31" t="s">
        <v>4</v>
      </c>
      <c r="AF88" s="32" t="s">
        <v>123</v>
      </c>
      <c r="AG88" s="6">
        <f t="shared" si="79"/>
        <v>1</v>
      </c>
      <c r="AH88" s="6">
        <f t="shared" si="80"/>
        <v>0</v>
      </c>
      <c r="AI88" s="6">
        <f t="shared" si="81"/>
        <v>0</v>
      </c>
      <c r="AJ88" s="91" t="str">
        <f t="shared" si="64"/>
        <v>стр.в том числе по номеру (коду) счета</v>
      </c>
      <c r="AK88" s="92" t="str">
        <f t="shared" si="65"/>
        <v/>
      </c>
      <c r="AL88" s="92" t="str">
        <f t="shared" si="66"/>
        <v xml:space="preserve"> гр.7</v>
      </c>
      <c r="AM88" s="92" t="str">
        <f t="shared" si="67"/>
        <v/>
      </c>
      <c r="AN88" s="92" t="str">
        <f t="shared" si="68"/>
        <v xml:space="preserve"> раздела 2</v>
      </c>
      <c r="AO88" s="92" t="str">
        <f t="shared" si="69"/>
        <v xml:space="preserve"> ф.0503125</v>
      </c>
      <c r="AP88" s="79" t="str">
        <f t="shared" si="70"/>
        <v/>
      </c>
      <c r="AQ88" s="92" t="str">
        <f t="shared" si="71"/>
        <v xml:space="preserve"> &lt;&gt;</v>
      </c>
      <c r="AR88" s="92" t="str">
        <f t="shared" si="72"/>
        <v/>
      </c>
      <c r="AS88" s="92" t="str">
        <f t="shared" si="73"/>
        <v xml:space="preserve"> денежные расчеты + неденежные расчеты</v>
      </c>
      <c r="AT88" s="92" t="str">
        <f t="shared" si="74"/>
        <v/>
      </c>
      <c r="AU88" s="92" t="str">
        <f t="shared" si="75"/>
        <v xml:space="preserve"> гр.7</v>
      </c>
      <c r="AV88" s="92" t="str">
        <f t="shared" si="76"/>
        <v/>
      </c>
      <c r="AW88" s="93" t="str">
        <f t="shared" si="77"/>
        <v xml:space="preserve"> раздела 2</v>
      </c>
      <c r="AX88" s="92" t="str">
        <f t="shared" si="78"/>
        <v xml:space="preserve"> - недопустимо.</v>
      </c>
    </row>
    <row r="89" spans="2:51" s="23" customFormat="1" ht="30" hidden="1" outlineLevel="1" x14ac:dyDescent="0.25">
      <c r="B89" s="24" t="str">
        <f t="shared" si="62"/>
        <v>В20_625</v>
      </c>
      <c r="C89" s="25" t="s">
        <v>116</v>
      </c>
      <c r="D89" s="25" t="s">
        <v>116</v>
      </c>
      <c r="E89" s="25" t="s">
        <v>117</v>
      </c>
      <c r="F89" s="25" t="s">
        <v>117</v>
      </c>
      <c r="G89" s="25" t="s">
        <v>117</v>
      </c>
      <c r="H89" s="25" t="s">
        <v>116</v>
      </c>
      <c r="I89" s="25" t="s">
        <v>136</v>
      </c>
      <c r="J89" s="25"/>
      <c r="K89" s="25"/>
      <c r="L89" s="25"/>
      <c r="M89" s="25" t="s">
        <v>131</v>
      </c>
      <c r="N89" s="25" t="s">
        <v>409</v>
      </c>
      <c r="O89" s="25"/>
      <c r="P89" s="25" t="s">
        <v>143</v>
      </c>
      <c r="Q89" s="25"/>
      <c r="R89" s="26" t="s">
        <v>122</v>
      </c>
      <c r="S89" s="25"/>
      <c r="T89" s="382"/>
      <c r="U89" s="25" t="s">
        <v>131</v>
      </c>
      <c r="V89" s="25" t="s">
        <v>582</v>
      </c>
      <c r="W89" s="25"/>
      <c r="X89" s="25" t="s">
        <v>143</v>
      </c>
      <c r="Y89" s="25"/>
      <c r="Z89" s="90" t="str">
        <f t="shared" si="63"/>
        <v>стр.в том числе по номеру (коду) счета гр.8 раздела 2 ф.0503125 &lt;&gt; денежные расчеты + неденежные расчеты гр.8 раздела 2 - недопустимо.</v>
      </c>
      <c r="AA89" s="28" t="s">
        <v>123</v>
      </c>
      <c r="AB89" s="28" t="s">
        <v>123</v>
      </c>
      <c r="AC89" s="29"/>
      <c r="AD89" s="30"/>
      <c r="AE89" s="31" t="s">
        <v>4</v>
      </c>
      <c r="AF89" s="32" t="s">
        <v>123</v>
      </c>
      <c r="AG89" s="6">
        <f t="shared" si="79"/>
        <v>1</v>
      </c>
      <c r="AH89" s="6">
        <f t="shared" si="80"/>
        <v>0</v>
      </c>
      <c r="AI89" s="6">
        <f t="shared" si="81"/>
        <v>0</v>
      </c>
      <c r="AJ89" s="91" t="str">
        <f t="shared" si="64"/>
        <v>стр.в том числе по номеру (коду) счета</v>
      </c>
      <c r="AK89" s="92" t="str">
        <f t="shared" si="65"/>
        <v/>
      </c>
      <c r="AL89" s="92" t="str">
        <f t="shared" si="66"/>
        <v xml:space="preserve"> гр.8</v>
      </c>
      <c r="AM89" s="92" t="str">
        <f t="shared" si="67"/>
        <v/>
      </c>
      <c r="AN89" s="92" t="str">
        <f t="shared" si="68"/>
        <v xml:space="preserve"> раздела 2</v>
      </c>
      <c r="AO89" s="92" t="str">
        <f t="shared" si="69"/>
        <v xml:space="preserve"> ф.0503125</v>
      </c>
      <c r="AP89" s="79" t="str">
        <f t="shared" si="70"/>
        <v/>
      </c>
      <c r="AQ89" s="92" t="str">
        <f t="shared" si="71"/>
        <v xml:space="preserve"> &lt;&gt;</v>
      </c>
      <c r="AR89" s="92" t="str">
        <f t="shared" si="72"/>
        <v/>
      </c>
      <c r="AS89" s="92" t="str">
        <f t="shared" si="73"/>
        <v xml:space="preserve"> денежные расчеты + неденежные расчеты</v>
      </c>
      <c r="AT89" s="92" t="str">
        <f t="shared" si="74"/>
        <v/>
      </c>
      <c r="AU89" s="92" t="str">
        <f t="shared" si="75"/>
        <v xml:space="preserve"> гр.8</v>
      </c>
      <c r="AV89" s="92" t="str">
        <f t="shared" si="76"/>
        <v/>
      </c>
      <c r="AW89" s="93" t="str">
        <f t="shared" si="77"/>
        <v xml:space="preserve"> раздела 2</v>
      </c>
      <c r="AX89" s="92" t="str">
        <f t="shared" si="78"/>
        <v xml:space="preserve"> - недопустимо.</v>
      </c>
    </row>
    <row r="90" spans="2:51" collapsed="1" x14ac:dyDescent="0.25">
      <c r="B90" s="623" t="s">
        <v>144</v>
      </c>
      <c r="C90" s="624"/>
      <c r="D90" s="624"/>
      <c r="E90" s="624"/>
      <c r="F90" s="624"/>
      <c r="G90" s="624"/>
      <c r="H90" s="624"/>
      <c r="I90" s="624"/>
      <c r="J90" s="624"/>
      <c r="K90" s="624"/>
      <c r="L90" s="624"/>
      <c r="M90" s="624"/>
      <c r="N90" s="624"/>
      <c r="O90" s="624"/>
      <c r="P90" s="624"/>
      <c r="Q90" s="624"/>
      <c r="R90" s="624"/>
      <c r="S90" s="624"/>
      <c r="T90" s="624"/>
      <c r="U90" s="624"/>
      <c r="V90" s="624"/>
      <c r="W90" s="624"/>
      <c r="X90" s="624"/>
      <c r="Y90" s="624"/>
      <c r="Z90" s="624"/>
      <c r="AA90" s="624"/>
      <c r="AB90" s="624"/>
      <c r="AC90" s="624"/>
      <c r="AD90" s="20"/>
      <c r="AE90" s="87"/>
      <c r="AF90" s="87"/>
      <c r="AG90" s="6">
        <f t="shared" si="79"/>
        <v>0</v>
      </c>
      <c r="AH90" s="6">
        <f t="shared" si="80"/>
        <v>0</v>
      </c>
      <c r="AI90" s="6">
        <f t="shared" si="81"/>
        <v>0</v>
      </c>
      <c r="AJ90" s="88"/>
      <c r="AK90" s="89"/>
      <c r="AL90" s="89"/>
      <c r="AM90" s="89"/>
      <c r="AN90" s="89"/>
    </row>
    <row r="91" spans="2:51" s="23" customFormat="1" ht="42.75" hidden="1" outlineLevel="1" x14ac:dyDescent="0.25">
      <c r="B91" s="24" t="str">
        <f t="shared" ref="B91:B100" si="82">"В"&amp;COUNTA($C$90:C91)&amp;"_"&amp;MID(I91,5,3)</f>
        <v>В1_129</v>
      </c>
      <c r="C91" s="25" t="s">
        <v>116</v>
      </c>
      <c r="D91" s="25" t="s">
        <v>116</v>
      </c>
      <c r="E91" s="25" t="s">
        <v>117</v>
      </c>
      <c r="F91" s="25" t="s">
        <v>116</v>
      </c>
      <c r="G91" s="25" t="s">
        <v>116</v>
      </c>
      <c r="H91" s="25" t="s">
        <v>116</v>
      </c>
      <c r="I91" s="25" t="s">
        <v>144</v>
      </c>
      <c r="J91" s="25"/>
      <c r="K91" s="25"/>
      <c r="L91" s="25"/>
      <c r="M91" s="25" t="s">
        <v>121</v>
      </c>
      <c r="N91" s="25" t="s">
        <v>523</v>
      </c>
      <c r="O91" s="25"/>
      <c r="P91" s="25" t="s">
        <v>120</v>
      </c>
      <c r="Q91" s="25"/>
      <c r="R91" s="26" t="s">
        <v>122</v>
      </c>
      <c r="S91" s="25"/>
      <c r="T91" s="382"/>
      <c r="U91" s="25" t="s">
        <v>121</v>
      </c>
      <c r="V91" s="25" t="s">
        <v>524</v>
      </c>
      <c r="W91" s="25"/>
      <c r="X91" s="25"/>
      <c r="Y91" s="25"/>
      <c r="Z91" s="90" t="str">
        <f t="shared" si="63"/>
        <v>стр.200
итоговая по всем графам раздела 1 ф.0503129 &lt;&gt; 200
детализированная раздела 1 - недопустимо.</v>
      </c>
      <c r="AA91" s="28" t="s">
        <v>123</v>
      </c>
      <c r="AB91" s="28" t="s">
        <v>123</v>
      </c>
      <c r="AC91" s="29"/>
      <c r="AD91" s="30"/>
      <c r="AE91" s="31" t="s">
        <v>4</v>
      </c>
      <c r="AF91" s="32" t="s">
        <v>123</v>
      </c>
      <c r="AG91" s="6">
        <f t="shared" si="79"/>
        <v>1</v>
      </c>
      <c r="AH91" s="6">
        <f t="shared" si="80"/>
        <v>0</v>
      </c>
      <c r="AI91" s="6">
        <f t="shared" si="81"/>
        <v>0</v>
      </c>
      <c r="AJ91" s="91" t="str">
        <f t="shared" si="64"/>
        <v>стр.200
итоговая</v>
      </c>
      <c r="AK91" s="92" t="str">
        <f t="shared" si="65"/>
        <v/>
      </c>
      <c r="AL91" s="92" t="str">
        <f t="shared" si="66"/>
        <v xml:space="preserve"> по всем графам</v>
      </c>
      <c r="AM91" s="92" t="str">
        <f t="shared" si="67"/>
        <v/>
      </c>
      <c r="AN91" s="92" t="str">
        <f t="shared" si="68"/>
        <v xml:space="preserve"> раздела 1</v>
      </c>
      <c r="AO91" s="92" t="str">
        <f t="shared" si="69"/>
        <v xml:space="preserve"> ф.0503129</v>
      </c>
      <c r="AP91" s="79" t="str">
        <f t="shared" si="70"/>
        <v/>
      </c>
      <c r="AQ91" s="92" t="str">
        <f t="shared" si="71"/>
        <v xml:space="preserve"> &lt;&gt;</v>
      </c>
      <c r="AR91" s="92" t="str">
        <f t="shared" si="72"/>
        <v/>
      </c>
      <c r="AS91" s="92" t="str">
        <f t="shared" si="73"/>
        <v xml:space="preserve"> 200
детализированная</v>
      </c>
      <c r="AT91" s="92" t="str">
        <f t="shared" si="74"/>
        <v/>
      </c>
      <c r="AU91" s="92" t="str">
        <f t="shared" si="75"/>
        <v/>
      </c>
      <c r="AV91" s="92" t="str">
        <f t="shared" si="76"/>
        <v/>
      </c>
      <c r="AW91" s="93" t="str">
        <f t="shared" si="77"/>
        <v xml:space="preserve"> раздела 1</v>
      </c>
      <c r="AX91" s="92" t="str">
        <f t="shared" si="78"/>
        <v xml:space="preserve"> - недопустимо.</v>
      </c>
      <c r="AY91" s="23" t="s">
        <v>583</v>
      </c>
    </row>
    <row r="92" spans="2:51" s="23" customFormat="1" ht="36" hidden="1" customHeight="1" outlineLevel="1" x14ac:dyDescent="0.25">
      <c r="B92" s="636" t="str">
        <f t="shared" si="82"/>
        <v>В2_129</v>
      </c>
      <c r="C92" s="638" t="s">
        <v>116</v>
      </c>
      <c r="D92" s="638" t="s">
        <v>116</v>
      </c>
      <c r="E92" s="638" t="s">
        <v>117</v>
      </c>
      <c r="F92" s="638" t="s">
        <v>116</v>
      </c>
      <c r="G92" s="638" t="s">
        <v>116</v>
      </c>
      <c r="H92" s="638" t="s">
        <v>116</v>
      </c>
      <c r="I92" s="638" t="s">
        <v>144</v>
      </c>
      <c r="J92" s="638"/>
      <c r="K92" s="638"/>
      <c r="L92" s="638"/>
      <c r="M92" s="638" t="s">
        <v>130</v>
      </c>
      <c r="N92" s="25" t="s">
        <v>120</v>
      </c>
      <c r="O92" s="25" t="s">
        <v>584</v>
      </c>
      <c r="P92" s="638" t="s">
        <v>140</v>
      </c>
      <c r="Q92" s="638"/>
      <c r="R92" s="640" t="s">
        <v>520</v>
      </c>
      <c r="S92" s="638"/>
      <c r="T92" s="379"/>
      <c r="U92" s="638" t="s">
        <v>130</v>
      </c>
      <c r="V92" s="638" t="s">
        <v>120</v>
      </c>
      <c r="W92" s="638"/>
      <c r="X92" s="638" t="s">
        <v>135</v>
      </c>
      <c r="Y92" s="638"/>
      <c r="Z92" s="675" t="str">
        <f t="shared" si="63"/>
        <v>по всем строкам (кроме стр.200, 999) гр.9 раздела 1, 2, 3 ф.0503129 &lt; соответствующим строкам гр.10 раздела 1, 2, 3 - недопустимо.</v>
      </c>
      <c r="AA92" s="28" t="s">
        <v>123</v>
      </c>
      <c r="AB92" s="28" t="s">
        <v>123</v>
      </c>
      <c r="AC92" s="638"/>
      <c r="AD92" s="677"/>
      <c r="AE92" s="31" t="s">
        <v>4</v>
      </c>
      <c r="AF92" s="32" t="s">
        <v>123</v>
      </c>
      <c r="AG92" s="6">
        <f t="shared" si="79"/>
        <v>1</v>
      </c>
      <c r="AH92" s="6">
        <f t="shared" si="80"/>
        <v>0</v>
      </c>
      <c r="AI92" s="6">
        <f t="shared" si="81"/>
        <v>0</v>
      </c>
      <c r="AJ92" s="91" t="str">
        <f t="shared" si="64"/>
        <v>по всем строкам</v>
      </c>
      <c r="AK92" s="92" t="str">
        <f t="shared" si="65"/>
        <v xml:space="preserve"> (кроме стр.200, 999)</v>
      </c>
      <c r="AL92" s="92" t="str">
        <f t="shared" si="66"/>
        <v xml:space="preserve"> гр.9</v>
      </c>
      <c r="AM92" s="92" t="str">
        <f t="shared" si="67"/>
        <v/>
      </c>
      <c r="AN92" s="92" t="str">
        <f t="shared" si="68"/>
        <v xml:space="preserve"> раздела 1, 2, 3</v>
      </c>
      <c r="AO92" s="92" t="str">
        <f t="shared" si="69"/>
        <v xml:space="preserve"> ф.0503129</v>
      </c>
      <c r="AP92" s="79" t="str">
        <f t="shared" si="70"/>
        <v/>
      </c>
      <c r="AQ92" s="92" t="str">
        <f t="shared" si="71"/>
        <v xml:space="preserve"> &lt;</v>
      </c>
      <c r="AR92" s="92" t="str">
        <f t="shared" si="72"/>
        <v/>
      </c>
      <c r="AS92" s="92" t="str">
        <f t="shared" si="73"/>
        <v xml:space="preserve"> соответствующим строкам</v>
      </c>
      <c r="AT92" s="92" t="str">
        <f t="shared" si="74"/>
        <v/>
      </c>
      <c r="AU92" s="92" t="str">
        <f t="shared" si="75"/>
        <v xml:space="preserve"> гр.10</v>
      </c>
      <c r="AV92" s="92" t="str">
        <f t="shared" si="76"/>
        <v/>
      </c>
      <c r="AW92" s="93" t="str">
        <f t="shared" si="77"/>
        <v xml:space="preserve"> раздела 1, 2, 3</v>
      </c>
      <c r="AX92" s="92" t="str">
        <f t="shared" si="78"/>
        <v xml:space="preserve"> - недопустимо.</v>
      </c>
      <c r="AY92" s="23" t="s">
        <v>585</v>
      </c>
    </row>
    <row r="93" spans="2:51" s="23" customFormat="1" ht="36" hidden="1" customHeight="1" outlineLevel="1" x14ac:dyDescent="0.25">
      <c r="B93" s="637"/>
      <c r="C93" s="639"/>
      <c r="D93" s="639"/>
      <c r="E93" s="639"/>
      <c r="F93" s="639"/>
      <c r="G93" s="639"/>
      <c r="H93" s="639"/>
      <c r="I93" s="639"/>
      <c r="J93" s="639"/>
      <c r="K93" s="639"/>
      <c r="L93" s="639"/>
      <c r="M93" s="639"/>
      <c r="N93" s="25" t="s">
        <v>584</v>
      </c>
      <c r="O93" s="25"/>
      <c r="P93" s="639"/>
      <c r="Q93" s="639"/>
      <c r="R93" s="641"/>
      <c r="S93" s="639"/>
      <c r="T93" s="380"/>
      <c r="U93" s="639"/>
      <c r="V93" s="639"/>
      <c r="W93" s="639"/>
      <c r="X93" s="639"/>
      <c r="Y93" s="639"/>
      <c r="Z93" s="676"/>
      <c r="AA93" s="28" t="s">
        <v>271</v>
      </c>
      <c r="AB93" s="28" t="s">
        <v>271</v>
      </c>
      <c r="AC93" s="639"/>
      <c r="AD93" s="678"/>
      <c r="AE93" s="31" t="s">
        <v>4</v>
      </c>
      <c r="AF93" s="32" t="s">
        <v>271</v>
      </c>
      <c r="AG93" s="6"/>
      <c r="AH93" s="6"/>
      <c r="AI93" s="6"/>
      <c r="AJ93" s="91"/>
      <c r="AK93" s="92"/>
      <c r="AL93" s="92"/>
      <c r="AM93" s="92"/>
      <c r="AN93" s="92"/>
      <c r="AO93" s="92"/>
      <c r="AP93" s="79"/>
      <c r="AQ93" s="92"/>
      <c r="AR93" s="92"/>
      <c r="AS93" s="92"/>
      <c r="AT93" s="92"/>
      <c r="AU93" s="92"/>
      <c r="AV93" s="92"/>
      <c r="AW93" s="93"/>
      <c r="AX93" s="92"/>
    </row>
    <row r="94" spans="2:51" s="23" customFormat="1" ht="30" hidden="1" outlineLevel="1" x14ac:dyDescent="0.25">
      <c r="B94" s="24" t="str">
        <f t="shared" si="82"/>
        <v>В3_129</v>
      </c>
      <c r="C94" s="25" t="s">
        <v>116</v>
      </c>
      <c r="D94" s="25" t="s">
        <v>116</v>
      </c>
      <c r="E94" s="25" t="s">
        <v>117</v>
      </c>
      <c r="F94" s="25" t="s">
        <v>116</v>
      </c>
      <c r="G94" s="25" t="s">
        <v>116</v>
      </c>
      <c r="H94" s="25" t="s">
        <v>116</v>
      </c>
      <c r="I94" s="25" t="s">
        <v>144</v>
      </c>
      <c r="J94" s="25"/>
      <c r="K94" s="25"/>
      <c r="L94" s="25"/>
      <c r="M94" s="25" t="s">
        <v>130</v>
      </c>
      <c r="N94" s="25" t="s">
        <v>120</v>
      </c>
      <c r="O94" s="25"/>
      <c r="P94" s="25" t="s">
        <v>141</v>
      </c>
      <c r="Q94" s="25"/>
      <c r="R94" s="26" t="s">
        <v>122</v>
      </c>
      <c r="S94" s="25"/>
      <c r="T94" s="382"/>
      <c r="U94" s="25" t="s">
        <v>130</v>
      </c>
      <c r="V94" s="25" t="s">
        <v>120</v>
      </c>
      <c r="W94" s="25"/>
      <c r="X94" s="25" t="s">
        <v>586</v>
      </c>
      <c r="Y94" s="25"/>
      <c r="Z94" s="90" t="str">
        <f t="shared" si="63"/>
        <v>по всем строкам гр.11 раздела 1, 2, 3 ф.0503129 &lt;&gt; соответствующим строкам гр.9 - 10 раздела 1, 2, 3 - недопустимо.</v>
      </c>
      <c r="AA94" s="28" t="s">
        <v>123</v>
      </c>
      <c r="AB94" s="28" t="s">
        <v>123</v>
      </c>
      <c r="AC94" s="29"/>
      <c r="AD94" s="30"/>
      <c r="AE94" s="31" t="s">
        <v>4</v>
      </c>
      <c r="AF94" s="32" t="s">
        <v>123</v>
      </c>
      <c r="AG94" s="6">
        <f t="shared" si="79"/>
        <v>1</v>
      </c>
      <c r="AH94" s="6">
        <f t="shared" si="80"/>
        <v>0</v>
      </c>
      <c r="AI94" s="6">
        <f t="shared" si="81"/>
        <v>0</v>
      </c>
      <c r="AJ94" s="91" t="str">
        <f t="shared" si="64"/>
        <v>по всем строкам</v>
      </c>
      <c r="AK94" s="92" t="str">
        <f t="shared" si="65"/>
        <v/>
      </c>
      <c r="AL94" s="92" t="str">
        <f t="shared" si="66"/>
        <v xml:space="preserve"> гр.11</v>
      </c>
      <c r="AM94" s="92" t="str">
        <f t="shared" si="67"/>
        <v/>
      </c>
      <c r="AN94" s="92" t="str">
        <f t="shared" si="68"/>
        <v xml:space="preserve"> раздела 1, 2, 3</v>
      </c>
      <c r="AO94" s="92" t="str">
        <f t="shared" si="69"/>
        <v xml:space="preserve"> ф.0503129</v>
      </c>
      <c r="AP94" s="79" t="str">
        <f t="shared" si="70"/>
        <v/>
      </c>
      <c r="AQ94" s="92" t="str">
        <f t="shared" si="71"/>
        <v xml:space="preserve"> &lt;&gt;</v>
      </c>
      <c r="AR94" s="92" t="str">
        <f t="shared" si="72"/>
        <v/>
      </c>
      <c r="AS94" s="92" t="str">
        <f t="shared" si="73"/>
        <v xml:space="preserve"> соответствующим строкам</v>
      </c>
      <c r="AT94" s="92" t="str">
        <f t="shared" si="74"/>
        <v/>
      </c>
      <c r="AU94" s="92" t="str">
        <f t="shared" si="75"/>
        <v xml:space="preserve"> гр.9 - 10</v>
      </c>
      <c r="AV94" s="92" t="str">
        <f t="shared" si="76"/>
        <v/>
      </c>
      <c r="AW94" s="93" t="str">
        <f t="shared" si="77"/>
        <v xml:space="preserve"> раздела 1, 2, 3</v>
      </c>
      <c r="AX94" s="92" t="str">
        <f t="shared" si="78"/>
        <v xml:space="preserve"> - недопустимо.</v>
      </c>
      <c r="AY94" s="23" t="s">
        <v>587</v>
      </c>
    </row>
    <row r="95" spans="2:51" s="23" customFormat="1" ht="180" hidden="1" outlineLevel="1" x14ac:dyDescent="0.25">
      <c r="B95" s="24" t="str">
        <f t="shared" si="82"/>
        <v>В4_129</v>
      </c>
      <c r="C95" s="25" t="s">
        <v>116</v>
      </c>
      <c r="D95" s="25" t="s">
        <v>116</v>
      </c>
      <c r="E95" s="25" t="s">
        <v>117</v>
      </c>
      <c r="F95" s="25" t="s">
        <v>116</v>
      </c>
      <c r="G95" s="25" t="s">
        <v>116</v>
      </c>
      <c r="H95" s="25" t="s">
        <v>116</v>
      </c>
      <c r="I95" s="25" t="s">
        <v>144</v>
      </c>
      <c r="J95" s="25"/>
      <c r="K95" s="25"/>
      <c r="L95" s="25"/>
      <c r="M95" s="25" t="s">
        <v>121</v>
      </c>
      <c r="N95" s="25" t="s">
        <v>588</v>
      </c>
      <c r="O95" s="25"/>
      <c r="P95" s="25" t="s">
        <v>120</v>
      </c>
      <c r="Q95" s="25"/>
      <c r="R95" s="26" t="s">
        <v>122</v>
      </c>
      <c r="S95" s="25" t="s">
        <v>230</v>
      </c>
      <c r="T95" s="382"/>
      <c r="U95" s="25"/>
      <c r="V95" s="25"/>
      <c r="W95" s="25"/>
      <c r="X95" s="25"/>
      <c r="Y95" s="25"/>
      <c r="Z95" s="90" t="str">
        <f t="shared" si="63"/>
        <v>стр.200
(%000, %100, %110, %120, %130, %140, %200, %210, %220, %230, %240, %300, %310, %320, %400, %410, %450, %460, %500, %510, %520, %600, %610, %620, %630, %700, %800, %810, %820, %830, %840, %850, %860) по всем графам раздела 1 ф.0503129 &lt;&gt; 0 - недопустимо.</v>
      </c>
      <c r="AA95" s="28" t="s">
        <v>123</v>
      </c>
      <c r="AB95" s="28" t="s">
        <v>123</v>
      </c>
      <c r="AC95" s="29"/>
      <c r="AD95" s="30"/>
      <c r="AE95" s="31" t="s">
        <v>4</v>
      </c>
      <c r="AF95" s="32" t="s">
        <v>123</v>
      </c>
      <c r="AG95" s="6">
        <f t="shared" si="79"/>
        <v>1</v>
      </c>
      <c r="AH95" s="6">
        <f t="shared" si="80"/>
        <v>0</v>
      </c>
      <c r="AI95" s="6">
        <f t="shared" si="81"/>
        <v>0</v>
      </c>
      <c r="AJ95" s="91" t="str">
        <f t="shared" si="64"/>
        <v>стр.200
(%000, %100, %110, %120, %130, %140, %200, %210, %220, %230, %240, %300, %310, %320, %400, %410, %450, %460, %500, %510, %520, %600, %610, %620, %630, %700, %800, %810, %820, %830, %840, %850, %860)</v>
      </c>
      <c r="AK95" s="92" t="str">
        <f t="shared" si="65"/>
        <v/>
      </c>
      <c r="AL95" s="92" t="str">
        <f t="shared" si="66"/>
        <v xml:space="preserve"> по всем графам</v>
      </c>
      <c r="AM95" s="92" t="str">
        <f t="shared" si="67"/>
        <v/>
      </c>
      <c r="AN95" s="92" t="str">
        <f t="shared" si="68"/>
        <v xml:space="preserve"> раздела 1</v>
      </c>
      <c r="AO95" s="92" t="str">
        <f t="shared" si="69"/>
        <v xml:space="preserve"> ф.0503129</v>
      </c>
      <c r="AP95" s="79" t="str">
        <f t="shared" si="70"/>
        <v/>
      </c>
      <c r="AQ95" s="92" t="str">
        <f t="shared" si="71"/>
        <v xml:space="preserve"> &lt;&gt;</v>
      </c>
      <c r="AR95" s="92" t="str">
        <f t="shared" si="72"/>
        <v xml:space="preserve"> 0</v>
      </c>
      <c r="AS95" s="92" t="str">
        <f t="shared" si="73"/>
        <v/>
      </c>
      <c r="AT95" s="92" t="str">
        <f t="shared" si="74"/>
        <v/>
      </c>
      <c r="AU95" s="92" t="str">
        <f t="shared" si="75"/>
        <v/>
      </c>
      <c r="AV95" s="92" t="str">
        <f t="shared" si="76"/>
        <v/>
      </c>
      <c r="AW95" s="93" t="str">
        <f t="shared" si="77"/>
        <v/>
      </c>
      <c r="AX95" s="92" t="str">
        <f t="shared" si="78"/>
        <v xml:space="preserve"> - недопустимо.</v>
      </c>
    </row>
    <row r="96" spans="2:51" s="23" customFormat="1" ht="42.75" hidden="1" outlineLevel="1" x14ac:dyDescent="0.25">
      <c r="B96" s="24" t="str">
        <f t="shared" si="82"/>
        <v>В5_129</v>
      </c>
      <c r="C96" s="25" t="s">
        <v>116</v>
      </c>
      <c r="D96" s="25" t="s">
        <v>116</v>
      </c>
      <c r="E96" s="25" t="s">
        <v>117</v>
      </c>
      <c r="F96" s="25" t="s">
        <v>116</v>
      </c>
      <c r="G96" s="25" t="s">
        <v>116</v>
      </c>
      <c r="H96" s="25" t="s">
        <v>116</v>
      </c>
      <c r="I96" s="25" t="s">
        <v>144</v>
      </c>
      <c r="J96" s="25"/>
      <c r="K96" s="25"/>
      <c r="L96" s="25"/>
      <c r="M96" s="25" t="s">
        <v>131</v>
      </c>
      <c r="N96" s="25" t="s">
        <v>589</v>
      </c>
      <c r="O96" s="25"/>
      <c r="P96" s="25" t="s">
        <v>120</v>
      </c>
      <c r="Q96" s="25"/>
      <c r="R96" s="26" t="s">
        <v>122</v>
      </c>
      <c r="S96" s="25"/>
      <c r="T96" s="382"/>
      <c r="U96" s="25" t="s">
        <v>131</v>
      </c>
      <c r="V96" s="25" t="s">
        <v>590</v>
      </c>
      <c r="W96" s="25"/>
      <c r="X96" s="25"/>
      <c r="Y96" s="25"/>
      <c r="Z96" s="90" t="str">
        <f t="shared" si="63"/>
        <v>стр.510
итоговая по всем графам раздела 2 ф.0503129 &lt;&gt; 510
детализированная раздела 2 - недопустимо.</v>
      </c>
      <c r="AA96" s="28" t="s">
        <v>123</v>
      </c>
      <c r="AB96" s="28" t="s">
        <v>123</v>
      </c>
      <c r="AC96" s="29"/>
      <c r="AD96" s="30"/>
      <c r="AE96" s="31" t="s">
        <v>4</v>
      </c>
      <c r="AF96" s="32" t="s">
        <v>123</v>
      </c>
      <c r="AG96" s="6">
        <f t="shared" si="79"/>
        <v>1</v>
      </c>
      <c r="AH96" s="6">
        <f t="shared" si="80"/>
        <v>0</v>
      </c>
      <c r="AI96" s="6">
        <f t="shared" si="81"/>
        <v>0</v>
      </c>
      <c r="AJ96" s="91" t="str">
        <f t="shared" si="64"/>
        <v>стр.510
итоговая</v>
      </c>
      <c r="AK96" s="92" t="str">
        <f t="shared" si="65"/>
        <v/>
      </c>
      <c r="AL96" s="92" t="str">
        <f t="shared" si="66"/>
        <v xml:space="preserve"> по всем графам</v>
      </c>
      <c r="AM96" s="92" t="str">
        <f t="shared" si="67"/>
        <v/>
      </c>
      <c r="AN96" s="92" t="str">
        <f t="shared" si="68"/>
        <v xml:space="preserve"> раздела 2</v>
      </c>
      <c r="AO96" s="92" t="str">
        <f t="shared" si="69"/>
        <v xml:space="preserve"> ф.0503129</v>
      </c>
      <c r="AP96" s="79" t="str">
        <f t="shared" si="70"/>
        <v/>
      </c>
      <c r="AQ96" s="92" t="str">
        <f t="shared" si="71"/>
        <v xml:space="preserve"> &lt;&gt;</v>
      </c>
      <c r="AR96" s="92" t="str">
        <f t="shared" si="72"/>
        <v/>
      </c>
      <c r="AS96" s="92" t="str">
        <f t="shared" si="73"/>
        <v xml:space="preserve"> 510
детализированная</v>
      </c>
      <c r="AT96" s="92" t="str">
        <f t="shared" si="74"/>
        <v/>
      </c>
      <c r="AU96" s="92" t="str">
        <f t="shared" si="75"/>
        <v/>
      </c>
      <c r="AV96" s="92" t="str">
        <f t="shared" si="76"/>
        <v/>
      </c>
      <c r="AW96" s="93" t="str">
        <f t="shared" si="77"/>
        <v xml:space="preserve"> раздела 2</v>
      </c>
      <c r="AX96" s="92" t="str">
        <f t="shared" si="78"/>
        <v xml:space="preserve"> - недопустимо.</v>
      </c>
      <c r="AY96" s="23" t="s">
        <v>591</v>
      </c>
    </row>
    <row r="97" spans="2:51" s="23" customFormat="1" hidden="1" outlineLevel="1" x14ac:dyDescent="0.25">
      <c r="B97" s="24" t="str">
        <f t="shared" si="82"/>
        <v>В6_129</v>
      </c>
      <c r="C97" s="25" t="s">
        <v>116</v>
      </c>
      <c r="D97" s="25" t="s">
        <v>116</v>
      </c>
      <c r="E97" s="25" t="s">
        <v>117</v>
      </c>
      <c r="F97" s="25" t="s">
        <v>116</v>
      </c>
      <c r="G97" s="25" t="s">
        <v>116</v>
      </c>
      <c r="H97" s="25" t="s">
        <v>116</v>
      </c>
      <c r="I97" s="25" t="s">
        <v>144</v>
      </c>
      <c r="J97" s="25"/>
      <c r="K97" s="25"/>
      <c r="L97" s="25"/>
      <c r="M97" s="25" t="s">
        <v>131</v>
      </c>
      <c r="N97" s="25" t="s">
        <v>592</v>
      </c>
      <c r="O97" s="25"/>
      <c r="P97" s="25" t="s">
        <v>593</v>
      </c>
      <c r="Q97" s="25"/>
      <c r="R97" s="26" t="s">
        <v>122</v>
      </c>
      <c r="S97" s="25" t="s">
        <v>230</v>
      </c>
      <c r="T97" s="382"/>
      <c r="U97" s="25"/>
      <c r="V97" s="25"/>
      <c r="W97" s="25"/>
      <c r="X97" s="25"/>
      <c r="Y97" s="25"/>
      <c r="Z97" s="90" t="str">
        <f t="shared" si="63"/>
        <v>стр.510 гр.6, 8 раздела 2 ф.0503129 &lt;&gt; 0 - недопустимо.</v>
      </c>
      <c r="AA97" s="28" t="s">
        <v>123</v>
      </c>
      <c r="AB97" s="28" t="s">
        <v>123</v>
      </c>
      <c r="AC97" s="29"/>
      <c r="AD97" s="30"/>
      <c r="AE97" s="31" t="s">
        <v>4</v>
      </c>
      <c r="AF97" s="32" t="s">
        <v>123</v>
      </c>
      <c r="AG97" s="6">
        <f t="shared" si="79"/>
        <v>1</v>
      </c>
      <c r="AH97" s="6">
        <f t="shared" si="80"/>
        <v>0</v>
      </c>
      <c r="AI97" s="6">
        <f t="shared" si="81"/>
        <v>0</v>
      </c>
      <c r="AJ97" s="91" t="str">
        <f t="shared" si="64"/>
        <v>стр.510</v>
      </c>
      <c r="AK97" s="92" t="str">
        <f t="shared" si="65"/>
        <v/>
      </c>
      <c r="AL97" s="92" t="str">
        <f t="shared" si="66"/>
        <v xml:space="preserve"> гр.6, 8</v>
      </c>
      <c r="AM97" s="92" t="str">
        <f t="shared" si="67"/>
        <v/>
      </c>
      <c r="AN97" s="92" t="str">
        <f t="shared" si="68"/>
        <v xml:space="preserve"> раздела 2</v>
      </c>
      <c r="AO97" s="92" t="str">
        <f t="shared" si="69"/>
        <v xml:space="preserve"> ф.0503129</v>
      </c>
      <c r="AP97" s="79" t="str">
        <f t="shared" si="70"/>
        <v/>
      </c>
      <c r="AQ97" s="92" t="str">
        <f t="shared" si="71"/>
        <v xml:space="preserve"> &lt;&gt;</v>
      </c>
      <c r="AR97" s="92" t="str">
        <f t="shared" si="72"/>
        <v xml:space="preserve"> 0</v>
      </c>
      <c r="AS97" s="92" t="str">
        <f t="shared" si="73"/>
        <v/>
      </c>
      <c r="AT97" s="92" t="str">
        <f t="shared" si="74"/>
        <v/>
      </c>
      <c r="AU97" s="92" t="str">
        <f t="shared" si="75"/>
        <v/>
      </c>
      <c r="AV97" s="92" t="str">
        <f t="shared" si="76"/>
        <v/>
      </c>
      <c r="AW97" s="93" t="str">
        <f t="shared" si="77"/>
        <v/>
      </c>
      <c r="AX97" s="92" t="str">
        <f t="shared" si="78"/>
        <v xml:space="preserve"> - недопустимо.</v>
      </c>
    </row>
    <row r="98" spans="2:51" s="23" customFormat="1" ht="60" hidden="1" outlineLevel="1" x14ac:dyDescent="0.25">
      <c r="B98" s="24" t="str">
        <f t="shared" si="82"/>
        <v>В7_129</v>
      </c>
      <c r="C98" s="25" t="s">
        <v>116</v>
      </c>
      <c r="D98" s="25" t="s">
        <v>116</v>
      </c>
      <c r="E98" s="25" t="s">
        <v>117</v>
      </c>
      <c r="F98" s="25" t="s">
        <v>116</v>
      </c>
      <c r="G98" s="25" t="s">
        <v>116</v>
      </c>
      <c r="H98" s="25" t="s">
        <v>116</v>
      </c>
      <c r="I98" s="25" t="s">
        <v>144</v>
      </c>
      <c r="J98" s="25"/>
      <c r="K98" s="25"/>
      <c r="L98" s="25"/>
      <c r="M98" s="25" t="s">
        <v>131</v>
      </c>
      <c r="N98" s="25" t="s">
        <v>594</v>
      </c>
      <c r="O98" s="25"/>
      <c r="P98" s="25" t="s">
        <v>120</v>
      </c>
      <c r="Q98" s="25"/>
      <c r="R98" s="26" t="s">
        <v>122</v>
      </c>
      <c r="S98" s="25" t="s">
        <v>230</v>
      </c>
      <c r="T98" s="382"/>
      <c r="U98" s="25"/>
      <c r="V98" s="25"/>
      <c r="W98" s="25"/>
      <c r="X98" s="25"/>
      <c r="Y98" s="25"/>
      <c r="Z98" s="90" t="str">
        <f t="shared" si="63"/>
        <v>стр.510
(%000, %170, %300, %400, %500, %600, %700, %800) по всем графам раздела 2 ф.0503129 &lt;&gt; 0 - недопустимо.</v>
      </c>
      <c r="AA98" s="28" t="s">
        <v>123</v>
      </c>
      <c r="AB98" s="28" t="s">
        <v>123</v>
      </c>
      <c r="AC98" s="29"/>
      <c r="AD98" s="30"/>
      <c r="AE98" s="31" t="s">
        <v>4</v>
      </c>
      <c r="AF98" s="32" t="s">
        <v>123</v>
      </c>
      <c r="AG98" s="6">
        <f t="shared" si="79"/>
        <v>1</v>
      </c>
      <c r="AH98" s="6">
        <f t="shared" si="80"/>
        <v>0</v>
      </c>
      <c r="AI98" s="6">
        <f t="shared" si="81"/>
        <v>0</v>
      </c>
      <c r="AJ98" s="91" t="str">
        <f t="shared" si="64"/>
        <v>стр.510
(%000, %170, %300, %400, %500, %600, %700, %800)</v>
      </c>
      <c r="AK98" s="92" t="str">
        <f t="shared" si="65"/>
        <v/>
      </c>
      <c r="AL98" s="92" t="str">
        <f t="shared" si="66"/>
        <v xml:space="preserve"> по всем графам</v>
      </c>
      <c r="AM98" s="92" t="str">
        <f t="shared" si="67"/>
        <v/>
      </c>
      <c r="AN98" s="92" t="str">
        <f t="shared" si="68"/>
        <v xml:space="preserve"> раздела 2</v>
      </c>
      <c r="AO98" s="92" t="str">
        <f t="shared" si="69"/>
        <v xml:space="preserve"> ф.0503129</v>
      </c>
      <c r="AP98" s="79" t="str">
        <f t="shared" si="70"/>
        <v/>
      </c>
      <c r="AQ98" s="92" t="str">
        <f t="shared" si="71"/>
        <v xml:space="preserve"> &lt;&gt;</v>
      </c>
      <c r="AR98" s="92" t="str">
        <f t="shared" si="72"/>
        <v xml:space="preserve"> 0</v>
      </c>
      <c r="AS98" s="92" t="str">
        <f t="shared" si="73"/>
        <v/>
      </c>
      <c r="AT98" s="92" t="str">
        <f t="shared" si="74"/>
        <v/>
      </c>
      <c r="AU98" s="92" t="str">
        <f t="shared" si="75"/>
        <v/>
      </c>
      <c r="AV98" s="92" t="str">
        <f t="shared" si="76"/>
        <v/>
      </c>
      <c r="AW98" s="93" t="str">
        <f t="shared" si="77"/>
        <v/>
      </c>
      <c r="AX98" s="92" t="str">
        <f t="shared" si="78"/>
        <v xml:space="preserve"> - недопустимо.</v>
      </c>
    </row>
    <row r="99" spans="2:51" s="23" customFormat="1" ht="28.5" hidden="1" outlineLevel="1" x14ac:dyDescent="0.25">
      <c r="B99" s="24" t="str">
        <f t="shared" si="82"/>
        <v>В8_129</v>
      </c>
      <c r="C99" s="25" t="s">
        <v>116</v>
      </c>
      <c r="D99" s="25" t="s">
        <v>116</v>
      </c>
      <c r="E99" s="25" t="s">
        <v>117</v>
      </c>
      <c r="F99" s="25" t="s">
        <v>116</v>
      </c>
      <c r="G99" s="25" t="s">
        <v>116</v>
      </c>
      <c r="H99" s="25" t="s">
        <v>116</v>
      </c>
      <c r="I99" s="25" t="s">
        <v>144</v>
      </c>
      <c r="J99" s="25"/>
      <c r="K99" s="25"/>
      <c r="L99" s="25"/>
      <c r="M99" s="25" t="s">
        <v>125</v>
      </c>
      <c r="N99" s="25" t="s">
        <v>595</v>
      </c>
      <c r="O99" s="25"/>
      <c r="P99" s="25" t="s">
        <v>120</v>
      </c>
      <c r="Q99" s="25"/>
      <c r="R99" s="26" t="s">
        <v>122</v>
      </c>
      <c r="S99" s="25"/>
      <c r="T99" s="382"/>
      <c r="U99" s="25" t="s">
        <v>596</v>
      </c>
      <c r="V99" s="25" t="s">
        <v>597</v>
      </c>
      <c r="W99" s="25"/>
      <c r="X99" s="25" t="s">
        <v>120</v>
      </c>
      <c r="Y99" s="25"/>
      <c r="Z99" s="90" t="str">
        <f t="shared" si="63"/>
        <v>стр.900 по всем графам раздела 3 ф.0503129 &lt;&gt; 910 + 920 по соответствующим графам раздела 3.1, 3.2 - недопустимо.</v>
      </c>
      <c r="AA99" s="28" t="s">
        <v>123</v>
      </c>
      <c r="AB99" s="28" t="s">
        <v>123</v>
      </c>
      <c r="AC99" s="29"/>
      <c r="AD99" s="30"/>
      <c r="AE99" s="31" t="s">
        <v>4</v>
      </c>
      <c r="AF99" s="32" t="s">
        <v>123</v>
      </c>
      <c r="AG99" s="6">
        <f t="shared" si="79"/>
        <v>1</v>
      </c>
      <c r="AH99" s="6">
        <f t="shared" si="80"/>
        <v>0</v>
      </c>
      <c r="AI99" s="6">
        <f t="shared" si="81"/>
        <v>0</v>
      </c>
      <c r="AJ99" s="91" t="str">
        <f t="shared" si="64"/>
        <v>стр.900</v>
      </c>
      <c r="AK99" s="92" t="str">
        <f t="shared" si="65"/>
        <v/>
      </c>
      <c r="AL99" s="92" t="str">
        <f t="shared" si="66"/>
        <v xml:space="preserve"> по всем графам</v>
      </c>
      <c r="AM99" s="92" t="str">
        <f t="shared" si="67"/>
        <v/>
      </c>
      <c r="AN99" s="92" t="str">
        <f t="shared" si="68"/>
        <v xml:space="preserve"> раздела 3</v>
      </c>
      <c r="AO99" s="92" t="str">
        <f t="shared" si="69"/>
        <v xml:space="preserve"> ф.0503129</v>
      </c>
      <c r="AP99" s="79" t="str">
        <f t="shared" si="70"/>
        <v/>
      </c>
      <c r="AQ99" s="92" t="str">
        <f t="shared" si="71"/>
        <v xml:space="preserve"> &lt;&gt;</v>
      </c>
      <c r="AR99" s="92" t="str">
        <f t="shared" si="72"/>
        <v/>
      </c>
      <c r="AS99" s="92" t="str">
        <f t="shared" si="73"/>
        <v xml:space="preserve"> 910 + 920</v>
      </c>
      <c r="AT99" s="92" t="str">
        <f t="shared" si="74"/>
        <v/>
      </c>
      <c r="AU99" s="92" t="str">
        <f t="shared" si="75"/>
        <v xml:space="preserve"> по соответствующим графам</v>
      </c>
      <c r="AV99" s="92" t="str">
        <f t="shared" si="76"/>
        <v/>
      </c>
      <c r="AW99" s="93" t="str">
        <f t="shared" si="77"/>
        <v xml:space="preserve"> раздела 3.1, 3.2</v>
      </c>
      <c r="AX99" s="92" t="str">
        <f t="shared" si="78"/>
        <v xml:space="preserve"> - недопустимо.</v>
      </c>
      <c r="AY99" s="23" t="s">
        <v>598</v>
      </c>
    </row>
    <row r="100" spans="2:51" s="23" customFormat="1" ht="28.5" hidden="1" outlineLevel="1" x14ac:dyDescent="0.25">
      <c r="B100" s="24" t="str">
        <f t="shared" si="82"/>
        <v>В9_129</v>
      </c>
      <c r="C100" s="25" t="s">
        <v>116</v>
      </c>
      <c r="D100" s="25" t="s">
        <v>116</v>
      </c>
      <c r="E100" s="25" t="s">
        <v>117</v>
      </c>
      <c r="F100" s="25" t="s">
        <v>116</v>
      </c>
      <c r="G100" s="25" t="s">
        <v>116</v>
      </c>
      <c r="H100" s="25" t="s">
        <v>116</v>
      </c>
      <c r="I100" s="25" t="s">
        <v>144</v>
      </c>
      <c r="J100" s="25"/>
      <c r="K100" s="25"/>
      <c r="L100" s="25"/>
      <c r="M100" s="25" t="s">
        <v>599</v>
      </c>
      <c r="N100" s="25" t="s">
        <v>600</v>
      </c>
      <c r="O100" s="25"/>
      <c r="P100" s="25" t="s">
        <v>120</v>
      </c>
      <c r="Q100" s="25"/>
      <c r="R100" s="26" t="s">
        <v>122</v>
      </c>
      <c r="S100" s="25"/>
      <c r="T100" s="382"/>
      <c r="U100" s="25" t="s">
        <v>599</v>
      </c>
      <c r="V100" s="25" t="s">
        <v>601</v>
      </c>
      <c r="W100" s="25"/>
      <c r="X100" s="25" t="s">
        <v>120</v>
      </c>
      <c r="Y100" s="25"/>
      <c r="Z100" s="90" t="str">
        <f t="shared" si="63"/>
        <v>стр.910 по всем графам раздела 3.1 ф.0503129 &lt;&gt; 911 + 912 + 913 + 914 по соответствующим графам раздела 3.1 - недопустимо.</v>
      </c>
      <c r="AA100" s="28" t="s">
        <v>123</v>
      </c>
      <c r="AB100" s="28" t="s">
        <v>123</v>
      </c>
      <c r="AC100" s="29"/>
      <c r="AD100" s="30"/>
      <c r="AE100" s="31" t="s">
        <v>4</v>
      </c>
      <c r="AF100" s="32" t="s">
        <v>123</v>
      </c>
      <c r="AG100" s="6">
        <f t="shared" si="79"/>
        <v>1</v>
      </c>
      <c r="AH100" s="6">
        <f t="shared" si="80"/>
        <v>0</v>
      </c>
      <c r="AI100" s="6">
        <f t="shared" si="81"/>
        <v>0</v>
      </c>
      <c r="AJ100" s="91" t="str">
        <f t="shared" si="64"/>
        <v>стр.910</v>
      </c>
      <c r="AK100" s="92" t="str">
        <f t="shared" si="65"/>
        <v/>
      </c>
      <c r="AL100" s="92" t="str">
        <f t="shared" si="66"/>
        <v xml:space="preserve"> по всем графам</v>
      </c>
      <c r="AM100" s="92" t="str">
        <f t="shared" si="67"/>
        <v/>
      </c>
      <c r="AN100" s="92" t="str">
        <f t="shared" si="68"/>
        <v xml:space="preserve"> раздела 3.1</v>
      </c>
      <c r="AO100" s="92" t="str">
        <f t="shared" si="69"/>
        <v xml:space="preserve"> ф.0503129</v>
      </c>
      <c r="AP100" s="79" t="str">
        <f t="shared" si="70"/>
        <v/>
      </c>
      <c r="AQ100" s="92" t="str">
        <f t="shared" si="71"/>
        <v xml:space="preserve"> &lt;&gt;</v>
      </c>
      <c r="AR100" s="92" t="str">
        <f t="shared" si="72"/>
        <v/>
      </c>
      <c r="AS100" s="92" t="str">
        <f t="shared" si="73"/>
        <v xml:space="preserve"> 911 + 912 + 913 + 914</v>
      </c>
      <c r="AT100" s="92" t="str">
        <f t="shared" si="74"/>
        <v/>
      </c>
      <c r="AU100" s="92" t="str">
        <f t="shared" si="75"/>
        <v xml:space="preserve"> по соответствующим графам</v>
      </c>
      <c r="AV100" s="92" t="str">
        <f t="shared" si="76"/>
        <v/>
      </c>
      <c r="AW100" s="93" t="str">
        <f t="shared" si="77"/>
        <v xml:space="preserve"> раздела 3.1</v>
      </c>
      <c r="AX100" s="92" t="str">
        <f t="shared" si="78"/>
        <v xml:space="preserve"> - недопустимо.</v>
      </c>
      <c r="AY100" s="23" t="s">
        <v>602</v>
      </c>
    </row>
    <row r="101" spans="2:51" s="23" customFormat="1" ht="42.75" hidden="1" outlineLevel="1" x14ac:dyDescent="0.25">
      <c r="B101" s="24" t="str">
        <f t="shared" ref="B101:B106" si="83">"В"&amp;COUNTA($C$90:C101)&amp;"_"&amp;MID(I101,5,3)</f>
        <v>В10_129</v>
      </c>
      <c r="C101" s="25" t="s">
        <v>116</v>
      </c>
      <c r="D101" s="25" t="s">
        <v>116</v>
      </c>
      <c r="E101" s="25" t="s">
        <v>117</v>
      </c>
      <c r="F101" s="25" t="s">
        <v>116</v>
      </c>
      <c r="G101" s="25" t="s">
        <v>116</v>
      </c>
      <c r="H101" s="25" t="s">
        <v>116</v>
      </c>
      <c r="I101" s="25" t="s">
        <v>144</v>
      </c>
      <c r="J101" s="25"/>
      <c r="K101" s="25"/>
      <c r="L101" s="25"/>
      <c r="M101" s="25" t="s">
        <v>599</v>
      </c>
      <c r="N101" s="25" t="s">
        <v>603</v>
      </c>
      <c r="O101" s="25"/>
      <c r="P101" s="25" t="s">
        <v>120</v>
      </c>
      <c r="Q101" s="25"/>
      <c r="R101" s="26" t="s">
        <v>122</v>
      </c>
      <c r="S101" s="25"/>
      <c r="T101" s="382"/>
      <c r="U101" s="25" t="s">
        <v>599</v>
      </c>
      <c r="V101" s="25" t="s">
        <v>604</v>
      </c>
      <c r="W101" s="25"/>
      <c r="X101" s="25"/>
      <c r="Y101" s="25"/>
      <c r="Z101" s="90" t="str">
        <f t="shared" si="63"/>
        <v>стр.911, 912, 913, 914
итоговая по всем графам раздела 3.1 ф.0503129 &lt;&gt; 911, 912, 913, 914
детализированная раздела 3.1 - недопустимо.</v>
      </c>
      <c r="AA101" s="28" t="s">
        <v>123</v>
      </c>
      <c r="AB101" s="28" t="s">
        <v>123</v>
      </c>
      <c r="AC101" s="29"/>
      <c r="AD101" s="30"/>
      <c r="AE101" s="31" t="s">
        <v>4</v>
      </c>
      <c r="AF101" s="32" t="s">
        <v>123</v>
      </c>
      <c r="AG101" s="6">
        <f t="shared" si="79"/>
        <v>1</v>
      </c>
      <c r="AH101" s="6">
        <f t="shared" si="80"/>
        <v>0</v>
      </c>
      <c r="AI101" s="6">
        <f t="shared" si="81"/>
        <v>0</v>
      </c>
      <c r="AJ101" s="91" t="str">
        <f t="shared" si="64"/>
        <v>стр.911, 912, 913, 914
итоговая</v>
      </c>
      <c r="AK101" s="92" t="str">
        <f t="shared" si="65"/>
        <v/>
      </c>
      <c r="AL101" s="92" t="str">
        <f t="shared" si="66"/>
        <v xml:space="preserve"> по всем графам</v>
      </c>
      <c r="AM101" s="92" t="str">
        <f t="shared" si="67"/>
        <v/>
      </c>
      <c r="AN101" s="92" t="str">
        <f t="shared" si="68"/>
        <v xml:space="preserve"> раздела 3.1</v>
      </c>
      <c r="AO101" s="92" t="str">
        <f t="shared" si="69"/>
        <v xml:space="preserve"> ф.0503129</v>
      </c>
      <c r="AP101" s="79" t="str">
        <f t="shared" si="70"/>
        <v/>
      </c>
      <c r="AQ101" s="92" t="str">
        <f t="shared" si="71"/>
        <v xml:space="preserve"> &lt;&gt;</v>
      </c>
      <c r="AR101" s="92" t="str">
        <f t="shared" si="72"/>
        <v/>
      </c>
      <c r="AS101" s="92" t="str">
        <f t="shared" si="73"/>
        <v xml:space="preserve"> 911, 912, 913, 914
детализированная</v>
      </c>
      <c r="AT101" s="92" t="str">
        <f t="shared" si="74"/>
        <v/>
      </c>
      <c r="AU101" s="92" t="str">
        <f t="shared" si="75"/>
        <v/>
      </c>
      <c r="AV101" s="92" t="str">
        <f t="shared" si="76"/>
        <v/>
      </c>
      <c r="AW101" s="93" t="str">
        <f t="shared" si="77"/>
        <v xml:space="preserve"> раздела 3.1</v>
      </c>
      <c r="AX101" s="92" t="str">
        <f t="shared" si="78"/>
        <v xml:space="preserve"> - недопустимо.</v>
      </c>
    </row>
    <row r="102" spans="2:51" s="23" customFormat="1" ht="28.5" hidden="1" outlineLevel="1" x14ac:dyDescent="0.25">
      <c r="B102" s="24" t="str">
        <f t="shared" si="83"/>
        <v>В11_129</v>
      </c>
      <c r="C102" s="25" t="s">
        <v>116</v>
      </c>
      <c r="D102" s="25" t="s">
        <v>116</v>
      </c>
      <c r="E102" s="25" t="s">
        <v>117</v>
      </c>
      <c r="F102" s="25" t="s">
        <v>116</v>
      </c>
      <c r="G102" s="25" t="s">
        <v>116</v>
      </c>
      <c r="H102" s="25" t="s">
        <v>116</v>
      </c>
      <c r="I102" s="25" t="s">
        <v>144</v>
      </c>
      <c r="J102" s="25"/>
      <c r="K102" s="25"/>
      <c r="L102" s="25"/>
      <c r="M102" s="25" t="s">
        <v>599</v>
      </c>
      <c r="N102" s="25" t="s">
        <v>605</v>
      </c>
      <c r="O102" s="25"/>
      <c r="P102" s="25" t="s">
        <v>135</v>
      </c>
      <c r="Q102" s="25"/>
      <c r="R102" s="26" t="s">
        <v>122</v>
      </c>
      <c r="S102" s="25" t="s">
        <v>230</v>
      </c>
      <c r="T102" s="382"/>
      <c r="U102" s="25"/>
      <c r="V102" s="25"/>
      <c r="W102" s="25"/>
      <c r="X102" s="25"/>
      <c r="Y102" s="25"/>
      <c r="Z102" s="90" t="str">
        <f t="shared" ref="Z102:Z165" si="84">AJ102&amp;AK102&amp;AL102&amp;AM102&amp;AN102&amp;AO102&amp;AP102&amp;AQ102&amp;AR102&amp;AS102&amp;AT102&amp;AU102&amp;AV102&amp;AW102&amp;AX102</f>
        <v>стр.910, 911, 912, 913, 914 гр.10 раздела 3.1 ф.0503129 &lt;&gt; 0 - недопустимо.</v>
      </c>
      <c r="AA102" s="28" t="s">
        <v>123</v>
      </c>
      <c r="AB102" s="28" t="s">
        <v>123</v>
      </c>
      <c r="AC102" s="29"/>
      <c r="AD102" s="30"/>
      <c r="AE102" s="31" t="s">
        <v>4</v>
      </c>
      <c r="AF102" s="32" t="s">
        <v>123</v>
      </c>
      <c r="AG102" s="6">
        <f t="shared" ref="AG102:AG165" si="85">IF(AE102="Включена",1,0)</f>
        <v>1</v>
      </c>
      <c r="AH102" s="6">
        <f t="shared" ref="AH102:AH165" si="86">IF(AE102="Черновик",1,0)</f>
        <v>0</v>
      </c>
      <c r="AI102" s="6">
        <f t="shared" ref="AI102:AI165" si="87">IF(AE102="Отсутствует",1,0)</f>
        <v>0</v>
      </c>
      <c r="AJ102" s="91" t="str">
        <f t="shared" ref="AJ102:AJ165" si="88">IF(N102="*","по всем строкам","стр."&amp;N102)</f>
        <v>стр.910, 911, 912, 913, 914</v>
      </c>
      <c r="AK102" s="92" t="str">
        <f t="shared" ref="AK102:AK165" si="89">IF(O102="",""," (кроме стр."&amp;O102&amp;")")</f>
        <v/>
      </c>
      <c r="AL102" s="92" t="str">
        <f t="shared" ref="AL102:AL165" si="90">IF(P102="*"," по всем графам"," гр."&amp;P102)</f>
        <v xml:space="preserve"> гр.10</v>
      </c>
      <c r="AM102" s="92" t="str">
        <f t="shared" ref="AM102:AM165" si="91">IF(Q102="",""," (кроме гр."&amp;Q102&amp;")")</f>
        <v/>
      </c>
      <c r="AN102" s="92" t="str">
        <f t="shared" ref="AN102:AN165" si="92">IF(M102="",""," раздела "&amp;M102)</f>
        <v xml:space="preserve"> раздела 3.1</v>
      </c>
      <c r="AO102" s="92" t="str">
        <f t="shared" si="69"/>
        <v xml:space="preserve"> ф.0503129</v>
      </c>
      <c r="AP102" s="79" t="str">
        <f t="shared" ref="AP102:AP165" si="93">IF(J102="",""," (ПРП="&amp;J102&amp;")")</f>
        <v/>
      </c>
      <c r="AQ102" s="92" t="str">
        <f t="shared" ref="AQ102:AQ165" si="94">IF(R102="="," &lt;&gt;",IF(R102="&lt;&gt;"," =",IF(R102="&gt;"," &lt;",IF(R102="&lt;"," &gt;",IF(R102="&gt;="," &lt;",IF(R102="&lt;="," &gt;",""))))))</f>
        <v xml:space="preserve"> &lt;&gt;</v>
      </c>
      <c r="AR102" s="92" t="str">
        <f t="shared" ref="AR102:AR165" si="95">IF(S102="",""," "&amp;S102)</f>
        <v xml:space="preserve"> 0</v>
      </c>
      <c r="AS102" s="92" t="str">
        <f t="shared" ref="AS102:AS165" si="96">IF(V102="*"," соответствующим строкам",IF(V102="",""," "&amp;V102))</f>
        <v/>
      </c>
      <c r="AT102" s="92" t="str">
        <f t="shared" ref="AT102:AT165" si="97">IF(W102="",""," (кроме стр."&amp;W102&amp;")")</f>
        <v/>
      </c>
      <c r="AU102" s="92" t="str">
        <f t="shared" ref="AU102:AU165" si="98">IF(X102="*"," по соответствующим графам",IF(X102="",""," гр."&amp;X102))</f>
        <v/>
      </c>
      <c r="AV102" s="92" t="str">
        <f t="shared" ref="AV102:AV165" si="99">IF(Y102="",""," (кроме гр."&amp;Y102&amp;")")</f>
        <v/>
      </c>
      <c r="AW102" s="93" t="str">
        <f t="shared" ref="AW102:AW165" si="100">IF(U102="",""," раздела "&amp;U102)</f>
        <v/>
      </c>
      <c r="AX102" s="92" t="str">
        <f t="shared" ref="AX102:AX165" si="101">IF(AC102="",IF(IF(OR(AA102="П",AB102="П"),"П","Б")="Б"," - недопустимо."," - требуется пояснение.")," - "&amp;AC102)</f>
        <v xml:space="preserve"> - недопустимо.</v>
      </c>
    </row>
    <row r="103" spans="2:51" s="23" customFormat="1" ht="28.5" hidden="1" outlineLevel="1" x14ac:dyDescent="0.25">
      <c r="B103" s="24" t="str">
        <f t="shared" si="83"/>
        <v>В12_129</v>
      </c>
      <c r="C103" s="25" t="s">
        <v>116</v>
      </c>
      <c r="D103" s="25" t="s">
        <v>116</v>
      </c>
      <c r="E103" s="25" t="s">
        <v>117</v>
      </c>
      <c r="F103" s="25" t="s">
        <v>116</v>
      </c>
      <c r="G103" s="25" t="s">
        <v>116</v>
      </c>
      <c r="H103" s="25" t="s">
        <v>116</v>
      </c>
      <c r="I103" s="25" t="s">
        <v>144</v>
      </c>
      <c r="J103" s="25"/>
      <c r="K103" s="25"/>
      <c r="L103" s="25"/>
      <c r="M103" s="25" t="s">
        <v>606</v>
      </c>
      <c r="N103" s="25" t="s">
        <v>607</v>
      </c>
      <c r="O103" s="25"/>
      <c r="P103" s="25" t="s">
        <v>120</v>
      </c>
      <c r="Q103" s="25"/>
      <c r="R103" s="26" t="s">
        <v>122</v>
      </c>
      <c r="S103" s="25"/>
      <c r="T103" s="382"/>
      <c r="U103" s="25" t="s">
        <v>606</v>
      </c>
      <c r="V103" s="25" t="s">
        <v>608</v>
      </c>
      <c r="W103" s="25"/>
      <c r="X103" s="25" t="s">
        <v>120</v>
      </c>
      <c r="Y103" s="25"/>
      <c r="Z103" s="90" t="str">
        <f t="shared" si="84"/>
        <v>стр.920 по всем графам раздела 3.2 ф.0503129 &lt;&gt; 921 + 922 + 923 + 924 по соответствующим графам раздела 3.2 - недопустимо.</v>
      </c>
      <c r="AA103" s="28" t="s">
        <v>123</v>
      </c>
      <c r="AB103" s="28" t="s">
        <v>123</v>
      </c>
      <c r="AC103" s="29"/>
      <c r="AD103" s="30"/>
      <c r="AE103" s="31" t="s">
        <v>4</v>
      </c>
      <c r="AF103" s="32" t="s">
        <v>123</v>
      </c>
      <c r="AG103" s="6">
        <f t="shared" si="85"/>
        <v>1</v>
      </c>
      <c r="AH103" s="6">
        <f t="shared" si="86"/>
        <v>0</v>
      </c>
      <c r="AI103" s="6">
        <f t="shared" si="87"/>
        <v>0</v>
      </c>
      <c r="AJ103" s="91" t="str">
        <f t="shared" si="88"/>
        <v>стр.920</v>
      </c>
      <c r="AK103" s="92" t="str">
        <f t="shared" si="89"/>
        <v/>
      </c>
      <c r="AL103" s="92" t="str">
        <f t="shared" si="90"/>
        <v xml:space="preserve"> по всем графам</v>
      </c>
      <c r="AM103" s="92" t="str">
        <f t="shared" si="91"/>
        <v/>
      </c>
      <c r="AN103" s="92" t="str">
        <f t="shared" si="92"/>
        <v xml:space="preserve"> раздела 3.2</v>
      </c>
      <c r="AO103" s="92" t="str">
        <f t="shared" si="69"/>
        <v xml:space="preserve"> ф.0503129</v>
      </c>
      <c r="AP103" s="79" t="str">
        <f t="shared" si="93"/>
        <v/>
      </c>
      <c r="AQ103" s="92" t="str">
        <f t="shared" si="94"/>
        <v xml:space="preserve"> &lt;&gt;</v>
      </c>
      <c r="AR103" s="92" t="str">
        <f t="shared" si="95"/>
        <v/>
      </c>
      <c r="AS103" s="92" t="str">
        <f t="shared" si="96"/>
        <v xml:space="preserve"> 921 + 922 + 923 + 924</v>
      </c>
      <c r="AT103" s="92" t="str">
        <f t="shared" si="97"/>
        <v/>
      </c>
      <c r="AU103" s="92" t="str">
        <f t="shared" si="98"/>
        <v xml:space="preserve"> по соответствующим графам</v>
      </c>
      <c r="AV103" s="92" t="str">
        <f t="shared" si="99"/>
        <v/>
      </c>
      <c r="AW103" s="93" t="str">
        <f t="shared" si="100"/>
        <v xml:space="preserve"> раздела 3.2</v>
      </c>
      <c r="AX103" s="92" t="str">
        <f t="shared" si="101"/>
        <v xml:space="preserve"> - недопустимо.</v>
      </c>
      <c r="AY103" s="23" t="s">
        <v>609</v>
      </c>
    </row>
    <row r="104" spans="2:51" s="23" customFormat="1" ht="42.75" hidden="1" outlineLevel="1" x14ac:dyDescent="0.25">
      <c r="B104" s="24" t="str">
        <f t="shared" si="83"/>
        <v>В13_129</v>
      </c>
      <c r="C104" s="25" t="s">
        <v>116</v>
      </c>
      <c r="D104" s="25" t="s">
        <v>116</v>
      </c>
      <c r="E104" s="25" t="s">
        <v>117</v>
      </c>
      <c r="F104" s="25" t="s">
        <v>116</v>
      </c>
      <c r="G104" s="25" t="s">
        <v>116</v>
      </c>
      <c r="H104" s="25" t="s">
        <v>116</v>
      </c>
      <c r="I104" s="25" t="s">
        <v>144</v>
      </c>
      <c r="J104" s="25"/>
      <c r="K104" s="25"/>
      <c r="L104" s="25"/>
      <c r="M104" s="25" t="s">
        <v>606</v>
      </c>
      <c r="N104" s="25" t="s">
        <v>610</v>
      </c>
      <c r="O104" s="25"/>
      <c r="P104" s="25" t="s">
        <v>120</v>
      </c>
      <c r="Q104" s="25"/>
      <c r="R104" s="26" t="s">
        <v>122</v>
      </c>
      <c r="S104" s="25"/>
      <c r="T104" s="382"/>
      <c r="U104" s="25" t="s">
        <v>606</v>
      </c>
      <c r="V104" s="25" t="s">
        <v>611</v>
      </c>
      <c r="W104" s="25"/>
      <c r="X104" s="25"/>
      <c r="Y104" s="25"/>
      <c r="Z104" s="90" t="str">
        <f t="shared" si="84"/>
        <v>стр.921, 922, 923, 924
итоговая по всем графам раздела 3.2 ф.0503129 &lt;&gt; 921, 922, 923, 924
детализированная раздела 3.2 - недопустимо.</v>
      </c>
      <c r="AA104" s="28" t="s">
        <v>123</v>
      </c>
      <c r="AB104" s="28" t="s">
        <v>123</v>
      </c>
      <c r="AC104" s="29"/>
      <c r="AD104" s="30"/>
      <c r="AE104" s="31" t="s">
        <v>4</v>
      </c>
      <c r="AF104" s="32" t="s">
        <v>123</v>
      </c>
      <c r="AG104" s="6">
        <f t="shared" si="85"/>
        <v>1</v>
      </c>
      <c r="AH104" s="6">
        <f t="shared" si="86"/>
        <v>0</v>
      </c>
      <c r="AI104" s="6">
        <f t="shared" si="87"/>
        <v>0</v>
      </c>
      <c r="AJ104" s="91" t="str">
        <f t="shared" si="88"/>
        <v>стр.921, 922, 923, 924
итоговая</v>
      </c>
      <c r="AK104" s="92" t="str">
        <f t="shared" si="89"/>
        <v/>
      </c>
      <c r="AL104" s="92" t="str">
        <f t="shared" si="90"/>
        <v xml:space="preserve"> по всем графам</v>
      </c>
      <c r="AM104" s="92" t="str">
        <f t="shared" si="91"/>
        <v/>
      </c>
      <c r="AN104" s="92" t="str">
        <f t="shared" si="92"/>
        <v xml:space="preserve"> раздела 3.2</v>
      </c>
      <c r="AO104" s="92" t="str">
        <f t="shared" si="69"/>
        <v xml:space="preserve"> ф.0503129</v>
      </c>
      <c r="AP104" s="79" t="str">
        <f t="shared" si="93"/>
        <v/>
      </c>
      <c r="AQ104" s="92" t="str">
        <f t="shared" si="94"/>
        <v xml:space="preserve"> &lt;&gt;</v>
      </c>
      <c r="AR104" s="92" t="str">
        <f t="shared" si="95"/>
        <v/>
      </c>
      <c r="AS104" s="92" t="str">
        <f t="shared" si="96"/>
        <v xml:space="preserve"> 921, 922, 923, 924
детализированная</v>
      </c>
      <c r="AT104" s="92" t="str">
        <f t="shared" si="97"/>
        <v/>
      </c>
      <c r="AU104" s="92" t="str">
        <f t="shared" si="98"/>
        <v/>
      </c>
      <c r="AV104" s="92" t="str">
        <f t="shared" si="99"/>
        <v/>
      </c>
      <c r="AW104" s="93" t="str">
        <f t="shared" si="100"/>
        <v xml:space="preserve"> раздела 3.2</v>
      </c>
      <c r="AX104" s="92" t="str">
        <f t="shared" si="101"/>
        <v xml:space="preserve"> - недопустимо.</v>
      </c>
    </row>
    <row r="105" spans="2:51" s="23" customFormat="1" ht="28.5" hidden="1" outlineLevel="1" x14ac:dyDescent="0.25">
      <c r="B105" s="24" t="str">
        <f t="shared" si="83"/>
        <v>В14_129</v>
      </c>
      <c r="C105" s="25" t="s">
        <v>116</v>
      </c>
      <c r="D105" s="25" t="s">
        <v>116</v>
      </c>
      <c r="E105" s="25" t="s">
        <v>117</v>
      </c>
      <c r="F105" s="25" t="s">
        <v>116</v>
      </c>
      <c r="G105" s="25" t="s">
        <v>116</v>
      </c>
      <c r="H105" s="25" t="s">
        <v>116</v>
      </c>
      <c r="I105" s="25" t="s">
        <v>144</v>
      </c>
      <c r="J105" s="25"/>
      <c r="K105" s="25"/>
      <c r="L105" s="25"/>
      <c r="M105" s="25" t="s">
        <v>606</v>
      </c>
      <c r="N105" s="25" t="s">
        <v>612</v>
      </c>
      <c r="O105" s="25"/>
      <c r="P105" s="25" t="s">
        <v>135</v>
      </c>
      <c r="Q105" s="25"/>
      <c r="R105" s="26" t="s">
        <v>122</v>
      </c>
      <c r="S105" s="25" t="s">
        <v>230</v>
      </c>
      <c r="T105" s="382"/>
      <c r="U105" s="25"/>
      <c r="V105" s="25"/>
      <c r="W105" s="25"/>
      <c r="X105" s="25"/>
      <c r="Y105" s="25"/>
      <c r="Z105" s="90" t="str">
        <f t="shared" si="84"/>
        <v>стр.920, 921, 922, 923, 924 гр.10 раздела 3.2 ф.0503129 &lt;&gt; 0 - недопустимо.</v>
      </c>
      <c r="AA105" s="28" t="s">
        <v>123</v>
      </c>
      <c r="AB105" s="28" t="s">
        <v>123</v>
      </c>
      <c r="AC105" s="29"/>
      <c r="AD105" s="30"/>
      <c r="AE105" s="31" t="s">
        <v>4</v>
      </c>
      <c r="AF105" s="32" t="s">
        <v>123</v>
      </c>
      <c r="AG105" s="6">
        <f t="shared" si="85"/>
        <v>1</v>
      </c>
      <c r="AH105" s="6">
        <f t="shared" si="86"/>
        <v>0</v>
      </c>
      <c r="AI105" s="6">
        <f t="shared" si="87"/>
        <v>0</v>
      </c>
      <c r="AJ105" s="91" t="str">
        <f t="shared" si="88"/>
        <v>стр.920, 921, 922, 923, 924</v>
      </c>
      <c r="AK105" s="92" t="str">
        <f t="shared" si="89"/>
        <v/>
      </c>
      <c r="AL105" s="92" t="str">
        <f t="shared" si="90"/>
        <v xml:space="preserve"> гр.10</v>
      </c>
      <c r="AM105" s="92" t="str">
        <f t="shared" si="91"/>
        <v/>
      </c>
      <c r="AN105" s="92" t="str">
        <f t="shared" si="92"/>
        <v xml:space="preserve"> раздела 3.2</v>
      </c>
      <c r="AO105" s="92" t="str">
        <f t="shared" si="69"/>
        <v xml:space="preserve"> ф.0503129</v>
      </c>
      <c r="AP105" s="79" t="str">
        <f t="shared" si="93"/>
        <v/>
      </c>
      <c r="AQ105" s="92" t="str">
        <f t="shared" si="94"/>
        <v xml:space="preserve"> &lt;&gt;</v>
      </c>
      <c r="AR105" s="92" t="str">
        <f t="shared" si="95"/>
        <v xml:space="preserve"> 0</v>
      </c>
      <c r="AS105" s="92" t="str">
        <f t="shared" si="96"/>
        <v/>
      </c>
      <c r="AT105" s="92" t="str">
        <f t="shared" si="97"/>
        <v/>
      </c>
      <c r="AU105" s="92" t="str">
        <f t="shared" si="98"/>
        <v/>
      </c>
      <c r="AV105" s="92" t="str">
        <f t="shared" si="99"/>
        <v/>
      </c>
      <c r="AW105" s="93" t="str">
        <f t="shared" si="100"/>
        <v/>
      </c>
      <c r="AX105" s="92" t="str">
        <f t="shared" si="101"/>
        <v xml:space="preserve"> - недопустимо.</v>
      </c>
    </row>
    <row r="106" spans="2:51" s="23" customFormat="1" ht="28.5" hidden="1" outlineLevel="1" x14ac:dyDescent="0.25">
      <c r="B106" s="24" t="str">
        <f t="shared" si="83"/>
        <v>В15_129</v>
      </c>
      <c r="C106" s="25" t="s">
        <v>116</v>
      </c>
      <c r="D106" s="25" t="s">
        <v>116</v>
      </c>
      <c r="E106" s="25" t="s">
        <v>117</v>
      </c>
      <c r="F106" s="25" t="s">
        <v>116</v>
      </c>
      <c r="G106" s="25" t="s">
        <v>116</v>
      </c>
      <c r="H106" s="25" t="s">
        <v>116</v>
      </c>
      <c r="I106" s="25" t="s">
        <v>144</v>
      </c>
      <c r="J106" s="25"/>
      <c r="K106" s="25"/>
      <c r="L106" s="25"/>
      <c r="M106" s="25" t="s">
        <v>125</v>
      </c>
      <c r="N106" s="25" t="s">
        <v>613</v>
      </c>
      <c r="O106" s="25"/>
      <c r="P106" s="25" t="s">
        <v>120</v>
      </c>
      <c r="Q106" s="25"/>
      <c r="R106" s="26" t="s">
        <v>122</v>
      </c>
      <c r="S106" s="25"/>
      <c r="T106" s="382"/>
      <c r="U106" s="25" t="s">
        <v>130</v>
      </c>
      <c r="V106" s="25" t="s">
        <v>614</v>
      </c>
      <c r="W106" s="25"/>
      <c r="X106" s="25" t="s">
        <v>120</v>
      </c>
      <c r="Y106" s="25"/>
      <c r="Z106" s="90" t="str">
        <f t="shared" si="84"/>
        <v>стр.999 по всем графам раздела 3 ф.0503129 &lt;&gt; 200 + 510 +  900 по соответствующим графам раздела 1, 2, 3 - недопустимо.</v>
      </c>
      <c r="AA106" s="28" t="s">
        <v>123</v>
      </c>
      <c r="AB106" s="28" t="s">
        <v>123</v>
      </c>
      <c r="AC106" s="29"/>
      <c r="AD106" s="30"/>
      <c r="AE106" s="31" t="s">
        <v>4</v>
      </c>
      <c r="AF106" s="32" t="s">
        <v>123</v>
      </c>
      <c r="AG106" s="6">
        <f t="shared" si="85"/>
        <v>1</v>
      </c>
      <c r="AH106" s="6">
        <f t="shared" si="86"/>
        <v>0</v>
      </c>
      <c r="AI106" s="6">
        <f t="shared" si="87"/>
        <v>0</v>
      </c>
      <c r="AJ106" s="91" t="str">
        <f t="shared" si="88"/>
        <v>стр.999</v>
      </c>
      <c r="AK106" s="92" t="str">
        <f t="shared" si="89"/>
        <v/>
      </c>
      <c r="AL106" s="92" t="str">
        <f t="shared" si="90"/>
        <v xml:space="preserve"> по всем графам</v>
      </c>
      <c r="AM106" s="92" t="str">
        <f t="shared" si="91"/>
        <v/>
      </c>
      <c r="AN106" s="92" t="str">
        <f t="shared" si="92"/>
        <v xml:space="preserve"> раздела 3</v>
      </c>
      <c r="AO106" s="92" t="str">
        <f t="shared" si="69"/>
        <v xml:space="preserve"> ф.0503129</v>
      </c>
      <c r="AP106" s="79" t="str">
        <f t="shared" si="93"/>
        <v/>
      </c>
      <c r="AQ106" s="92" t="str">
        <f t="shared" si="94"/>
        <v xml:space="preserve"> &lt;&gt;</v>
      </c>
      <c r="AR106" s="92" t="str">
        <f t="shared" si="95"/>
        <v/>
      </c>
      <c r="AS106" s="92" t="str">
        <f t="shared" si="96"/>
        <v xml:space="preserve"> 200 + 510 +  900</v>
      </c>
      <c r="AT106" s="92" t="str">
        <f t="shared" si="97"/>
        <v/>
      </c>
      <c r="AU106" s="92" t="str">
        <f t="shared" si="98"/>
        <v xml:space="preserve"> по соответствующим графам</v>
      </c>
      <c r="AV106" s="92" t="str">
        <f t="shared" si="99"/>
        <v/>
      </c>
      <c r="AW106" s="93" t="str">
        <f t="shared" si="100"/>
        <v xml:space="preserve"> раздела 1, 2, 3</v>
      </c>
      <c r="AX106" s="92" t="str">
        <f t="shared" si="101"/>
        <v xml:space="preserve"> - недопустимо.</v>
      </c>
      <c r="AY106" s="23" t="s">
        <v>615</v>
      </c>
    </row>
    <row r="107" spans="2:51" collapsed="1" x14ac:dyDescent="0.25">
      <c r="B107" s="623" t="s">
        <v>151</v>
      </c>
      <c r="C107" s="624"/>
      <c r="D107" s="624"/>
      <c r="E107" s="624"/>
      <c r="F107" s="624"/>
      <c r="G107" s="624"/>
      <c r="H107" s="624"/>
      <c r="I107" s="624"/>
      <c r="J107" s="624"/>
      <c r="K107" s="624"/>
      <c r="L107" s="624"/>
      <c r="M107" s="624"/>
      <c r="N107" s="624"/>
      <c r="O107" s="624"/>
      <c r="P107" s="624"/>
      <c r="Q107" s="624"/>
      <c r="R107" s="624"/>
      <c r="S107" s="624"/>
      <c r="T107" s="624"/>
      <c r="U107" s="624"/>
      <c r="V107" s="624"/>
      <c r="W107" s="624"/>
      <c r="X107" s="624"/>
      <c r="Y107" s="624"/>
      <c r="Z107" s="624"/>
      <c r="AA107" s="624"/>
      <c r="AB107" s="624"/>
      <c r="AC107" s="624"/>
      <c r="AD107" s="20"/>
      <c r="AE107" s="87"/>
      <c r="AF107" s="87"/>
      <c r="AG107" s="6">
        <f t="shared" si="85"/>
        <v>0</v>
      </c>
      <c r="AH107" s="6">
        <f t="shared" si="86"/>
        <v>0</v>
      </c>
      <c r="AI107" s="6">
        <f t="shared" si="87"/>
        <v>0</v>
      </c>
      <c r="AJ107" s="88"/>
      <c r="AK107" s="89"/>
      <c r="AL107" s="89"/>
      <c r="AM107" s="89"/>
      <c r="AN107" s="89"/>
    </row>
    <row r="108" spans="2:51" s="23" customFormat="1" ht="28.5" hidden="1" outlineLevel="1" x14ac:dyDescent="0.25">
      <c r="B108" s="24" t="str">
        <f t="shared" ref="B108:B131" si="102">"В"&amp;COUNTA($C$107:C108)&amp;"_"&amp;MID(I108,5,3)</f>
        <v>В1_140</v>
      </c>
      <c r="C108" s="25" t="s">
        <v>116</v>
      </c>
      <c r="D108" s="25" t="s">
        <v>116</v>
      </c>
      <c r="E108" s="25" t="s">
        <v>117</v>
      </c>
      <c r="F108" s="25" t="s">
        <v>116</v>
      </c>
      <c r="G108" s="25" t="s">
        <v>117</v>
      </c>
      <c r="H108" s="25" t="s">
        <v>116</v>
      </c>
      <c r="I108" s="25" t="s">
        <v>151</v>
      </c>
      <c r="J108" s="25"/>
      <c r="K108" s="25"/>
      <c r="L108" s="25"/>
      <c r="M108" s="25" t="s">
        <v>119</v>
      </c>
      <c r="N108" s="25" t="s">
        <v>120</v>
      </c>
      <c r="O108" s="25"/>
      <c r="P108" s="25" t="s">
        <v>124</v>
      </c>
      <c r="Q108" s="25"/>
      <c r="R108" s="26" t="s">
        <v>122</v>
      </c>
      <c r="S108" s="25"/>
      <c r="T108" s="382"/>
      <c r="U108" s="25" t="s">
        <v>119</v>
      </c>
      <c r="V108" s="25" t="s">
        <v>120</v>
      </c>
      <c r="W108" s="25"/>
      <c r="X108" s="25" t="s">
        <v>616</v>
      </c>
      <c r="Y108" s="25"/>
      <c r="Z108" s="90" t="str">
        <f t="shared" si="84"/>
        <v>по всем строкам гр.5 раздела 1, 2 ф.0503140 &lt;&gt; соответствующим строкам гр.3 + 4 раздела 1, 2 - недопустимо.</v>
      </c>
      <c r="AA108" s="28" t="s">
        <v>123</v>
      </c>
      <c r="AB108" s="28" t="s">
        <v>123</v>
      </c>
      <c r="AC108" s="29"/>
      <c r="AD108" s="30"/>
      <c r="AE108" s="31" t="s">
        <v>4</v>
      </c>
      <c r="AF108" s="32" t="s">
        <v>123</v>
      </c>
      <c r="AG108" s="6">
        <f t="shared" si="85"/>
        <v>1</v>
      </c>
      <c r="AH108" s="6">
        <f t="shared" si="86"/>
        <v>0</v>
      </c>
      <c r="AI108" s="6">
        <f t="shared" si="87"/>
        <v>0</v>
      </c>
      <c r="AJ108" s="91" t="str">
        <f t="shared" si="88"/>
        <v>по всем строкам</v>
      </c>
      <c r="AK108" s="92" t="str">
        <f t="shared" si="89"/>
        <v/>
      </c>
      <c r="AL108" s="92" t="str">
        <f t="shared" si="90"/>
        <v xml:space="preserve"> гр.5</v>
      </c>
      <c r="AM108" s="92" t="str">
        <f t="shared" si="91"/>
        <v/>
      </c>
      <c r="AN108" s="92" t="str">
        <f t="shared" si="92"/>
        <v xml:space="preserve"> раздела 1, 2</v>
      </c>
      <c r="AO108" s="92" t="str">
        <f t="shared" ref="AO108:AO171" si="103">" ф."&amp;I108</f>
        <v xml:space="preserve"> ф.0503140</v>
      </c>
      <c r="AP108" s="79" t="str">
        <f t="shared" si="93"/>
        <v/>
      </c>
      <c r="AQ108" s="92" t="str">
        <f t="shared" si="94"/>
        <v xml:space="preserve"> &lt;&gt;</v>
      </c>
      <c r="AR108" s="92" t="str">
        <f t="shared" si="95"/>
        <v/>
      </c>
      <c r="AS108" s="92" t="str">
        <f t="shared" si="96"/>
        <v xml:space="preserve"> соответствующим строкам</v>
      </c>
      <c r="AT108" s="92" t="str">
        <f t="shared" si="97"/>
        <v/>
      </c>
      <c r="AU108" s="92" t="str">
        <f t="shared" si="98"/>
        <v xml:space="preserve"> гр.3 + 4</v>
      </c>
      <c r="AV108" s="92" t="str">
        <f t="shared" si="99"/>
        <v/>
      </c>
      <c r="AW108" s="93" t="str">
        <f t="shared" si="100"/>
        <v xml:space="preserve"> раздела 1, 2</v>
      </c>
      <c r="AX108" s="92" t="str">
        <f t="shared" si="101"/>
        <v xml:space="preserve"> - недопустимо.</v>
      </c>
      <c r="AY108" s="23" t="s">
        <v>617</v>
      </c>
    </row>
    <row r="109" spans="2:51" s="23" customFormat="1" ht="28.5" hidden="1" outlineLevel="1" x14ac:dyDescent="0.25">
      <c r="B109" s="24" t="str">
        <f t="shared" si="102"/>
        <v>В2_140</v>
      </c>
      <c r="C109" s="25" t="s">
        <v>116</v>
      </c>
      <c r="D109" s="25" t="s">
        <v>116</v>
      </c>
      <c r="E109" s="25" t="s">
        <v>117</v>
      </c>
      <c r="F109" s="25" t="s">
        <v>116</v>
      </c>
      <c r="G109" s="25" t="s">
        <v>117</v>
      </c>
      <c r="H109" s="25" t="s">
        <v>116</v>
      </c>
      <c r="I109" s="25" t="s">
        <v>151</v>
      </c>
      <c r="J109" s="25"/>
      <c r="K109" s="25"/>
      <c r="L109" s="25"/>
      <c r="M109" s="25" t="s">
        <v>119</v>
      </c>
      <c r="N109" s="25" t="s">
        <v>120</v>
      </c>
      <c r="O109" s="25"/>
      <c r="P109" s="25" t="s">
        <v>143</v>
      </c>
      <c r="Q109" s="25"/>
      <c r="R109" s="26" t="s">
        <v>122</v>
      </c>
      <c r="S109" s="25"/>
      <c r="T109" s="382"/>
      <c r="U109" s="25" t="s">
        <v>119</v>
      </c>
      <c r="V109" s="25" t="s">
        <v>120</v>
      </c>
      <c r="W109" s="25"/>
      <c r="X109" s="25" t="s">
        <v>518</v>
      </c>
      <c r="Y109" s="25"/>
      <c r="Z109" s="90" t="str">
        <f t="shared" si="84"/>
        <v>по всем строкам гр.8 раздела 1, 2 ф.0503140 &lt;&gt; соответствующим строкам гр.6 + 7 раздела 1, 2 - недопустимо.</v>
      </c>
      <c r="AA109" s="28" t="s">
        <v>123</v>
      </c>
      <c r="AB109" s="28" t="s">
        <v>123</v>
      </c>
      <c r="AC109" s="29"/>
      <c r="AD109" s="30"/>
      <c r="AE109" s="31" t="s">
        <v>4</v>
      </c>
      <c r="AF109" s="32" t="s">
        <v>123</v>
      </c>
      <c r="AG109" s="6">
        <f t="shared" si="85"/>
        <v>1</v>
      </c>
      <c r="AH109" s="6">
        <f t="shared" si="86"/>
        <v>0</v>
      </c>
      <c r="AI109" s="6">
        <f t="shared" si="87"/>
        <v>0</v>
      </c>
      <c r="AJ109" s="91" t="str">
        <f t="shared" si="88"/>
        <v>по всем строкам</v>
      </c>
      <c r="AK109" s="92" t="str">
        <f t="shared" si="89"/>
        <v/>
      </c>
      <c r="AL109" s="92" t="str">
        <f t="shared" si="90"/>
        <v xml:space="preserve"> гр.8</v>
      </c>
      <c r="AM109" s="92" t="str">
        <f t="shared" si="91"/>
        <v/>
      </c>
      <c r="AN109" s="92" t="str">
        <f t="shared" si="92"/>
        <v xml:space="preserve"> раздела 1, 2</v>
      </c>
      <c r="AO109" s="92" t="str">
        <f t="shared" si="103"/>
        <v xml:space="preserve"> ф.0503140</v>
      </c>
      <c r="AP109" s="79" t="str">
        <f t="shared" si="93"/>
        <v/>
      </c>
      <c r="AQ109" s="92" t="str">
        <f t="shared" si="94"/>
        <v xml:space="preserve"> &lt;&gt;</v>
      </c>
      <c r="AR109" s="92" t="str">
        <f t="shared" si="95"/>
        <v/>
      </c>
      <c r="AS109" s="92" t="str">
        <f t="shared" si="96"/>
        <v xml:space="preserve"> соответствующим строкам</v>
      </c>
      <c r="AT109" s="92" t="str">
        <f t="shared" si="97"/>
        <v/>
      </c>
      <c r="AU109" s="92" t="str">
        <f t="shared" si="98"/>
        <v xml:space="preserve"> гр.6 + 7</v>
      </c>
      <c r="AV109" s="92" t="str">
        <f t="shared" si="99"/>
        <v/>
      </c>
      <c r="AW109" s="93" t="str">
        <f t="shared" si="100"/>
        <v xml:space="preserve"> раздела 1, 2</v>
      </c>
      <c r="AX109" s="92" t="str">
        <f t="shared" si="101"/>
        <v xml:space="preserve"> - недопустимо.</v>
      </c>
      <c r="AY109" s="23" t="s">
        <v>617</v>
      </c>
    </row>
    <row r="110" spans="2:51" s="23" customFormat="1" ht="28.5" hidden="1" outlineLevel="1" x14ac:dyDescent="0.25">
      <c r="B110" s="24" t="str">
        <f t="shared" si="102"/>
        <v>В3_140</v>
      </c>
      <c r="C110" s="25" t="s">
        <v>116</v>
      </c>
      <c r="D110" s="25" t="s">
        <v>116</v>
      </c>
      <c r="E110" s="25" t="s">
        <v>117</v>
      </c>
      <c r="F110" s="25" t="s">
        <v>116</v>
      </c>
      <c r="G110" s="25" t="s">
        <v>117</v>
      </c>
      <c r="H110" s="25" t="s">
        <v>116</v>
      </c>
      <c r="I110" s="25" t="s">
        <v>151</v>
      </c>
      <c r="J110" s="25"/>
      <c r="K110" s="25"/>
      <c r="L110" s="25"/>
      <c r="M110" s="25" t="s">
        <v>121</v>
      </c>
      <c r="N110" s="25" t="s">
        <v>618</v>
      </c>
      <c r="O110" s="25"/>
      <c r="P110" s="25" t="s">
        <v>619</v>
      </c>
      <c r="Q110" s="25"/>
      <c r="R110" s="26" t="s">
        <v>122</v>
      </c>
      <c r="S110" s="25"/>
      <c r="T110" s="382"/>
      <c r="U110" s="25" t="s">
        <v>121</v>
      </c>
      <c r="V110" s="25" t="s">
        <v>620</v>
      </c>
      <c r="W110" s="25"/>
      <c r="X110" s="25" t="s">
        <v>619</v>
      </c>
      <c r="Y110" s="25"/>
      <c r="Z110" s="90" t="str">
        <f t="shared" si="84"/>
        <v>стр.210 гр.3, 4, 5 раздела 1 ф.0503140 &lt;&gt; 211 + 213 гр.3, 4, 5 раздела 1 - недопустимо.</v>
      </c>
      <c r="AA110" s="28" t="s">
        <v>123</v>
      </c>
      <c r="AB110" s="28" t="s">
        <v>123</v>
      </c>
      <c r="AC110" s="29"/>
      <c r="AD110" s="30"/>
      <c r="AE110" s="31" t="s">
        <v>4</v>
      </c>
      <c r="AF110" s="32" t="s">
        <v>123</v>
      </c>
      <c r="AG110" s="6">
        <f t="shared" si="85"/>
        <v>1</v>
      </c>
      <c r="AH110" s="6">
        <f t="shared" si="86"/>
        <v>0</v>
      </c>
      <c r="AI110" s="6">
        <f t="shared" si="87"/>
        <v>0</v>
      </c>
      <c r="AJ110" s="91" t="str">
        <f t="shared" si="88"/>
        <v>стр.210</v>
      </c>
      <c r="AK110" s="92" t="str">
        <f t="shared" si="89"/>
        <v/>
      </c>
      <c r="AL110" s="92" t="str">
        <f t="shared" si="90"/>
        <v xml:space="preserve"> гр.3, 4, 5</v>
      </c>
      <c r="AM110" s="92" t="str">
        <f t="shared" si="91"/>
        <v/>
      </c>
      <c r="AN110" s="92" t="str">
        <f t="shared" si="92"/>
        <v xml:space="preserve"> раздела 1</v>
      </c>
      <c r="AO110" s="92" t="str">
        <f t="shared" si="103"/>
        <v xml:space="preserve"> ф.0503140</v>
      </c>
      <c r="AP110" s="79" t="str">
        <f t="shared" si="93"/>
        <v/>
      </c>
      <c r="AQ110" s="92" t="str">
        <f t="shared" si="94"/>
        <v xml:space="preserve"> &lt;&gt;</v>
      </c>
      <c r="AR110" s="92" t="str">
        <f t="shared" si="95"/>
        <v/>
      </c>
      <c r="AS110" s="92" t="str">
        <f t="shared" si="96"/>
        <v xml:space="preserve"> 211 + 213</v>
      </c>
      <c r="AT110" s="92" t="str">
        <f t="shared" si="97"/>
        <v/>
      </c>
      <c r="AU110" s="92" t="str">
        <f t="shared" si="98"/>
        <v xml:space="preserve"> гр.3, 4, 5</v>
      </c>
      <c r="AV110" s="92" t="str">
        <f t="shared" si="99"/>
        <v/>
      </c>
      <c r="AW110" s="93" t="str">
        <f t="shared" si="100"/>
        <v xml:space="preserve"> раздела 1</v>
      </c>
      <c r="AX110" s="92" t="str">
        <f t="shared" si="101"/>
        <v xml:space="preserve"> - недопустимо.</v>
      </c>
    </row>
    <row r="111" spans="2:51" s="23" customFormat="1" ht="28.5" hidden="1" outlineLevel="1" x14ac:dyDescent="0.25">
      <c r="B111" s="24" t="str">
        <f t="shared" si="102"/>
        <v>В4_140</v>
      </c>
      <c r="C111" s="25" t="s">
        <v>116</v>
      </c>
      <c r="D111" s="25" t="s">
        <v>116</v>
      </c>
      <c r="E111" s="25" t="s">
        <v>117</v>
      </c>
      <c r="F111" s="25" t="s">
        <v>116</v>
      </c>
      <c r="G111" s="25" t="s">
        <v>117</v>
      </c>
      <c r="H111" s="25" t="s">
        <v>116</v>
      </c>
      <c r="I111" s="25" t="s">
        <v>151</v>
      </c>
      <c r="J111" s="25"/>
      <c r="K111" s="25"/>
      <c r="L111" s="25"/>
      <c r="M111" s="25" t="s">
        <v>121</v>
      </c>
      <c r="N111" s="25" t="s">
        <v>618</v>
      </c>
      <c r="O111" s="25"/>
      <c r="P111" s="25" t="s">
        <v>621</v>
      </c>
      <c r="Q111" s="25"/>
      <c r="R111" s="26" t="s">
        <v>122</v>
      </c>
      <c r="S111" s="25"/>
      <c r="T111" s="382"/>
      <c r="U111" s="25" t="s">
        <v>121</v>
      </c>
      <c r="V111" s="25" t="s">
        <v>622</v>
      </c>
      <c r="W111" s="25"/>
      <c r="X111" s="25" t="s">
        <v>621</v>
      </c>
      <c r="Y111" s="25"/>
      <c r="Z111" s="90" t="str">
        <f t="shared" si="84"/>
        <v>стр.210 гр.6, 7, 8 раздела 1 ф.0503140 &lt;&gt; 211 + 212 + 213 гр.6, 7, 8 раздела 1 - недопустимо.</v>
      </c>
      <c r="AA111" s="28" t="s">
        <v>123</v>
      </c>
      <c r="AB111" s="28" t="s">
        <v>123</v>
      </c>
      <c r="AC111" s="29"/>
      <c r="AD111" s="30"/>
      <c r="AE111" s="31" t="s">
        <v>4</v>
      </c>
      <c r="AF111" s="32" t="s">
        <v>123</v>
      </c>
      <c r="AG111" s="6">
        <f t="shared" si="85"/>
        <v>1</v>
      </c>
      <c r="AH111" s="6">
        <f t="shared" si="86"/>
        <v>0</v>
      </c>
      <c r="AI111" s="6">
        <f t="shared" si="87"/>
        <v>0</v>
      </c>
      <c r="AJ111" s="91" t="str">
        <f t="shared" si="88"/>
        <v>стр.210</v>
      </c>
      <c r="AK111" s="92" t="str">
        <f t="shared" si="89"/>
        <v/>
      </c>
      <c r="AL111" s="92" t="str">
        <f t="shared" si="90"/>
        <v xml:space="preserve"> гр.6, 7, 8</v>
      </c>
      <c r="AM111" s="92" t="str">
        <f t="shared" si="91"/>
        <v/>
      </c>
      <c r="AN111" s="92" t="str">
        <f t="shared" si="92"/>
        <v xml:space="preserve"> раздела 1</v>
      </c>
      <c r="AO111" s="92" t="str">
        <f t="shared" si="103"/>
        <v xml:space="preserve"> ф.0503140</v>
      </c>
      <c r="AP111" s="79" t="str">
        <f t="shared" si="93"/>
        <v/>
      </c>
      <c r="AQ111" s="92" t="str">
        <f t="shared" si="94"/>
        <v xml:space="preserve"> &lt;&gt;</v>
      </c>
      <c r="AR111" s="92" t="str">
        <f t="shared" si="95"/>
        <v/>
      </c>
      <c r="AS111" s="92" t="str">
        <f t="shared" si="96"/>
        <v xml:space="preserve"> 211 + 212 + 213</v>
      </c>
      <c r="AT111" s="92" t="str">
        <f t="shared" si="97"/>
        <v/>
      </c>
      <c r="AU111" s="92" t="str">
        <f t="shared" si="98"/>
        <v xml:space="preserve"> гр.6, 7, 8</v>
      </c>
      <c r="AV111" s="92" t="str">
        <f t="shared" si="99"/>
        <v/>
      </c>
      <c r="AW111" s="93" t="str">
        <f t="shared" si="100"/>
        <v xml:space="preserve"> раздела 1</v>
      </c>
      <c r="AX111" s="92" t="str">
        <f t="shared" si="101"/>
        <v xml:space="preserve"> - недопустимо.</v>
      </c>
    </row>
    <row r="112" spans="2:51" s="23" customFormat="1" ht="28.5" hidden="1" outlineLevel="1" x14ac:dyDescent="0.25">
      <c r="B112" s="24" t="str">
        <f t="shared" si="102"/>
        <v>В5_140</v>
      </c>
      <c r="C112" s="25" t="s">
        <v>116</v>
      </c>
      <c r="D112" s="25" t="s">
        <v>116</v>
      </c>
      <c r="E112" s="25" t="s">
        <v>116</v>
      </c>
      <c r="F112" s="25" t="s">
        <v>116</v>
      </c>
      <c r="G112" s="25" t="s">
        <v>117</v>
      </c>
      <c r="H112" s="25" t="s">
        <v>116</v>
      </c>
      <c r="I112" s="25" t="s">
        <v>151</v>
      </c>
      <c r="J112" s="25"/>
      <c r="K112" s="25"/>
      <c r="L112" s="25"/>
      <c r="M112" s="25" t="s">
        <v>121</v>
      </c>
      <c r="N112" s="25" t="s">
        <v>618</v>
      </c>
      <c r="O112" s="25"/>
      <c r="P112" s="25" t="s">
        <v>621</v>
      </c>
      <c r="Q112" s="25"/>
      <c r="R112" s="26" t="s">
        <v>122</v>
      </c>
      <c r="S112" s="25"/>
      <c r="T112" s="382"/>
      <c r="U112" s="25" t="s">
        <v>131</v>
      </c>
      <c r="V112" s="25" t="s">
        <v>623</v>
      </c>
      <c r="W112" s="25"/>
      <c r="X112" s="25" t="s">
        <v>621</v>
      </c>
      <c r="Y112" s="25"/>
      <c r="Z112" s="90" t="str">
        <f t="shared" si="84"/>
        <v>стр.210 гр.6, 7, 8 раздела 1 ф.0503140 &lt;&gt; 583 гр.6, 7, 8 раздела 2 - недопустимо.</v>
      </c>
      <c r="AA112" s="28" t="s">
        <v>123</v>
      </c>
      <c r="AB112" s="28" t="s">
        <v>123</v>
      </c>
      <c r="AC112" s="29"/>
      <c r="AD112" s="30"/>
      <c r="AE112" s="31" t="s">
        <v>4</v>
      </c>
      <c r="AF112" s="32" t="s">
        <v>123</v>
      </c>
      <c r="AG112" s="6">
        <f t="shared" si="85"/>
        <v>1</v>
      </c>
      <c r="AH112" s="6">
        <f t="shared" si="86"/>
        <v>0</v>
      </c>
      <c r="AI112" s="6">
        <f t="shared" si="87"/>
        <v>0</v>
      </c>
      <c r="AJ112" s="91" t="str">
        <f t="shared" si="88"/>
        <v>стр.210</v>
      </c>
      <c r="AK112" s="92" t="str">
        <f t="shared" si="89"/>
        <v/>
      </c>
      <c r="AL112" s="92" t="str">
        <f t="shared" si="90"/>
        <v xml:space="preserve"> гр.6, 7, 8</v>
      </c>
      <c r="AM112" s="92" t="str">
        <f t="shared" si="91"/>
        <v/>
      </c>
      <c r="AN112" s="92" t="str">
        <f t="shared" si="92"/>
        <v xml:space="preserve"> раздела 1</v>
      </c>
      <c r="AO112" s="92" t="str">
        <f t="shared" si="103"/>
        <v xml:space="preserve"> ф.0503140</v>
      </c>
      <c r="AP112" s="79" t="str">
        <f t="shared" si="93"/>
        <v/>
      </c>
      <c r="AQ112" s="92" t="str">
        <f t="shared" si="94"/>
        <v xml:space="preserve"> &lt;&gt;</v>
      </c>
      <c r="AR112" s="92" t="str">
        <f t="shared" si="95"/>
        <v/>
      </c>
      <c r="AS112" s="92" t="str">
        <f t="shared" si="96"/>
        <v xml:space="preserve"> 583</v>
      </c>
      <c r="AT112" s="92" t="str">
        <f t="shared" si="97"/>
        <v/>
      </c>
      <c r="AU112" s="92" t="str">
        <f t="shared" si="98"/>
        <v xml:space="preserve"> гр.6, 7, 8</v>
      </c>
      <c r="AV112" s="92" t="str">
        <f t="shared" si="99"/>
        <v/>
      </c>
      <c r="AW112" s="93" t="str">
        <f t="shared" si="100"/>
        <v xml:space="preserve"> раздела 2</v>
      </c>
      <c r="AX112" s="92" t="str">
        <f t="shared" si="101"/>
        <v xml:space="preserve"> - недопустимо.</v>
      </c>
    </row>
    <row r="113" spans="2:51" s="23" customFormat="1" ht="28.5" hidden="1" outlineLevel="1" x14ac:dyDescent="0.25">
      <c r="B113" s="24" t="str">
        <f t="shared" si="102"/>
        <v>В6_140</v>
      </c>
      <c r="C113" s="25" t="s">
        <v>116</v>
      </c>
      <c r="D113" s="25" t="s">
        <v>116</v>
      </c>
      <c r="E113" s="25" t="s">
        <v>116</v>
      </c>
      <c r="F113" s="25" t="s">
        <v>116</v>
      </c>
      <c r="G113" s="25" t="s">
        <v>117</v>
      </c>
      <c r="H113" s="25" t="s">
        <v>116</v>
      </c>
      <c r="I113" s="25" t="s">
        <v>151</v>
      </c>
      <c r="J113" s="25"/>
      <c r="K113" s="25"/>
      <c r="L113" s="25"/>
      <c r="M113" s="25" t="s">
        <v>121</v>
      </c>
      <c r="N113" s="25" t="s">
        <v>618</v>
      </c>
      <c r="O113" s="25"/>
      <c r="P113" s="25" t="s">
        <v>621</v>
      </c>
      <c r="Q113" s="25"/>
      <c r="R113" s="26" t="s">
        <v>122</v>
      </c>
      <c r="S113" s="25"/>
      <c r="T113" s="382"/>
      <c r="U113" s="25" t="s">
        <v>121</v>
      </c>
      <c r="V113" s="25" t="s">
        <v>620</v>
      </c>
      <c r="W113" s="25"/>
      <c r="X113" s="25" t="s">
        <v>621</v>
      </c>
      <c r="Y113" s="25"/>
      <c r="Z113" s="90" t="str">
        <f t="shared" si="84"/>
        <v>стр.210 гр.6, 7, 8 раздела 1 ф.0503140 &lt;&gt; 211 + 213 гр.6, 7, 8 раздела 1 - недопустимо.</v>
      </c>
      <c r="AA113" s="28" t="s">
        <v>123</v>
      </c>
      <c r="AB113" s="28" t="s">
        <v>123</v>
      </c>
      <c r="AC113" s="29"/>
      <c r="AD113" s="30"/>
      <c r="AE113" s="31" t="s">
        <v>4</v>
      </c>
      <c r="AF113" s="32" t="s">
        <v>123</v>
      </c>
      <c r="AG113" s="6">
        <f t="shared" si="85"/>
        <v>1</v>
      </c>
      <c r="AH113" s="6">
        <f t="shared" si="86"/>
        <v>0</v>
      </c>
      <c r="AI113" s="6">
        <f t="shared" si="87"/>
        <v>0</v>
      </c>
      <c r="AJ113" s="91" t="str">
        <f t="shared" si="88"/>
        <v>стр.210</v>
      </c>
      <c r="AK113" s="92" t="str">
        <f t="shared" si="89"/>
        <v/>
      </c>
      <c r="AL113" s="92" t="str">
        <f t="shared" si="90"/>
        <v xml:space="preserve"> гр.6, 7, 8</v>
      </c>
      <c r="AM113" s="92" t="str">
        <f t="shared" si="91"/>
        <v/>
      </c>
      <c r="AN113" s="92" t="str">
        <f t="shared" si="92"/>
        <v xml:space="preserve"> раздела 1</v>
      </c>
      <c r="AO113" s="92" t="str">
        <f t="shared" si="103"/>
        <v xml:space="preserve"> ф.0503140</v>
      </c>
      <c r="AP113" s="79" t="str">
        <f t="shared" si="93"/>
        <v/>
      </c>
      <c r="AQ113" s="92" t="str">
        <f t="shared" si="94"/>
        <v xml:space="preserve"> &lt;&gt;</v>
      </c>
      <c r="AR113" s="92" t="str">
        <f t="shared" si="95"/>
        <v/>
      </c>
      <c r="AS113" s="92" t="str">
        <f t="shared" si="96"/>
        <v xml:space="preserve"> 211 + 213</v>
      </c>
      <c r="AT113" s="92" t="str">
        <f t="shared" si="97"/>
        <v/>
      </c>
      <c r="AU113" s="92" t="str">
        <f t="shared" si="98"/>
        <v xml:space="preserve"> гр.6, 7, 8</v>
      </c>
      <c r="AV113" s="92" t="str">
        <f t="shared" si="99"/>
        <v/>
      </c>
      <c r="AW113" s="93" t="str">
        <f t="shared" si="100"/>
        <v xml:space="preserve"> раздела 1</v>
      </c>
      <c r="AX113" s="92" t="str">
        <f t="shared" si="101"/>
        <v xml:space="preserve"> - недопустимо.</v>
      </c>
    </row>
    <row r="114" spans="2:51" s="23" customFormat="1" hidden="1" outlineLevel="1" x14ac:dyDescent="0.25">
      <c r="B114" s="24" t="str">
        <f t="shared" si="102"/>
        <v>В7_140</v>
      </c>
      <c r="C114" s="25" t="s">
        <v>116</v>
      </c>
      <c r="D114" s="25" t="s">
        <v>116</v>
      </c>
      <c r="E114" s="25" t="s">
        <v>117</v>
      </c>
      <c r="F114" s="25" t="s">
        <v>116</v>
      </c>
      <c r="G114" s="25" t="s">
        <v>117</v>
      </c>
      <c r="H114" s="25" t="s">
        <v>116</v>
      </c>
      <c r="I114" s="25" t="s">
        <v>151</v>
      </c>
      <c r="J114" s="25"/>
      <c r="K114" s="25"/>
      <c r="L114" s="25"/>
      <c r="M114" s="25" t="s">
        <v>121</v>
      </c>
      <c r="N114" s="25" t="s">
        <v>624</v>
      </c>
      <c r="O114" s="25"/>
      <c r="P114" s="25" t="s">
        <v>619</v>
      </c>
      <c r="Q114" s="25"/>
      <c r="R114" s="26" t="s">
        <v>122</v>
      </c>
      <c r="S114" s="25" t="s">
        <v>230</v>
      </c>
      <c r="T114" s="382"/>
      <c r="U114" s="25"/>
      <c r="V114" s="25"/>
      <c r="W114" s="25"/>
      <c r="X114" s="25"/>
      <c r="Y114" s="25"/>
      <c r="Z114" s="90" t="str">
        <f t="shared" si="84"/>
        <v>стр.212, 235, 236 гр.3, 4, 5 раздела 1 ф.0503140 &lt;&gt; 0 - недопустимо.</v>
      </c>
      <c r="AA114" s="28" t="s">
        <v>123</v>
      </c>
      <c r="AB114" s="28" t="s">
        <v>123</v>
      </c>
      <c r="AC114" s="29"/>
      <c r="AD114" s="30"/>
      <c r="AE114" s="31" t="s">
        <v>4</v>
      </c>
      <c r="AF114" s="32" t="s">
        <v>123</v>
      </c>
      <c r="AG114" s="6">
        <f t="shared" si="85"/>
        <v>1</v>
      </c>
      <c r="AH114" s="6">
        <f t="shared" si="86"/>
        <v>0</v>
      </c>
      <c r="AI114" s="6">
        <f t="shared" si="87"/>
        <v>0</v>
      </c>
      <c r="AJ114" s="91" t="str">
        <f t="shared" si="88"/>
        <v>стр.212, 235, 236</v>
      </c>
      <c r="AK114" s="92" t="str">
        <f t="shared" si="89"/>
        <v/>
      </c>
      <c r="AL114" s="92" t="str">
        <f t="shared" si="90"/>
        <v xml:space="preserve"> гр.3, 4, 5</v>
      </c>
      <c r="AM114" s="92" t="str">
        <f t="shared" si="91"/>
        <v/>
      </c>
      <c r="AN114" s="92" t="str">
        <f t="shared" si="92"/>
        <v xml:space="preserve"> раздела 1</v>
      </c>
      <c r="AO114" s="92" t="str">
        <f t="shared" si="103"/>
        <v xml:space="preserve"> ф.0503140</v>
      </c>
      <c r="AP114" s="79" t="str">
        <f t="shared" si="93"/>
        <v/>
      </c>
      <c r="AQ114" s="92" t="str">
        <f t="shared" si="94"/>
        <v xml:space="preserve"> &lt;&gt;</v>
      </c>
      <c r="AR114" s="92" t="str">
        <f t="shared" si="95"/>
        <v xml:space="preserve"> 0</v>
      </c>
      <c r="AS114" s="92" t="str">
        <f t="shared" si="96"/>
        <v/>
      </c>
      <c r="AT114" s="92" t="str">
        <f t="shared" si="97"/>
        <v/>
      </c>
      <c r="AU114" s="92" t="str">
        <f t="shared" si="98"/>
        <v/>
      </c>
      <c r="AV114" s="92" t="str">
        <f t="shared" si="99"/>
        <v/>
      </c>
      <c r="AW114" s="93" t="str">
        <f t="shared" si="100"/>
        <v/>
      </c>
      <c r="AX114" s="92" t="str">
        <f t="shared" si="101"/>
        <v xml:space="preserve"> - недопустимо.</v>
      </c>
    </row>
    <row r="115" spans="2:51" s="23" customFormat="1" hidden="1" outlineLevel="1" x14ac:dyDescent="0.25">
      <c r="B115" s="24" t="str">
        <f t="shared" si="102"/>
        <v>В8_140</v>
      </c>
      <c r="C115" s="25" t="s">
        <v>116</v>
      </c>
      <c r="D115" s="25" t="s">
        <v>116</v>
      </c>
      <c r="E115" s="25" t="s">
        <v>116</v>
      </c>
      <c r="F115" s="25" t="s">
        <v>116</v>
      </c>
      <c r="G115" s="25" t="s">
        <v>117</v>
      </c>
      <c r="H115" s="25" t="s">
        <v>116</v>
      </c>
      <c r="I115" s="25" t="s">
        <v>151</v>
      </c>
      <c r="J115" s="25"/>
      <c r="K115" s="25"/>
      <c r="L115" s="25"/>
      <c r="M115" s="25" t="s">
        <v>121</v>
      </c>
      <c r="N115" s="25" t="s">
        <v>624</v>
      </c>
      <c r="O115" s="25"/>
      <c r="P115" s="25" t="s">
        <v>621</v>
      </c>
      <c r="Q115" s="25"/>
      <c r="R115" s="26" t="s">
        <v>122</v>
      </c>
      <c r="S115" s="25" t="s">
        <v>230</v>
      </c>
      <c r="T115" s="382"/>
      <c r="U115" s="25"/>
      <c r="V115" s="25"/>
      <c r="W115" s="25"/>
      <c r="X115" s="25"/>
      <c r="Y115" s="25"/>
      <c r="Z115" s="90" t="str">
        <f t="shared" si="84"/>
        <v>стр.212, 235, 236 гр.6, 7, 8 раздела 1 ф.0503140 &lt;&gt; 0 - недопустимо.</v>
      </c>
      <c r="AA115" s="28" t="s">
        <v>123</v>
      </c>
      <c r="AB115" s="28" t="s">
        <v>123</v>
      </c>
      <c r="AC115" s="29"/>
      <c r="AD115" s="30"/>
      <c r="AE115" s="31" t="s">
        <v>4</v>
      </c>
      <c r="AF115" s="32" t="s">
        <v>123</v>
      </c>
      <c r="AG115" s="6">
        <f t="shared" si="85"/>
        <v>1</v>
      </c>
      <c r="AH115" s="6">
        <f t="shared" si="86"/>
        <v>0</v>
      </c>
      <c r="AI115" s="6">
        <f t="shared" si="87"/>
        <v>0</v>
      </c>
      <c r="AJ115" s="91" t="str">
        <f t="shared" si="88"/>
        <v>стр.212, 235, 236</v>
      </c>
      <c r="AK115" s="92" t="str">
        <f t="shared" si="89"/>
        <v/>
      </c>
      <c r="AL115" s="92" t="str">
        <f t="shared" si="90"/>
        <v xml:space="preserve"> гр.6, 7, 8</v>
      </c>
      <c r="AM115" s="92" t="str">
        <f t="shared" si="91"/>
        <v/>
      </c>
      <c r="AN115" s="92" t="str">
        <f t="shared" si="92"/>
        <v xml:space="preserve"> раздела 1</v>
      </c>
      <c r="AO115" s="92" t="str">
        <f t="shared" si="103"/>
        <v xml:space="preserve"> ф.0503140</v>
      </c>
      <c r="AP115" s="79" t="str">
        <f t="shared" si="93"/>
        <v/>
      </c>
      <c r="AQ115" s="92" t="str">
        <f t="shared" si="94"/>
        <v xml:space="preserve"> &lt;&gt;</v>
      </c>
      <c r="AR115" s="92" t="str">
        <f t="shared" si="95"/>
        <v xml:space="preserve"> 0</v>
      </c>
      <c r="AS115" s="92" t="str">
        <f t="shared" si="96"/>
        <v/>
      </c>
      <c r="AT115" s="92" t="str">
        <f t="shared" si="97"/>
        <v/>
      </c>
      <c r="AU115" s="92" t="str">
        <f t="shared" si="98"/>
        <v/>
      </c>
      <c r="AV115" s="92" t="str">
        <f t="shared" si="99"/>
        <v/>
      </c>
      <c r="AW115" s="93" t="str">
        <f t="shared" si="100"/>
        <v/>
      </c>
      <c r="AX115" s="92" t="str">
        <f t="shared" si="101"/>
        <v xml:space="preserve"> - недопустимо.</v>
      </c>
    </row>
    <row r="116" spans="2:51" s="23" customFormat="1" ht="28.5" hidden="1" outlineLevel="1" x14ac:dyDescent="0.25">
      <c r="B116" s="24" t="str">
        <f t="shared" si="102"/>
        <v>В9_140</v>
      </c>
      <c r="C116" s="25" t="s">
        <v>116</v>
      </c>
      <c r="D116" s="25" t="s">
        <v>116</v>
      </c>
      <c r="E116" s="25" t="s">
        <v>117</v>
      </c>
      <c r="F116" s="25" t="s">
        <v>116</v>
      </c>
      <c r="G116" s="25" t="s">
        <v>117</v>
      </c>
      <c r="H116" s="25" t="s">
        <v>116</v>
      </c>
      <c r="I116" s="25" t="s">
        <v>151</v>
      </c>
      <c r="J116" s="25"/>
      <c r="K116" s="25"/>
      <c r="L116" s="25"/>
      <c r="M116" s="25" t="s">
        <v>121</v>
      </c>
      <c r="N116" s="25" t="s">
        <v>625</v>
      </c>
      <c r="O116" s="25"/>
      <c r="P116" s="25" t="s">
        <v>621</v>
      </c>
      <c r="Q116" s="25"/>
      <c r="R116" s="26" t="s">
        <v>122</v>
      </c>
      <c r="S116" s="25"/>
      <c r="T116" s="382"/>
      <c r="U116" s="25" t="s">
        <v>119</v>
      </c>
      <c r="V116" s="25" t="s">
        <v>626</v>
      </c>
      <c r="W116" s="25"/>
      <c r="X116" s="25" t="s">
        <v>621</v>
      </c>
      <c r="Y116" s="25"/>
      <c r="Z116" s="90" t="str">
        <f t="shared" si="84"/>
        <v>стр.210 + 230 гр.6, 7, 8 раздела 1 ф.0503140 &lt;&gt; 580 + 440 + 450 – 235 – 236  гр.6, 7, 8 раздела 1, 2 - недопустимо.</v>
      </c>
      <c r="AA116" s="28" t="s">
        <v>123</v>
      </c>
      <c r="AB116" s="28" t="s">
        <v>123</v>
      </c>
      <c r="AC116" s="29"/>
      <c r="AD116" s="30"/>
      <c r="AE116" s="31" t="s">
        <v>4</v>
      </c>
      <c r="AF116" s="32" t="s">
        <v>123</v>
      </c>
      <c r="AG116" s="6">
        <f t="shared" si="85"/>
        <v>1</v>
      </c>
      <c r="AH116" s="6">
        <f t="shared" si="86"/>
        <v>0</v>
      </c>
      <c r="AI116" s="6">
        <f t="shared" si="87"/>
        <v>0</v>
      </c>
      <c r="AJ116" s="91" t="str">
        <f t="shared" si="88"/>
        <v>стр.210 + 230</v>
      </c>
      <c r="AK116" s="92" t="str">
        <f t="shared" si="89"/>
        <v/>
      </c>
      <c r="AL116" s="92" t="str">
        <f t="shared" si="90"/>
        <v xml:space="preserve"> гр.6, 7, 8</v>
      </c>
      <c r="AM116" s="92" t="str">
        <f t="shared" si="91"/>
        <v/>
      </c>
      <c r="AN116" s="92" t="str">
        <f t="shared" si="92"/>
        <v xml:space="preserve"> раздела 1</v>
      </c>
      <c r="AO116" s="92" t="str">
        <f t="shared" si="103"/>
        <v xml:space="preserve"> ф.0503140</v>
      </c>
      <c r="AP116" s="79" t="str">
        <f t="shared" si="93"/>
        <v/>
      </c>
      <c r="AQ116" s="92" t="str">
        <f t="shared" si="94"/>
        <v xml:space="preserve"> &lt;&gt;</v>
      </c>
      <c r="AR116" s="92" t="str">
        <f t="shared" si="95"/>
        <v/>
      </c>
      <c r="AS116" s="92" t="str">
        <f t="shared" si="96"/>
        <v xml:space="preserve"> 580 + 440 + 450 – 235 – 236 </v>
      </c>
      <c r="AT116" s="92" t="str">
        <f t="shared" si="97"/>
        <v/>
      </c>
      <c r="AU116" s="92" t="str">
        <f t="shared" si="98"/>
        <v xml:space="preserve"> гр.6, 7, 8</v>
      </c>
      <c r="AV116" s="92" t="str">
        <f t="shared" si="99"/>
        <v/>
      </c>
      <c r="AW116" s="93" t="str">
        <f t="shared" si="100"/>
        <v xml:space="preserve"> раздела 1, 2</v>
      </c>
      <c r="AX116" s="92" t="str">
        <f t="shared" si="101"/>
        <v xml:space="preserve"> - недопустимо.</v>
      </c>
      <c r="AY116" s="23" t="s">
        <v>627</v>
      </c>
    </row>
    <row r="117" spans="2:51" s="23" customFormat="1" ht="28.5" hidden="1" outlineLevel="1" x14ac:dyDescent="0.25">
      <c r="B117" s="24" t="str">
        <f t="shared" si="102"/>
        <v>В10_140</v>
      </c>
      <c r="C117" s="25" t="s">
        <v>116</v>
      </c>
      <c r="D117" s="25" t="s">
        <v>116</v>
      </c>
      <c r="E117" s="25" t="s">
        <v>117</v>
      </c>
      <c r="F117" s="25" t="s">
        <v>116</v>
      </c>
      <c r="G117" s="25" t="s">
        <v>117</v>
      </c>
      <c r="H117" s="25" t="s">
        <v>116</v>
      </c>
      <c r="I117" s="25" t="s">
        <v>151</v>
      </c>
      <c r="J117" s="25"/>
      <c r="K117" s="25"/>
      <c r="L117" s="25"/>
      <c r="M117" s="25" t="s">
        <v>121</v>
      </c>
      <c r="N117" s="25" t="s">
        <v>628</v>
      </c>
      <c r="O117" s="25"/>
      <c r="P117" s="25" t="s">
        <v>120</v>
      </c>
      <c r="Q117" s="25"/>
      <c r="R117" s="26" t="s">
        <v>122</v>
      </c>
      <c r="S117" s="25" t="s">
        <v>230</v>
      </c>
      <c r="T117" s="382"/>
      <c r="U117" s="25"/>
      <c r="V117" s="25"/>
      <c r="W117" s="25"/>
      <c r="X117" s="25"/>
      <c r="Y117" s="25"/>
      <c r="Z117" s="90" t="str">
        <f t="shared" si="84"/>
        <v>стр.220, 221, 222, 223 по всем графам раздела 1 ф.0503140 &lt;&gt; 0 - недопустимо.</v>
      </c>
      <c r="AA117" s="28" t="s">
        <v>123</v>
      </c>
      <c r="AB117" s="28" t="s">
        <v>123</v>
      </c>
      <c r="AC117" s="29"/>
      <c r="AD117" s="30"/>
      <c r="AE117" s="31" t="s">
        <v>4</v>
      </c>
      <c r="AF117" s="32" t="s">
        <v>123</v>
      </c>
      <c r="AG117" s="6">
        <f t="shared" si="85"/>
        <v>1</v>
      </c>
      <c r="AH117" s="6">
        <f t="shared" si="86"/>
        <v>0</v>
      </c>
      <c r="AI117" s="6">
        <f t="shared" si="87"/>
        <v>0</v>
      </c>
      <c r="AJ117" s="91" t="str">
        <f t="shared" si="88"/>
        <v>стр.220, 221, 222, 223</v>
      </c>
      <c r="AK117" s="92" t="str">
        <f t="shared" si="89"/>
        <v/>
      </c>
      <c r="AL117" s="92" t="str">
        <f t="shared" si="90"/>
        <v xml:space="preserve"> по всем графам</v>
      </c>
      <c r="AM117" s="92" t="str">
        <f t="shared" si="91"/>
        <v/>
      </c>
      <c r="AN117" s="92" t="str">
        <f t="shared" si="92"/>
        <v xml:space="preserve"> раздела 1</v>
      </c>
      <c r="AO117" s="92" t="str">
        <f t="shared" si="103"/>
        <v xml:space="preserve"> ф.0503140</v>
      </c>
      <c r="AP117" s="79" t="str">
        <f t="shared" si="93"/>
        <v/>
      </c>
      <c r="AQ117" s="92" t="str">
        <f t="shared" si="94"/>
        <v xml:space="preserve"> &lt;&gt;</v>
      </c>
      <c r="AR117" s="92" t="str">
        <f t="shared" si="95"/>
        <v xml:space="preserve"> 0</v>
      </c>
      <c r="AS117" s="92" t="str">
        <f t="shared" si="96"/>
        <v/>
      </c>
      <c r="AT117" s="92" t="str">
        <f t="shared" si="97"/>
        <v/>
      </c>
      <c r="AU117" s="92" t="str">
        <f t="shared" si="98"/>
        <v/>
      </c>
      <c r="AV117" s="92" t="str">
        <f t="shared" si="99"/>
        <v/>
      </c>
      <c r="AW117" s="93" t="str">
        <f t="shared" si="100"/>
        <v/>
      </c>
      <c r="AX117" s="92" t="str">
        <f t="shared" si="101"/>
        <v xml:space="preserve"> - недопустимо.</v>
      </c>
    </row>
    <row r="118" spans="2:51" s="23" customFormat="1" ht="28.5" hidden="1" outlineLevel="1" x14ac:dyDescent="0.25">
      <c r="B118" s="24" t="str">
        <f t="shared" si="102"/>
        <v>В11_140</v>
      </c>
      <c r="C118" s="25" t="s">
        <v>116</v>
      </c>
      <c r="D118" s="25" t="s">
        <v>116</v>
      </c>
      <c r="E118" s="25" t="s">
        <v>117</v>
      </c>
      <c r="F118" s="25" t="s">
        <v>116</v>
      </c>
      <c r="G118" s="25" t="s">
        <v>117</v>
      </c>
      <c r="H118" s="25" t="s">
        <v>116</v>
      </c>
      <c r="I118" s="25" t="s">
        <v>151</v>
      </c>
      <c r="J118" s="25"/>
      <c r="K118" s="25"/>
      <c r="L118" s="25"/>
      <c r="M118" s="25" t="s">
        <v>121</v>
      </c>
      <c r="N118" s="25" t="s">
        <v>629</v>
      </c>
      <c r="O118" s="25"/>
      <c r="P118" s="25" t="s">
        <v>120</v>
      </c>
      <c r="Q118" s="25"/>
      <c r="R118" s="26" t="s">
        <v>122</v>
      </c>
      <c r="S118" s="25"/>
      <c r="T118" s="382"/>
      <c r="U118" s="25" t="s">
        <v>121</v>
      </c>
      <c r="V118" s="25" t="s">
        <v>630</v>
      </c>
      <c r="W118" s="25"/>
      <c r="X118" s="25" t="s">
        <v>120</v>
      </c>
      <c r="Y118" s="25"/>
      <c r="Z118" s="90" t="str">
        <f t="shared" si="84"/>
        <v>стр.230 по всем графам раздела 1 ф.0503140 &lt;&gt; 231 + 232 + 233 по соответствующим графам раздела 1 - недопустимо.</v>
      </c>
      <c r="AA118" s="28" t="s">
        <v>123</v>
      </c>
      <c r="AB118" s="28" t="s">
        <v>123</v>
      </c>
      <c r="AC118" s="29"/>
      <c r="AD118" s="30"/>
      <c r="AE118" s="31" t="s">
        <v>4</v>
      </c>
      <c r="AF118" s="32" t="s">
        <v>123</v>
      </c>
      <c r="AG118" s="6">
        <f t="shared" si="85"/>
        <v>1</v>
      </c>
      <c r="AH118" s="6">
        <f t="shared" si="86"/>
        <v>0</v>
      </c>
      <c r="AI118" s="6">
        <f t="shared" si="87"/>
        <v>0</v>
      </c>
      <c r="AJ118" s="91" t="str">
        <f t="shared" si="88"/>
        <v>стр.230</v>
      </c>
      <c r="AK118" s="92" t="str">
        <f t="shared" si="89"/>
        <v/>
      </c>
      <c r="AL118" s="92" t="str">
        <f t="shared" si="90"/>
        <v xml:space="preserve"> по всем графам</v>
      </c>
      <c r="AM118" s="92" t="str">
        <f t="shared" si="91"/>
        <v/>
      </c>
      <c r="AN118" s="92" t="str">
        <f t="shared" si="92"/>
        <v xml:space="preserve"> раздела 1</v>
      </c>
      <c r="AO118" s="92" t="str">
        <f t="shared" si="103"/>
        <v xml:space="preserve"> ф.0503140</v>
      </c>
      <c r="AP118" s="79" t="str">
        <f t="shared" si="93"/>
        <v/>
      </c>
      <c r="AQ118" s="92" t="str">
        <f t="shared" si="94"/>
        <v xml:space="preserve"> &lt;&gt;</v>
      </c>
      <c r="AR118" s="92" t="str">
        <f t="shared" si="95"/>
        <v/>
      </c>
      <c r="AS118" s="92" t="str">
        <f t="shared" si="96"/>
        <v xml:space="preserve"> 231 + 232 + 233</v>
      </c>
      <c r="AT118" s="92" t="str">
        <f t="shared" si="97"/>
        <v/>
      </c>
      <c r="AU118" s="92" t="str">
        <f t="shared" si="98"/>
        <v xml:space="preserve"> по соответствующим графам</v>
      </c>
      <c r="AV118" s="92" t="str">
        <f t="shared" si="99"/>
        <v/>
      </c>
      <c r="AW118" s="93" t="str">
        <f t="shared" si="100"/>
        <v xml:space="preserve"> раздела 1</v>
      </c>
      <c r="AX118" s="92" t="str">
        <f t="shared" si="101"/>
        <v xml:space="preserve"> - недопустимо.</v>
      </c>
    </row>
    <row r="119" spans="2:51" s="23" customFormat="1" ht="28.5" hidden="1" outlineLevel="1" x14ac:dyDescent="0.25">
      <c r="B119" s="24" t="str">
        <f t="shared" si="102"/>
        <v>В12_140</v>
      </c>
      <c r="C119" s="25" t="s">
        <v>116</v>
      </c>
      <c r="D119" s="25" t="s">
        <v>116</v>
      </c>
      <c r="E119" s="25" t="s">
        <v>117</v>
      </c>
      <c r="F119" s="25" t="s">
        <v>116</v>
      </c>
      <c r="G119" s="25" t="s">
        <v>117</v>
      </c>
      <c r="H119" s="25" t="s">
        <v>116</v>
      </c>
      <c r="I119" s="25" t="s">
        <v>151</v>
      </c>
      <c r="J119" s="25"/>
      <c r="K119" s="25"/>
      <c r="L119" s="25"/>
      <c r="M119" s="25" t="s">
        <v>121</v>
      </c>
      <c r="N119" s="25" t="s">
        <v>631</v>
      </c>
      <c r="O119" s="25"/>
      <c r="P119" s="25" t="s">
        <v>120</v>
      </c>
      <c r="Q119" s="25"/>
      <c r="R119" s="26" t="s">
        <v>122</v>
      </c>
      <c r="S119" s="25"/>
      <c r="T119" s="382"/>
      <c r="U119" s="25" t="s">
        <v>121</v>
      </c>
      <c r="V119" s="25" t="s">
        <v>632</v>
      </c>
      <c r="W119" s="25"/>
      <c r="X119" s="25" t="s">
        <v>120</v>
      </c>
      <c r="Y119" s="25"/>
      <c r="Z119" s="90" t="str">
        <f t="shared" si="84"/>
        <v>стр.350 по всем графам раздела 1 ф.0503140 &lt;&gt; 210 + 220 + 230 + 235 + 236 по соответствующим графам раздела 1 - недопустимо.</v>
      </c>
      <c r="AA119" s="28" t="s">
        <v>123</v>
      </c>
      <c r="AB119" s="28" t="s">
        <v>123</v>
      </c>
      <c r="AC119" s="29"/>
      <c r="AD119" s="30"/>
      <c r="AE119" s="31" t="s">
        <v>4</v>
      </c>
      <c r="AF119" s="32" t="s">
        <v>123</v>
      </c>
      <c r="AG119" s="6">
        <f t="shared" si="85"/>
        <v>1</v>
      </c>
      <c r="AH119" s="6">
        <f t="shared" si="86"/>
        <v>0</v>
      </c>
      <c r="AI119" s="6">
        <f t="shared" si="87"/>
        <v>0</v>
      </c>
      <c r="AJ119" s="91" t="str">
        <f t="shared" si="88"/>
        <v>стр.350</v>
      </c>
      <c r="AK119" s="92" t="str">
        <f t="shared" si="89"/>
        <v/>
      </c>
      <c r="AL119" s="92" t="str">
        <f t="shared" si="90"/>
        <v xml:space="preserve"> по всем графам</v>
      </c>
      <c r="AM119" s="92" t="str">
        <f t="shared" si="91"/>
        <v/>
      </c>
      <c r="AN119" s="92" t="str">
        <f t="shared" si="92"/>
        <v xml:space="preserve"> раздела 1</v>
      </c>
      <c r="AO119" s="92" t="str">
        <f t="shared" si="103"/>
        <v xml:space="preserve"> ф.0503140</v>
      </c>
      <c r="AP119" s="79" t="str">
        <f t="shared" si="93"/>
        <v/>
      </c>
      <c r="AQ119" s="92" t="str">
        <f t="shared" si="94"/>
        <v xml:space="preserve"> &lt;&gt;</v>
      </c>
      <c r="AR119" s="92" t="str">
        <f t="shared" si="95"/>
        <v/>
      </c>
      <c r="AS119" s="92" t="str">
        <f t="shared" si="96"/>
        <v xml:space="preserve"> 210 + 220 + 230 + 235 + 236</v>
      </c>
      <c r="AT119" s="92" t="str">
        <f t="shared" si="97"/>
        <v/>
      </c>
      <c r="AU119" s="92" t="str">
        <f t="shared" si="98"/>
        <v xml:space="preserve"> по соответствующим графам</v>
      </c>
      <c r="AV119" s="92" t="str">
        <f t="shared" si="99"/>
        <v/>
      </c>
      <c r="AW119" s="93" t="str">
        <f t="shared" si="100"/>
        <v xml:space="preserve"> раздела 1</v>
      </c>
      <c r="AX119" s="92" t="str">
        <f t="shared" si="101"/>
        <v xml:space="preserve"> - недопустимо.</v>
      </c>
    </row>
    <row r="120" spans="2:51" s="23" customFormat="1" ht="28.5" hidden="1" outlineLevel="1" x14ac:dyDescent="0.25">
      <c r="B120" s="24" t="str">
        <f t="shared" si="102"/>
        <v>В13_140</v>
      </c>
      <c r="C120" s="25" t="s">
        <v>116</v>
      </c>
      <c r="D120" s="25" t="s">
        <v>116</v>
      </c>
      <c r="E120" s="25" t="s">
        <v>117</v>
      </c>
      <c r="F120" s="25" t="s">
        <v>116</v>
      </c>
      <c r="G120" s="25" t="s">
        <v>117</v>
      </c>
      <c r="H120" s="25" t="s">
        <v>116</v>
      </c>
      <c r="I120" s="25" t="s">
        <v>151</v>
      </c>
      <c r="J120" s="25"/>
      <c r="K120" s="25"/>
      <c r="L120" s="25"/>
      <c r="M120" s="25" t="s">
        <v>121</v>
      </c>
      <c r="N120" s="25" t="s">
        <v>631</v>
      </c>
      <c r="O120" s="25"/>
      <c r="P120" s="25" t="s">
        <v>120</v>
      </c>
      <c r="Q120" s="25"/>
      <c r="R120" s="26" t="s">
        <v>122</v>
      </c>
      <c r="S120" s="25"/>
      <c r="T120" s="382"/>
      <c r="U120" s="25" t="s">
        <v>131</v>
      </c>
      <c r="V120" s="25" t="s">
        <v>551</v>
      </c>
      <c r="W120" s="25"/>
      <c r="X120" s="25" t="s">
        <v>120</v>
      </c>
      <c r="Y120" s="25"/>
      <c r="Z120" s="90" t="str">
        <f t="shared" si="84"/>
        <v>стр.350 по всем графам раздела 1 ф.0503140 &lt;&gt; 700 по соответствующим графам раздела 2 - недопустимо.</v>
      </c>
      <c r="AA120" s="28" t="s">
        <v>123</v>
      </c>
      <c r="AB120" s="28" t="s">
        <v>123</v>
      </c>
      <c r="AC120" s="29"/>
      <c r="AD120" s="30"/>
      <c r="AE120" s="31" t="s">
        <v>4</v>
      </c>
      <c r="AF120" s="32" t="s">
        <v>123</v>
      </c>
      <c r="AG120" s="6">
        <f t="shared" si="85"/>
        <v>1</v>
      </c>
      <c r="AH120" s="6">
        <f t="shared" si="86"/>
        <v>0</v>
      </c>
      <c r="AI120" s="6">
        <f t="shared" si="87"/>
        <v>0</v>
      </c>
      <c r="AJ120" s="91" t="str">
        <f t="shared" si="88"/>
        <v>стр.350</v>
      </c>
      <c r="AK120" s="92" t="str">
        <f t="shared" si="89"/>
        <v/>
      </c>
      <c r="AL120" s="92" t="str">
        <f t="shared" si="90"/>
        <v xml:space="preserve"> по всем графам</v>
      </c>
      <c r="AM120" s="92" t="str">
        <f t="shared" si="91"/>
        <v/>
      </c>
      <c r="AN120" s="92" t="str">
        <f t="shared" si="92"/>
        <v xml:space="preserve"> раздела 1</v>
      </c>
      <c r="AO120" s="92" t="str">
        <f t="shared" si="103"/>
        <v xml:space="preserve"> ф.0503140</v>
      </c>
      <c r="AP120" s="79" t="str">
        <f t="shared" si="93"/>
        <v/>
      </c>
      <c r="AQ120" s="92" t="str">
        <f t="shared" si="94"/>
        <v xml:space="preserve"> &lt;&gt;</v>
      </c>
      <c r="AR120" s="92" t="str">
        <f t="shared" si="95"/>
        <v/>
      </c>
      <c r="AS120" s="92" t="str">
        <f t="shared" si="96"/>
        <v xml:space="preserve"> 700</v>
      </c>
      <c r="AT120" s="92" t="str">
        <f t="shared" si="97"/>
        <v/>
      </c>
      <c r="AU120" s="92" t="str">
        <f t="shared" si="98"/>
        <v xml:space="preserve"> по соответствующим графам</v>
      </c>
      <c r="AV120" s="92" t="str">
        <f t="shared" si="99"/>
        <v/>
      </c>
      <c r="AW120" s="93" t="str">
        <f t="shared" si="100"/>
        <v xml:space="preserve"> раздела 2</v>
      </c>
      <c r="AX120" s="92" t="str">
        <f t="shared" si="101"/>
        <v xml:space="preserve"> - недопустимо.</v>
      </c>
    </row>
    <row r="121" spans="2:51" s="23" customFormat="1" hidden="1" outlineLevel="1" x14ac:dyDescent="0.25">
      <c r="B121" s="24" t="str">
        <f t="shared" si="102"/>
        <v>В14_140</v>
      </c>
      <c r="C121" s="25" t="s">
        <v>116</v>
      </c>
      <c r="D121" s="25" t="s">
        <v>116</v>
      </c>
      <c r="E121" s="25" t="s">
        <v>117</v>
      </c>
      <c r="F121" s="25" t="s">
        <v>116</v>
      </c>
      <c r="G121" s="25" t="s">
        <v>117</v>
      </c>
      <c r="H121" s="25" t="s">
        <v>116</v>
      </c>
      <c r="I121" s="25" t="s">
        <v>151</v>
      </c>
      <c r="J121" s="25"/>
      <c r="K121" s="25"/>
      <c r="L121" s="25"/>
      <c r="M121" s="25" t="s">
        <v>131</v>
      </c>
      <c r="N121" s="25" t="s">
        <v>633</v>
      </c>
      <c r="O121" s="25"/>
      <c r="P121" s="25" t="s">
        <v>619</v>
      </c>
      <c r="Q121" s="25"/>
      <c r="R121" s="26" t="s">
        <v>122</v>
      </c>
      <c r="S121" s="25" t="s">
        <v>230</v>
      </c>
      <c r="T121" s="382"/>
      <c r="U121" s="25"/>
      <c r="V121" s="25"/>
      <c r="W121" s="25"/>
      <c r="X121" s="25"/>
      <c r="Y121" s="25"/>
      <c r="Z121" s="90" t="str">
        <f t="shared" si="84"/>
        <v>стр.440, 450, 581, 582 гр.3, 4, 5 раздела 2 ф.0503140 &lt;&gt; 0 - недопустимо.</v>
      </c>
      <c r="AA121" s="28" t="s">
        <v>123</v>
      </c>
      <c r="AB121" s="28" t="s">
        <v>123</v>
      </c>
      <c r="AC121" s="29"/>
      <c r="AD121" s="30"/>
      <c r="AE121" s="31" t="s">
        <v>4</v>
      </c>
      <c r="AF121" s="32" t="s">
        <v>123</v>
      </c>
      <c r="AG121" s="6">
        <f t="shared" si="85"/>
        <v>1</v>
      </c>
      <c r="AH121" s="6">
        <f t="shared" si="86"/>
        <v>0</v>
      </c>
      <c r="AI121" s="6">
        <f t="shared" si="87"/>
        <v>0</v>
      </c>
      <c r="AJ121" s="91" t="str">
        <f t="shared" si="88"/>
        <v>стр.440, 450, 581, 582</v>
      </c>
      <c r="AK121" s="92" t="str">
        <f t="shared" si="89"/>
        <v/>
      </c>
      <c r="AL121" s="92" t="str">
        <f t="shared" si="90"/>
        <v xml:space="preserve"> гр.3, 4, 5</v>
      </c>
      <c r="AM121" s="92" t="str">
        <f t="shared" si="91"/>
        <v/>
      </c>
      <c r="AN121" s="92" t="str">
        <f t="shared" si="92"/>
        <v xml:space="preserve"> раздела 2</v>
      </c>
      <c r="AO121" s="92" t="str">
        <f t="shared" si="103"/>
        <v xml:space="preserve"> ф.0503140</v>
      </c>
      <c r="AP121" s="79" t="str">
        <f t="shared" si="93"/>
        <v/>
      </c>
      <c r="AQ121" s="92" t="str">
        <f t="shared" si="94"/>
        <v xml:space="preserve"> &lt;&gt;</v>
      </c>
      <c r="AR121" s="92" t="str">
        <f t="shared" si="95"/>
        <v xml:space="preserve"> 0</v>
      </c>
      <c r="AS121" s="92" t="str">
        <f t="shared" si="96"/>
        <v/>
      </c>
      <c r="AT121" s="92" t="str">
        <f t="shared" si="97"/>
        <v/>
      </c>
      <c r="AU121" s="92" t="str">
        <f t="shared" si="98"/>
        <v/>
      </c>
      <c r="AV121" s="92" t="str">
        <f t="shared" si="99"/>
        <v/>
      </c>
      <c r="AW121" s="93" t="str">
        <f t="shared" si="100"/>
        <v/>
      </c>
      <c r="AX121" s="92" t="str">
        <f t="shared" si="101"/>
        <v xml:space="preserve"> - недопустимо.</v>
      </c>
    </row>
    <row r="122" spans="2:51" s="23" customFormat="1" hidden="1" outlineLevel="1" x14ac:dyDescent="0.25">
      <c r="B122" s="24" t="str">
        <f t="shared" si="102"/>
        <v>В15_140</v>
      </c>
      <c r="C122" s="25" t="s">
        <v>116</v>
      </c>
      <c r="D122" s="25" t="s">
        <v>116</v>
      </c>
      <c r="E122" s="25" t="s">
        <v>116</v>
      </c>
      <c r="F122" s="25" t="s">
        <v>116</v>
      </c>
      <c r="G122" s="25" t="s">
        <v>117</v>
      </c>
      <c r="H122" s="25" t="s">
        <v>116</v>
      </c>
      <c r="I122" s="25" t="s">
        <v>151</v>
      </c>
      <c r="J122" s="25"/>
      <c r="K122" s="25"/>
      <c r="L122" s="25"/>
      <c r="M122" s="25" t="s">
        <v>131</v>
      </c>
      <c r="N122" s="25" t="s">
        <v>633</v>
      </c>
      <c r="O122" s="25"/>
      <c r="P122" s="25" t="s">
        <v>621</v>
      </c>
      <c r="Q122" s="25"/>
      <c r="R122" s="26" t="s">
        <v>122</v>
      </c>
      <c r="S122" s="25" t="s">
        <v>230</v>
      </c>
      <c r="T122" s="382"/>
      <c r="U122" s="25"/>
      <c r="V122" s="25"/>
      <c r="W122" s="25"/>
      <c r="X122" s="25"/>
      <c r="Y122" s="25"/>
      <c r="Z122" s="90" t="str">
        <f t="shared" si="84"/>
        <v>стр.440, 450, 581, 582 гр.6, 7, 8 раздела 2 ф.0503140 &lt;&gt; 0 - недопустимо.</v>
      </c>
      <c r="AA122" s="28" t="s">
        <v>123</v>
      </c>
      <c r="AB122" s="28" t="s">
        <v>123</v>
      </c>
      <c r="AC122" s="29"/>
      <c r="AD122" s="30"/>
      <c r="AE122" s="31" t="s">
        <v>4</v>
      </c>
      <c r="AF122" s="32" t="s">
        <v>123</v>
      </c>
      <c r="AG122" s="6">
        <f t="shared" si="85"/>
        <v>1</v>
      </c>
      <c r="AH122" s="6">
        <f t="shared" si="86"/>
        <v>0</v>
      </c>
      <c r="AI122" s="6">
        <f t="shared" si="87"/>
        <v>0</v>
      </c>
      <c r="AJ122" s="91" t="str">
        <f t="shared" si="88"/>
        <v>стр.440, 450, 581, 582</v>
      </c>
      <c r="AK122" s="92" t="str">
        <f t="shared" si="89"/>
        <v/>
      </c>
      <c r="AL122" s="92" t="str">
        <f t="shared" si="90"/>
        <v xml:space="preserve"> гр.6, 7, 8</v>
      </c>
      <c r="AM122" s="92" t="str">
        <f t="shared" si="91"/>
        <v/>
      </c>
      <c r="AN122" s="92" t="str">
        <f t="shared" si="92"/>
        <v xml:space="preserve"> раздела 2</v>
      </c>
      <c r="AO122" s="92" t="str">
        <f t="shared" si="103"/>
        <v xml:space="preserve"> ф.0503140</v>
      </c>
      <c r="AP122" s="79" t="str">
        <f t="shared" si="93"/>
        <v/>
      </c>
      <c r="AQ122" s="92" t="str">
        <f t="shared" si="94"/>
        <v xml:space="preserve"> &lt;&gt;</v>
      </c>
      <c r="AR122" s="92" t="str">
        <f t="shared" si="95"/>
        <v xml:space="preserve"> 0</v>
      </c>
      <c r="AS122" s="92" t="str">
        <f t="shared" si="96"/>
        <v/>
      </c>
      <c r="AT122" s="92" t="str">
        <f t="shared" si="97"/>
        <v/>
      </c>
      <c r="AU122" s="92" t="str">
        <f t="shared" si="98"/>
        <v/>
      </c>
      <c r="AV122" s="92" t="str">
        <f t="shared" si="99"/>
        <v/>
      </c>
      <c r="AW122" s="93" t="str">
        <f t="shared" si="100"/>
        <v/>
      </c>
      <c r="AX122" s="92" t="str">
        <f t="shared" si="101"/>
        <v xml:space="preserve"> - недопустимо.</v>
      </c>
    </row>
    <row r="123" spans="2:51" s="23" customFormat="1" ht="28.5" hidden="1" outlineLevel="1" x14ac:dyDescent="0.25">
      <c r="B123" s="24" t="str">
        <f t="shared" si="102"/>
        <v>В16_140</v>
      </c>
      <c r="C123" s="25" t="s">
        <v>116</v>
      </c>
      <c r="D123" s="25" t="s">
        <v>116</v>
      </c>
      <c r="E123" s="25" t="s">
        <v>117</v>
      </c>
      <c r="F123" s="25" t="s">
        <v>116</v>
      </c>
      <c r="G123" s="25" t="s">
        <v>117</v>
      </c>
      <c r="H123" s="25" t="s">
        <v>116</v>
      </c>
      <c r="I123" s="25" t="s">
        <v>151</v>
      </c>
      <c r="J123" s="25"/>
      <c r="K123" s="25"/>
      <c r="L123" s="25"/>
      <c r="M123" s="25" t="s">
        <v>131</v>
      </c>
      <c r="N123" s="25" t="s">
        <v>634</v>
      </c>
      <c r="O123" s="25"/>
      <c r="P123" s="25" t="s">
        <v>120</v>
      </c>
      <c r="Q123" s="25"/>
      <c r="R123" s="26" t="s">
        <v>122</v>
      </c>
      <c r="S123" s="25"/>
      <c r="T123" s="382"/>
      <c r="U123" s="25" t="s">
        <v>131</v>
      </c>
      <c r="V123" s="25" t="s">
        <v>635</v>
      </c>
      <c r="W123" s="25"/>
      <c r="X123" s="25" t="s">
        <v>120</v>
      </c>
      <c r="Y123" s="25"/>
      <c r="Z123" s="90" t="str">
        <f t="shared" si="84"/>
        <v>стр.460 по всем графам раздела 2 ф.0503140 &lt;&gt; 440 + 450 по соответствующим графам раздела 2 - недопустимо.</v>
      </c>
      <c r="AA123" s="28" t="s">
        <v>123</v>
      </c>
      <c r="AB123" s="28" t="s">
        <v>123</v>
      </c>
      <c r="AC123" s="29"/>
      <c r="AD123" s="30"/>
      <c r="AE123" s="31" t="s">
        <v>4</v>
      </c>
      <c r="AF123" s="32" t="s">
        <v>123</v>
      </c>
      <c r="AG123" s="6">
        <f t="shared" si="85"/>
        <v>1</v>
      </c>
      <c r="AH123" s="6">
        <f t="shared" si="86"/>
        <v>0</v>
      </c>
      <c r="AI123" s="6">
        <f t="shared" si="87"/>
        <v>0</v>
      </c>
      <c r="AJ123" s="91" t="str">
        <f t="shared" si="88"/>
        <v>стр.460</v>
      </c>
      <c r="AK123" s="92" t="str">
        <f t="shared" si="89"/>
        <v/>
      </c>
      <c r="AL123" s="92" t="str">
        <f t="shared" si="90"/>
        <v xml:space="preserve"> по всем графам</v>
      </c>
      <c r="AM123" s="92" t="str">
        <f t="shared" si="91"/>
        <v/>
      </c>
      <c r="AN123" s="92" t="str">
        <f t="shared" si="92"/>
        <v xml:space="preserve"> раздела 2</v>
      </c>
      <c r="AO123" s="92" t="str">
        <f t="shared" si="103"/>
        <v xml:space="preserve"> ф.0503140</v>
      </c>
      <c r="AP123" s="79" t="str">
        <f t="shared" si="93"/>
        <v/>
      </c>
      <c r="AQ123" s="92" t="str">
        <f t="shared" si="94"/>
        <v xml:space="preserve"> &lt;&gt;</v>
      </c>
      <c r="AR123" s="92" t="str">
        <f t="shared" si="95"/>
        <v/>
      </c>
      <c r="AS123" s="92" t="str">
        <f t="shared" si="96"/>
        <v xml:space="preserve"> 440 + 450</v>
      </c>
      <c r="AT123" s="92" t="str">
        <f t="shared" si="97"/>
        <v/>
      </c>
      <c r="AU123" s="92" t="str">
        <f t="shared" si="98"/>
        <v xml:space="preserve"> по соответствующим графам</v>
      </c>
      <c r="AV123" s="92" t="str">
        <f t="shared" si="99"/>
        <v/>
      </c>
      <c r="AW123" s="93" t="str">
        <f t="shared" si="100"/>
        <v xml:space="preserve"> раздела 2</v>
      </c>
      <c r="AX123" s="92" t="str">
        <f t="shared" si="101"/>
        <v xml:space="preserve"> - недопустимо.</v>
      </c>
    </row>
    <row r="124" spans="2:51" s="23" customFormat="1" ht="28.5" hidden="1" outlineLevel="1" x14ac:dyDescent="0.25">
      <c r="B124" s="24" t="str">
        <f t="shared" si="102"/>
        <v>В17_140</v>
      </c>
      <c r="C124" s="25" t="s">
        <v>116</v>
      </c>
      <c r="D124" s="25" t="s">
        <v>116</v>
      </c>
      <c r="E124" s="25" t="s">
        <v>117</v>
      </c>
      <c r="F124" s="25" t="s">
        <v>116</v>
      </c>
      <c r="G124" s="25" t="s">
        <v>117</v>
      </c>
      <c r="H124" s="25" t="s">
        <v>116</v>
      </c>
      <c r="I124" s="25" t="s">
        <v>151</v>
      </c>
      <c r="J124" s="25"/>
      <c r="K124" s="25"/>
      <c r="L124" s="25"/>
      <c r="M124" s="25" t="s">
        <v>131</v>
      </c>
      <c r="N124" s="25" t="s">
        <v>636</v>
      </c>
      <c r="O124" s="25"/>
      <c r="P124" s="25" t="s">
        <v>619</v>
      </c>
      <c r="Q124" s="25"/>
      <c r="R124" s="26" t="s">
        <v>122</v>
      </c>
      <c r="S124" s="25"/>
      <c r="T124" s="382"/>
      <c r="U124" s="25" t="s">
        <v>131</v>
      </c>
      <c r="V124" s="25" t="s">
        <v>623</v>
      </c>
      <c r="W124" s="25"/>
      <c r="X124" s="25" t="s">
        <v>619</v>
      </c>
      <c r="Y124" s="25"/>
      <c r="Z124" s="90" t="str">
        <f t="shared" si="84"/>
        <v>стр.580 гр.3, 4, 5 раздела 2 ф.0503140 &lt;&gt; 583 гр.3, 4, 5 раздела 2 - недопустимо.</v>
      </c>
      <c r="AA124" s="28" t="s">
        <v>123</v>
      </c>
      <c r="AB124" s="28" t="s">
        <v>123</v>
      </c>
      <c r="AC124" s="29"/>
      <c r="AD124" s="30"/>
      <c r="AE124" s="31" t="s">
        <v>4</v>
      </c>
      <c r="AF124" s="32" t="s">
        <v>123</v>
      </c>
      <c r="AG124" s="6">
        <f t="shared" si="85"/>
        <v>1</v>
      </c>
      <c r="AH124" s="6">
        <f t="shared" si="86"/>
        <v>0</v>
      </c>
      <c r="AI124" s="6">
        <f t="shared" si="87"/>
        <v>0</v>
      </c>
      <c r="AJ124" s="91" t="str">
        <f t="shared" si="88"/>
        <v>стр.580</v>
      </c>
      <c r="AK124" s="92" t="str">
        <f t="shared" si="89"/>
        <v/>
      </c>
      <c r="AL124" s="92" t="str">
        <f t="shared" si="90"/>
        <v xml:space="preserve"> гр.3, 4, 5</v>
      </c>
      <c r="AM124" s="92" t="str">
        <f t="shared" si="91"/>
        <v/>
      </c>
      <c r="AN124" s="92" t="str">
        <f t="shared" si="92"/>
        <v xml:space="preserve"> раздела 2</v>
      </c>
      <c r="AO124" s="92" t="str">
        <f t="shared" si="103"/>
        <v xml:space="preserve"> ф.0503140</v>
      </c>
      <c r="AP124" s="79" t="str">
        <f t="shared" si="93"/>
        <v/>
      </c>
      <c r="AQ124" s="92" t="str">
        <f t="shared" si="94"/>
        <v xml:space="preserve"> &lt;&gt;</v>
      </c>
      <c r="AR124" s="92" t="str">
        <f t="shared" si="95"/>
        <v/>
      </c>
      <c r="AS124" s="92" t="str">
        <f t="shared" si="96"/>
        <v xml:space="preserve"> 583</v>
      </c>
      <c r="AT124" s="92" t="str">
        <f t="shared" si="97"/>
        <v/>
      </c>
      <c r="AU124" s="92" t="str">
        <f t="shared" si="98"/>
        <v xml:space="preserve"> гр.3, 4, 5</v>
      </c>
      <c r="AV124" s="92" t="str">
        <f t="shared" si="99"/>
        <v/>
      </c>
      <c r="AW124" s="93" t="str">
        <f t="shared" si="100"/>
        <v xml:space="preserve"> раздела 2</v>
      </c>
      <c r="AX124" s="92" t="str">
        <f t="shared" si="101"/>
        <v xml:space="preserve"> - недопустимо.</v>
      </c>
    </row>
    <row r="125" spans="2:51" s="23" customFormat="1" ht="28.5" hidden="1" outlineLevel="1" x14ac:dyDescent="0.25">
      <c r="B125" s="24" t="str">
        <f t="shared" si="102"/>
        <v>В18_140</v>
      </c>
      <c r="C125" s="25" t="s">
        <v>116</v>
      </c>
      <c r="D125" s="25" t="s">
        <v>116</v>
      </c>
      <c r="E125" s="25" t="s">
        <v>117</v>
      </c>
      <c r="F125" s="25" t="s">
        <v>116</v>
      </c>
      <c r="G125" s="25" t="s">
        <v>117</v>
      </c>
      <c r="H125" s="25" t="s">
        <v>116</v>
      </c>
      <c r="I125" s="25" t="s">
        <v>151</v>
      </c>
      <c r="J125" s="25"/>
      <c r="K125" s="25"/>
      <c r="L125" s="25"/>
      <c r="M125" s="25" t="s">
        <v>131</v>
      </c>
      <c r="N125" s="25" t="s">
        <v>636</v>
      </c>
      <c r="O125" s="25"/>
      <c r="P125" s="25" t="s">
        <v>621</v>
      </c>
      <c r="Q125" s="25"/>
      <c r="R125" s="26" t="s">
        <v>122</v>
      </c>
      <c r="S125" s="25"/>
      <c r="T125" s="382"/>
      <c r="U125" s="25" t="s">
        <v>131</v>
      </c>
      <c r="V125" s="25" t="s">
        <v>637</v>
      </c>
      <c r="W125" s="25"/>
      <c r="X125" s="25" t="s">
        <v>621</v>
      </c>
      <c r="Y125" s="25"/>
      <c r="Z125" s="90" t="str">
        <f t="shared" si="84"/>
        <v>стр.580 гр.6, 7, 8 раздела 2 ф.0503140 &lt;&gt; 581 – 582 + 583 гр.6, 7, 8 раздела 2 - недопустимо.</v>
      </c>
      <c r="AA125" s="28" t="s">
        <v>123</v>
      </c>
      <c r="AB125" s="28" t="s">
        <v>123</v>
      </c>
      <c r="AC125" s="29"/>
      <c r="AD125" s="30"/>
      <c r="AE125" s="31" t="s">
        <v>4</v>
      </c>
      <c r="AF125" s="32" t="s">
        <v>123</v>
      </c>
      <c r="AG125" s="6">
        <f t="shared" si="85"/>
        <v>1</v>
      </c>
      <c r="AH125" s="6">
        <f t="shared" si="86"/>
        <v>0</v>
      </c>
      <c r="AI125" s="6">
        <f t="shared" si="87"/>
        <v>0</v>
      </c>
      <c r="AJ125" s="91" t="str">
        <f t="shared" si="88"/>
        <v>стр.580</v>
      </c>
      <c r="AK125" s="92" t="str">
        <f t="shared" si="89"/>
        <v/>
      </c>
      <c r="AL125" s="92" t="str">
        <f t="shared" si="90"/>
        <v xml:space="preserve"> гр.6, 7, 8</v>
      </c>
      <c r="AM125" s="92" t="str">
        <f t="shared" si="91"/>
        <v/>
      </c>
      <c r="AN125" s="92" t="str">
        <f t="shared" si="92"/>
        <v xml:space="preserve"> раздела 2</v>
      </c>
      <c r="AO125" s="92" t="str">
        <f t="shared" si="103"/>
        <v xml:space="preserve"> ф.0503140</v>
      </c>
      <c r="AP125" s="79" t="str">
        <f t="shared" si="93"/>
        <v/>
      </c>
      <c r="AQ125" s="92" t="str">
        <f t="shared" si="94"/>
        <v xml:space="preserve"> &lt;&gt;</v>
      </c>
      <c r="AR125" s="92" t="str">
        <f t="shared" si="95"/>
        <v/>
      </c>
      <c r="AS125" s="92" t="str">
        <f t="shared" si="96"/>
        <v xml:space="preserve"> 581 – 582 + 583</v>
      </c>
      <c r="AT125" s="92" t="str">
        <f t="shared" si="97"/>
        <v/>
      </c>
      <c r="AU125" s="92" t="str">
        <f t="shared" si="98"/>
        <v xml:space="preserve"> гр.6, 7, 8</v>
      </c>
      <c r="AV125" s="92" t="str">
        <f t="shared" si="99"/>
        <v/>
      </c>
      <c r="AW125" s="93" t="str">
        <f t="shared" si="100"/>
        <v xml:space="preserve"> раздела 2</v>
      </c>
      <c r="AX125" s="92" t="str">
        <f t="shared" si="101"/>
        <v xml:space="preserve"> - недопустимо.</v>
      </c>
    </row>
    <row r="126" spans="2:51" s="23" customFormat="1" ht="28.5" hidden="1" outlineLevel="1" x14ac:dyDescent="0.25">
      <c r="B126" s="24" t="str">
        <f t="shared" si="102"/>
        <v>В19_140</v>
      </c>
      <c r="C126" s="25" t="s">
        <v>116</v>
      </c>
      <c r="D126" s="25" t="s">
        <v>116</v>
      </c>
      <c r="E126" s="25" t="s">
        <v>116</v>
      </c>
      <c r="F126" s="25" t="s">
        <v>116</v>
      </c>
      <c r="G126" s="25" t="s">
        <v>117</v>
      </c>
      <c r="H126" s="25" t="s">
        <v>116</v>
      </c>
      <c r="I126" s="25" t="s">
        <v>151</v>
      </c>
      <c r="J126" s="25"/>
      <c r="K126" s="25"/>
      <c r="L126" s="25"/>
      <c r="M126" s="25" t="s">
        <v>131</v>
      </c>
      <c r="N126" s="25" t="s">
        <v>636</v>
      </c>
      <c r="O126" s="25"/>
      <c r="P126" s="25" t="s">
        <v>621</v>
      </c>
      <c r="Q126" s="25"/>
      <c r="R126" s="26" t="s">
        <v>122</v>
      </c>
      <c r="S126" s="25"/>
      <c r="T126" s="382"/>
      <c r="U126" s="25" t="s">
        <v>131</v>
      </c>
      <c r="V126" s="25" t="s">
        <v>623</v>
      </c>
      <c r="W126" s="25"/>
      <c r="X126" s="25" t="s">
        <v>621</v>
      </c>
      <c r="Y126" s="25"/>
      <c r="Z126" s="90" t="str">
        <f t="shared" si="84"/>
        <v>стр.580 гр.6, 7, 8 раздела 2 ф.0503140 &lt;&gt; 583 гр.6, 7, 8 раздела 2 - недопустимо.</v>
      </c>
      <c r="AA126" s="28" t="s">
        <v>123</v>
      </c>
      <c r="AB126" s="28" t="s">
        <v>123</v>
      </c>
      <c r="AC126" s="29"/>
      <c r="AD126" s="30"/>
      <c r="AE126" s="31" t="s">
        <v>4</v>
      </c>
      <c r="AF126" s="32" t="s">
        <v>123</v>
      </c>
      <c r="AG126" s="6">
        <f t="shared" si="85"/>
        <v>1</v>
      </c>
      <c r="AH126" s="6">
        <f t="shared" si="86"/>
        <v>0</v>
      </c>
      <c r="AI126" s="6">
        <f t="shared" si="87"/>
        <v>0</v>
      </c>
      <c r="AJ126" s="91" t="str">
        <f t="shared" si="88"/>
        <v>стр.580</v>
      </c>
      <c r="AK126" s="92" t="str">
        <f t="shared" si="89"/>
        <v/>
      </c>
      <c r="AL126" s="92" t="str">
        <f t="shared" si="90"/>
        <v xml:space="preserve"> гр.6, 7, 8</v>
      </c>
      <c r="AM126" s="92" t="str">
        <f t="shared" si="91"/>
        <v/>
      </c>
      <c r="AN126" s="92" t="str">
        <f t="shared" si="92"/>
        <v xml:space="preserve"> раздела 2</v>
      </c>
      <c r="AO126" s="92" t="str">
        <f t="shared" si="103"/>
        <v xml:space="preserve"> ф.0503140</v>
      </c>
      <c r="AP126" s="79" t="str">
        <f t="shared" si="93"/>
        <v/>
      </c>
      <c r="AQ126" s="92" t="str">
        <f t="shared" si="94"/>
        <v xml:space="preserve"> &lt;&gt;</v>
      </c>
      <c r="AR126" s="92" t="str">
        <f t="shared" si="95"/>
        <v/>
      </c>
      <c r="AS126" s="92" t="str">
        <f t="shared" si="96"/>
        <v xml:space="preserve"> 583</v>
      </c>
      <c r="AT126" s="92" t="str">
        <f t="shared" si="97"/>
        <v/>
      </c>
      <c r="AU126" s="92" t="str">
        <f t="shared" si="98"/>
        <v xml:space="preserve"> гр.6, 7, 8</v>
      </c>
      <c r="AV126" s="92" t="str">
        <f t="shared" si="99"/>
        <v/>
      </c>
      <c r="AW126" s="93" t="str">
        <f t="shared" si="100"/>
        <v xml:space="preserve"> раздела 2</v>
      </c>
      <c r="AX126" s="92" t="str">
        <f t="shared" si="101"/>
        <v xml:space="preserve"> - недопустимо.</v>
      </c>
    </row>
    <row r="127" spans="2:51" s="23" customFormat="1" ht="28.5" hidden="1" outlineLevel="1" x14ac:dyDescent="0.25">
      <c r="B127" s="24" t="str">
        <f t="shared" si="102"/>
        <v>В20_140</v>
      </c>
      <c r="C127" s="25" t="s">
        <v>116</v>
      </c>
      <c r="D127" s="25" t="s">
        <v>116</v>
      </c>
      <c r="E127" s="25" t="s">
        <v>117</v>
      </c>
      <c r="F127" s="25" t="s">
        <v>116</v>
      </c>
      <c r="G127" s="25" t="s">
        <v>117</v>
      </c>
      <c r="H127" s="25" t="s">
        <v>116</v>
      </c>
      <c r="I127" s="25" t="s">
        <v>151</v>
      </c>
      <c r="J127" s="25"/>
      <c r="K127" s="25"/>
      <c r="L127" s="25"/>
      <c r="M127" s="25" t="s">
        <v>131</v>
      </c>
      <c r="N127" s="25" t="s">
        <v>623</v>
      </c>
      <c r="O127" s="25"/>
      <c r="P127" s="25" t="s">
        <v>619</v>
      </c>
      <c r="Q127" s="25"/>
      <c r="R127" s="26" t="s">
        <v>122</v>
      </c>
      <c r="S127" s="25"/>
      <c r="T127" s="382"/>
      <c r="U127" s="25" t="s">
        <v>121</v>
      </c>
      <c r="V127" s="25" t="s">
        <v>638</v>
      </c>
      <c r="W127" s="25"/>
      <c r="X127" s="25" t="s">
        <v>619</v>
      </c>
      <c r="Y127" s="25"/>
      <c r="Z127" s="90" t="str">
        <f t="shared" si="84"/>
        <v>стр.583 гр.3, 4, 5 раздела 2 ф.0503140 &lt;&gt; 211 + 213 + 230 гр.3, 4, 5 раздела 1 - недопустимо.</v>
      </c>
      <c r="AA127" s="28" t="s">
        <v>123</v>
      </c>
      <c r="AB127" s="28" t="s">
        <v>123</v>
      </c>
      <c r="AC127" s="29"/>
      <c r="AD127" s="30"/>
      <c r="AE127" s="31" t="s">
        <v>4</v>
      </c>
      <c r="AF127" s="32" t="s">
        <v>123</v>
      </c>
      <c r="AG127" s="6">
        <f t="shared" si="85"/>
        <v>1</v>
      </c>
      <c r="AH127" s="6">
        <f t="shared" si="86"/>
        <v>0</v>
      </c>
      <c r="AI127" s="6">
        <f t="shared" si="87"/>
        <v>0</v>
      </c>
      <c r="AJ127" s="91" t="str">
        <f t="shared" si="88"/>
        <v>стр.583</v>
      </c>
      <c r="AK127" s="92" t="str">
        <f t="shared" si="89"/>
        <v/>
      </c>
      <c r="AL127" s="92" t="str">
        <f t="shared" si="90"/>
        <v xml:space="preserve"> гр.3, 4, 5</v>
      </c>
      <c r="AM127" s="92" t="str">
        <f t="shared" si="91"/>
        <v/>
      </c>
      <c r="AN127" s="92" t="str">
        <f t="shared" si="92"/>
        <v xml:space="preserve"> раздела 2</v>
      </c>
      <c r="AO127" s="92" t="str">
        <f t="shared" si="103"/>
        <v xml:space="preserve"> ф.0503140</v>
      </c>
      <c r="AP127" s="79" t="str">
        <f t="shared" si="93"/>
        <v/>
      </c>
      <c r="AQ127" s="92" t="str">
        <f t="shared" si="94"/>
        <v xml:space="preserve"> &lt;&gt;</v>
      </c>
      <c r="AR127" s="92" t="str">
        <f t="shared" si="95"/>
        <v/>
      </c>
      <c r="AS127" s="92" t="str">
        <f t="shared" si="96"/>
        <v xml:space="preserve"> 211 + 213 + 230</v>
      </c>
      <c r="AT127" s="92" t="str">
        <f t="shared" si="97"/>
        <v/>
      </c>
      <c r="AU127" s="92" t="str">
        <f t="shared" si="98"/>
        <v xml:space="preserve"> гр.3, 4, 5</v>
      </c>
      <c r="AV127" s="92" t="str">
        <f t="shared" si="99"/>
        <v/>
      </c>
      <c r="AW127" s="93" t="str">
        <f t="shared" si="100"/>
        <v xml:space="preserve"> раздела 1</v>
      </c>
      <c r="AX127" s="92" t="str">
        <f t="shared" si="101"/>
        <v xml:space="preserve"> - недопустимо.</v>
      </c>
    </row>
    <row r="128" spans="2:51" s="23" customFormat="1" ht="28.5" hidden="1" outlineLevel="1" x14ac:dyDescent="0.25">
      <c r="B128" s="24" t="str">
        <f t="shared" si="102"/>
        <v>В21_140</v>
      </c>
      <c r="C128" s="25" t="s">
        <v>116</v>
      </c>
      <c r="D128" s="25" t="s">
        <v>116</v>
      </c>
      <c r="E128" s="25" t="s">
        <v>117</v>
      </c>
      <c r="F128" s="25" t="s">
        <v>116</v>
      </c>
      <c r="G128" s="25" t="s">
        <v>117</v>
      </c>
      <c r="H128" s="25" t="s">
        <v>116</v>
      </c>
      <c r="I128" s="25" t="s">
        <v>151</v>
      </c>
      <c r="J128" s="25"/>
      <c r="K128" s="25"/>
      <c r="L128" s="25"/>
      <c r="M128" s="25" t="s">
        <v>131</v>
      </c>
      <c r="N128" s="25" t="s">
        <v>551</v>
      </c>
      <c r="O128" s="25"/>
      <c r="P128" s="25" t="s">
        <v>120</v>
      </c>
      <c r="Q128" s="25"/>
      <c r="R128" s="26" t="s">
        <v>122</v>
      </c>
      <c r="S128" s="25"/>
      <c r="T128" s="382"/>
      <c r="U128" s="25" t="s">
        <v>131</v>
      </c>
      <c r="V128" s="25" t="s">
        <v>639</v>
      </c>
      <c r="W128" s="25"/>
      <c r="X128" s="25" t="s">
        <v>120</v>
      </c>
      <c r="Y128" s="25"/>
      <c r="Z128" s="90" t="str">
        <f t="shared" si="84"/>
        <v>стр.700 по всем графам раздела 2 ф.0503140 &lt;&gt; 460 + 580 по соответствующим графам раздела 2 - недопустимо.</v>
      </c>
      <c r="AA128" s="28" t="s">
        <v>123</v>
      </c>
      <c r="AB128" s="28" t="s">
        <v>123</v>
      </c>
      <c r="AC128" s="29"/>
      <c r="AD128" s="30"/>
      <c r="AE128" s="31" t="s">
        <v>4</v>
      </c>
      <c r="AF128" s="32" t="s">
        <v>123</v>
      </c>
      <c r="AG128" s="6">
        <f t="shared" si="85"/>
        <v>1</v>
      </c>
      <c r="AH128" s="6">
        <f t="shared" si="86"/>
        <v>0</v>
      </c>
      <c r="AI128" s="6">
        <f t="shared" si="87"/>
        <v>0</v>
      </c>
      <c r="AJ128" s="91" t="str">
        <f t="shared" si="88"/>
        <v>стр.700</v>
      </c>
      <c r="AK128" s="92" t="str">
        <f t="shared" si="89"/>
        <v/>
      </c>
      <c r="AL128" s="92" t="str">
        <f t="shared" si="90"/>
        <v xml:space="preserve"> по всем графам</v>
      </c>
      <c r="AM128" s="92" t="str">
        <f t="shared" si="91"/>
        <v/>
      </c>
      <c r="AN128" s="92" t="str">
        <f t="shared" si="92"/>
        <v xml:space="preserve"> раздела 2</v>
      </c>
      <c r="AO128" s="92" t="str">
        <f t="shared" si="103"/>
        <v xml:space="preserve"> ф.0503140</v>
      </c>
      <c r="AP128" s="79" t="str">
        <f t="shared" si="93"/>
        <v/>
      </c>
      <c r="AQ128" s="92" t="str">
        <f t="shared" si="94"/>
        <v xml:space="preserve"> &lt;&gt;</v>
      </c>
      <c r="AR128" s="92" t="str">
        <f t="shared" si="95"/>
        <v/>
      </c>
      <c r="AS128" s="92" t="str">
        <f t="shared" si="96"/>
        <v xml:space="preserve"> 460 + 580</v>
      </c>
      <c r="AT128" s="92" t="str">
        <f t="shared" si="97"/>
        <v/>
      </c>
      <c r="AU128" s="92" t="str">
        <f t="shared" si="98"/>
        <v xml:space="preserve"> по соответствующим графам</v>
      </c>
      <c r="AV128" s="92" t="str">
        <f t="shared" si="99"/>
        <v/>
      </c>
      <c r="AW128" s="93" t="str">
        <f t="shared" si="100"/>
        <v xml:space="preserve"> раздела 2</v>
      </c>
      <c r="AX128" s="92" t="str">
        <f t="shared" si="101"/>
        <v xml:space="preserve"> - недопустимо.</v>
      </c>
    </row>
    <row r="129" spans="2:51" s="23" customFormat="1" hidden="1" outlineLevel="1" x14ac:dyDescent="0.25">
      <c r="B129" s="24" t="str">
        <f t="shared" si="102"/>
        <v>В22_140</v>
      </c>
      <c r="C129" s="25" t="s">
        <v>116</v>
      </c>
      <c r="D129" s="25" t="s">
        <v>116</v>
      </c>
      <c r="E129" s="25" t="s">
        <v>116</v>
      </c>
      <c r="F129" s="25" t="s">
        <v>116</v>
      </c>
      <c r="G129" s="25" t="s">
        <v>117</v>
      </c>
      <c r="H129" s="25" t="s">
        <v>116</v>
      </c>
      <c r="I129" s="25" t="s">
        <v>151</v>
      </c>
      <c r="J129" s="25"/>
      <c r="K129" s="25"/>
      <c r="L129" s="25"/>
      <c r="M129" s="25" t="s">
        <v>125</v>
      </c>
      <c r="N129" s="25" t="s">
        <v>120</v>
      </c>
      <c r="O129" s="25"/>
      <c r="P129" s="25" t="s">
        <v>120</v>
      </c>
      <c r="Q129" s="25"/>
      <c r="R129" s="26" t="s">
        <v>520</v>
      </c>
      <c r="S129" s="25" t="s">
        <v>230</v>
      </c>
      <c r="T129" s="382"/>
      <c r="U129" s="25"/>
      <c r="V129" s="25"/>
      <c r="W129" s="25"/>
      <c r="X129" s="25"/>
      <c r="Y129" s="25"/>
      <c r="Z129" s="90" t="str">
        <f t="shared" si="84"/>
        <v>по всем строкам по всем графам раздела 3 ф.0503140 &lt; 0 - недопустимо.</v>
      </c>
      <c r="AA129" s="28" t="s">
        <v>123</v>
      </c>
      <c r="AB129" s="28" t="s">
        <v>123</v>
      </c>
      <c r="AC129" s="29"/>
      <c r="AD129" s="30"/>
      <c r="AE129" s="31" t="s">
        <v>4</v>
      </c>
      <c r="AF129" s="32" t="s">
        <v>123</v>
      </c>
      <c r="AG129" s="6">
        <f t="shared" si="85"/>
        <v>1</v>
      </c>
      <c r="AH129" s="6">
        <f t="shared" si="86"/>
        <v>0</v>
      </c>
      <c r="AI129" s="6">
        <f t="shared" si="87"/>
        <v>0</v>
      </c>
      <c r="AJ129" s="91" t="str">
        <f t="shared" si="88"/>
        <v>по всем строкам</v>
      </c>
      <c r="AK129" s="92" t="str">
        <f t="shared" si="89"/>
        <v/>
      </c>
      <c r="AL129" s="92" t="str">
        <f t="shared" si="90"/>
        <v xml:space="preserve"> по всем графам</v>
      </c>
      <c r="AM129" s="92" t="str">
        <f t="shared" si="91"/>
        <v/>
      </c>
      <c r="AN129" s="92" t="str">
        <f t="shared" si="92"/>
        <v xml:space="preserve"> раздела 3</v>
      </c>
      <c r="AO129" s="92" t="str">
        <f t="shared" si="103"/>
        <v xml:space="preserve"> ф.0503140</v>
      </c>
      <c r="AP129" s="79" t="str">
        <f t="shared" si="93"/>
        <v/>
      </c>
      <c r="AQ129" s="92" t="str">
        <f t="shared" si="94"/>
        <v xml:space="preserve"> &lt;</v>
      </c>
      <c r="AR129" s="92" t="str">
        <f t="shared" si="95"/>
        <v xml:space="preserve"> 0</v>
      </c>
      <c r="AS129" s="92" t="str">
        <f t="shared" si="96"/>
        <v/>
      </c>
      <c r="AT129" s="92" t="str">
        <f t="shared" si="97"/>
        <v/>
      </c>
      <c r="AU129" s="92" t="str">
        <f t="shared" si="98"/>
        <v/>
      </c>
      <c r="AV129" s="92" t="str">
        <f t="shared" si="99"/>
        <v/>
      </c>
      <c r="AW129" s="93" t="str">
        <f t="shared" si="100"/>
        <v/>
      </c>
      <c r="AX129" s="92" t="str">
        <f t="shared" si="101"/>
        <v xml:space="preserve"> - недопустимо.</v>
      </c>
      <c r="AY129" s="23" t="s">
        <v>640</v>
      </c>
    </row>
    <row r="130" spans="2:51" s="23" customFormat="1" ht="28.5" hidden="1" outlineLevel="1" x14ac:dyDescent="0.25">
      <c r="B130" s="24" t="str">
        <f t="shared" si="102"/>
        <v>В23_140</v>
      </c>
      <c r="C130" s="25" t="s">
        <v>116</v>
      </c>
      <c r="D130" s="25" t="s">
        <v>116</v>
      </c>
      <c r="E130" s="25" t="s">
        <v>117</v>
      </c>
      <c r="F130" s="25" t="s">
        <v>116</v>
      </c>
      <c r="G130" s="25" t="s">
        <v>116</v>
      </c>
      <c r="H130" s="25" t="s">
        <v>116</v>
      </c>
      <c r="I130" s="25" t="s">
        <v>151</v>
      </c>
      <c r="J130" s="25"/>
      <c r="K130" s="25"/>
      <c r="L130" s="25"/>
      <c r="M130" s="25" t="s">
        <v>125</v>
      </c>
      <c r="N130" s="25" t="s">
        <v>120</v>
      </c>
      <c r="O130" s="25"/>
      <c r="P130" s="25" t="s">
        <v>120</v>
      </c>
      <c r="Q130" s="25"/>
      <c r="R130" s="26" t="s">
        <v>122</v>
      </c>
      <c r="S130" s="25" t="s">
        <v>230</v>
      </c>
      <c r="T130" s="382"/>
      <c r="U130" s="25"/>
      <c r="V130" s="25"/>
      <c r="W130" s="25"/>
      <c r="X130" s="25"/>
      <c r="Y130" s="25"/>
      <c r="Z130" s="90" t="str">
        <f t="shared" si="84"/>
        <v>по всем строкам по всем графам раздела 3 ф.0503140 &lt;&gt; 0 - недопустимо.</v>
      </c>
      <c r="AA130" s="28" t="s">
        <v>123</v>
      </c>
      <c r="AB130" s="28" t="s">
        <v>123</v>
      </c>
      <c r="AC130" s="29"/>
      <c r="AD130" s="30"/>
      <c r="AE130" s="31" t="s">
        <v>4</v>
      </c>
      <c r="AF130" s="32" t="s">
        <v>123</v>
      </c>
      <c r="AG130" s="6">
        <f t="shared" si="85"/>
        <v>1</v>
      </c>
      <c r="AH130" s="6">
        <f t="shared" si="86"/>
        <v>0</v>
      </c>
      <c r="AI130" s="6">
        <f t="shared" si="87"/>
        <v>0</v>
      </c>
      <c r="AJ130" s="91" t="str">
        <f t="shared" si="88"/>
        <v>по всем строкам</v>
      </c>
      <c r="AK130" s="92" t="str">
        <f t="shared" si="89"/>
        <v/>
      </c>
      <c r="AL130" s="92" t="str">
        <f t="shared" si="90"/>
        <v xml:space="preserve"> по всем графам</v>
      </c>
      <c r="AM130" s="92" t="str">
        <f t="shared" si="91"/>
        <v/>
      </c>
      <c r="AN130" s="92" t="str">
        <f t="shared" si="92"/>
        <v xml:space="preserve"> раздела 3</v>
      </c>
      <c r="AO130" s="92" t="str">
        <f t="shared" si="103"/>
        <v xml:space="preserve"> ф.0503140</v>
      </c>
      <c r="AP130" s="79" t="str">
        <f t="shared" si="93"/>
        <v/>
      </c>
      <c r="AQ130" s="92" t="str">
        <f t="shared" si="94"/>
        <v xml:space="preserve"> &lt;&gt;</v>
      </c>
      <c r="AR130" s="92" t="str">
        <f t="shared" si="95"/>
        <v xml:space="preserve"> 0</v>
      </c>
      <c r="AS130" s="92" t="str">
        <f t="shared" si="96"/>
        <v/>
      </c>
      <c r="AT130" s="92" t="str">
        <f t="shared" si="97"/>
        <v/>
      </c>
      <c r="AU130" s="92" t="str">
        <f t="shared" si="98"/>
        <v/>
      </c>
      <c r="AV130" s="92" t="str">
        <f t="shared" si="99"/>
        <v/>
      </c>
      <c r="AW130" s="93" t="str">
        <f t="shared" si="100"/>
        <v/>
      </c>
      <c r="AX130" s="92" t="str">
        <f t="shared" si="101"/>
        <v xml:space="preserve"> - недопустимо.</v>
      </c>
    </row>
    <row r="131" spans="2:51" s="23" customFormat="1" ht="42.75" hidden="1" outlineLevel="1" x14ac:dyDescent="0.25">
      <c r="B131" s="24" t="str">
        <f t="shared" si="102"/>
        <v>В24_140</v>
      </c>
      <c r="C131" s="25" t="s">
        <v>116</v>
      </c>
      <c r="D131" s="25" t="s">
        <v>116</v>
      </c>
      <c r="E131" s="25" t="s">
        <v>117</v>
      </c>
      <c r="F131" s="25" t="s">
        <v>116</v>
      </c>
      <c r="G131" s="25" t="s">
        <v>117</v>
      </c>
      <c r="H131" s="25" t="s">
        <v>116</v>
      </c>
      <c r="I131" s="25" t="s">
        <v>151</v>
      </c>
      <c r="J131" s="25"/>
      <c r="K131" s="25"/>
      <c r="L131" s="25"/>
      <c r="M131" s="25" t="s">
        <v>125</v>
      </c>
      <c r="N131" s="25" t="s">
        <v>641</v>
      </c>
      <c r="O131" s="25"/>
      <c r="P131" s="25" t="s">
        <v>120</v>
      </c>
      <c r="Q131" s="25"/>
      <c r="R131" s="26" t="s">
        <v>122</v>
      </c>
      <c r="S131" s="25"/>
      <c r="T131" s="382"/>
      <c r="U131" s="25" t="s">
        <v>125</v>
      </c>
      <c r="V131" s="25" t="s">
        <v>642</v>
      </c>
      <c r="W131" s="25"/>
      <c r="X131" s="25" t="s">
        <v>120</v>
      </c>
      <c r="Y131" s="25"/>
      <c r="Z131" s="90" t="str">
        <f t="shared" si="84"/>
        <v>стр.190
итоговая по всем графам раздела 3 ф.0503140 &lt;&gt; 190
детализированная по соответствующим графам раздела 3 - недопустимо.</v>
      </c>
      <c r="AA131" s="28" t="s">
        <v>123</v>
      </c>
      <c r="AB131" s="28" t="s">
        <v>123</v>
      </c>
      <c r="AC131" s="29"/>
      <c r="AD131" s="30"/>
      <c r="AE131" s="31" t="s">
        <v>4</v>
      </c>
      <c r="AF131" s="32" t="s">
        <v>123</v>
      </c>
      <c r="AG131" s="6">
        <f t="shared" si="85"/>
        <v>1</v>
      </c>
      <c r="AH131" s="6">
        <f t="shared" si="86"/>
        <v>0</v>
      </c>
      <c r="AI131" s="6">
        <f t="shared" si="87"/>
        <v>0</v>
      </c>
      <c r="AJ131" s="91" t="str">
        <f t="shared" si="88"/>
        <v>стр.190
итоговая</v>
      </c>
      <c r="AK131" s="92" t="str">
        <f t="shared" si="89"/>
        <v/>
      </c>
      <c r="AL131" s="92" t="str">
        <f t="shared" si="90"/>
        <v xml:space="preserve"> по всем графам</v>
      </c>
      <c r="AM131" s="92" t="str">
        <f t="shared" si="91"/>
        <v/>
      </c>
      <c r="AN131" s="92" t="str">
        <f t="shared" si="92"/>
        <v xml:space="preserve"> раздела 3</v>
      </c>
      <c r="AO131" s="92" t="str">
        <f t="shared" si="103"/>
        <v xml:space="preserve"> ф.0503140</v>
      </c>
      <c r="AP131" s="79" t="str">
        <f t="shared" si="93"/>
        <v/>
      </c>
      <c r="AQ131" s="92" t="str">
        <f t="shared" si="94"/>
        <v xml:space="preserve"> &lt;&gt;</v>
      </c>
      <c r="AR131" s="92" t="str">
        <f t="shared" si="95"/>
        <v/>
      </c>
      <c r="AS131" s="92" t="str">
        <f t="shared" si="96"/>
        <v xml:space="preserve"> 190
детализированная</v>
      </c>
      <c r="AT131" s="92" t="str">
        <f t="shared" si="97"/>
        <v/>
      </c>
      <c r="AU131" s="92" t="str">
        <f t="shared" si="98"/>
        <v xml:space="preserve"> по соответствующим графам</v>
      </c>
      <c r="AV131" s="92" t="str">
        <f t="shared" si="99"/>
        <v/>
      </c>
      <c r="AW131" s="93" t="str">
        <f t="shared" si="100"/>
        <v xml:space="preserve"> раздела 3</v>
      </c>
      <c r="AX131" s="92" t="str">
        <f t="shared" si="101"/>
        <v xml:space="preserve"> - недопустимо.</v>
      </c>
      <c r="AY131" s="23" t="s">
        <v>643</v>
      </c>
    </row>
    <row r="132" spans="2:51" collapsed="1" x14ac:dyDescent="0.25">
      <c r="B132" s="623" t="s">
        <v>644</v>
      </c>
      <c r="C132" s="624"/>
      <c r="D132" s="624"/>
      <c r="E132" s="624"/>
      <c r="F132" s="624"/>
      <c r="G132" s="624"/>
      <c r="H132" s="624"/>
      <c r="I132" s="624"/>
      <c r="J132" s="624"/>
      <c r="K132" s="624"/>
      <c r="L132" s="624"/>
      <c r="M132" s="624"/>
      <c r="N132" s="624"/>
      <c r="O132" s="624"/>
      <c r="P132" s="624"/>
      <c r="Q132" s="624"/>
      <c r="R132" s="624"/>
      <c r="S132" s="624"/>
      <c r="T132" s="624"/>
      <c r="U132" s="624"/>
      <c r="V132" s="624"/>
      <c r="W132" s="624"/>
      <c r="X132" s="624"/>
      <c r="Y132" s="624"/>
      <c r="Z132" s="624"/>
      <c r="AA132" s="624"/>
      <c r="AB132" s="624"/>
      <c r="AC132" s="624"/>
      <c r="AD132" s="20"/>
      <c r="AE132" s="87"/>
      <c r="AF132" s="87"/>
      <c r="AG132" s="6">
        <f t="shared" si="85"/>
        <v>0</v>
      </c>
      <c r="AH132" s="6">
        <f t="shared" si="86"/>
        <v>0</v>
      </c>
      <c r="AI132" s="6">
        <f t="shared" si="87"/>
        <v>0</v>
      </c>
      <c r="AJ132" s="88"/>
      <c r="AK132" s="89"/>
      <c r="AL132" s="89"/>
      <c r="AM132" s="89"/>
      <c r="AN132" s="89"/>
    </row>
    <row r="133" spans="2:51" s="23" customFormat="1" ht="28.5" hidden="1" outlineLevel="1" x14ac:dyDescent="0.25">
      <c r="B133" s="24" t="str">
        <f t="shared" ref="B133:B167" si="104">"В"&amp;COUNTA($C$132:C133)&amp;"_"&amp;MID(I133,5,3)</f>
        <v>В1_150</v>
      </c>
      <c r="C133" s="25" t="s">
        <v>116</v>
      </c>
      <c r="D133" s="25" t="s">
        <v>116</v>
      </c>
      <c r="E133" s="25" t="s">
        <v>117</v>
      </c>
      <c r="F133" s="25" t="s">
        <v>116</v>
      </c>
      <c r="G133" s="25" t="s">
        <v>117</v>
      </c>
      <c r="H133" s="25" t="s">
        <v>116</v>
      </c>
      <c r="I133" s="25" t="s">
        <v>644</v>
      </c>
      <c r="J133" s="25"/>
      <c r="K133" s="25"/>
      <c r="L133" s="25"/>
      <c r="M133" s="25" t="s">
        <v>119</v>
      </c>
      <c r="N133" s="25" t="s">
        <v>120</v>
      </c>
      <c r="O133" s="25"/>
      <c r="P133" s="25" t="s">
        <v>124</v>
      </c>
      <c r="Q133" s="25"/>
      <c r="R133" s="26" t="s">
        <v>122</v>
      </c>
      <c r="S133" s="25"/>
      <c r="T133" s="382"/>
      <c r="U133" s="25" t="s">
        <v>119</v>
      </c>
      <c r="V133" s="25" t="s">
        <v>120</v>
      </c>
      <c r="W133" s="25"/>
      <c r="X133" s="25" t="s">
        <v>616</v>
      </c>
      <c r="Y133" s="25"/>
      <c r="Z133" s="90" t="str">
        <f t="shared" si="84"/>
        <v>по всем строкам гр.5 раздела 1, 2 ф.0503150 &lt;&gt; соответствующим строкам гр.3 + 4 раздела 1, 2 - недопустимо.</v>
      </c>
      <c r="AA133" s="28" t="s">
        <v>123</v>
      </c>
      <c r="AB133" s="28" t="s">
        <v>123</v>
      </c>
      <c r="AC133" s="29"/>
      <c r="AD133" s="30"/>
      <c r="AE133" s="31" t="s">
        <v>4</v>
      </c>
      <c r="AF133" s="32" t="s">
        <v>123</v>
      </c>
      <c r="AG133" s="6">
        <f t="shared" si="85"/>
        <v>1</v>
      </c>
      <c r="AH133" s="6">
        <f t="shared" si="86"/>
        <v>0</v>
      </c>
      <c r="AI133" s="6">
        <f t="shared" si="87"/>
        <v>0</v>
      </c>
      <c r="AJ133" s="91" t="str">
        <f t="shared" si="88"/>
        <v>по всем строкам</v>
      </c>
      <c r="AK133" s="92" t="str">
        <f t="shared" si="89"/>
        <v/>
      </c>
      <c r="AL133" s="92" t="str">
        <f t="shared" si="90"/>
        <v xml:space="preserve"> гр.5</v>
      </c>
      <c r="AM133" s="92" t="str">
        <f t="shared" si="91"/>
        <v/>
      </c>
      <c r="AN133" s="92" t="str">
        <f t="shared" si="92"/>
        <v xml:space="preserve"> раздела 1, 2</v>
      </c>
      <c r="AO133" s="92" t="str">
        <f t="shared" si="103"/>
        <v xml:space="preserve"> ф.0503150</v>
      </c>
      <c r="AP133" s="79" t="str">
        <f t="shared" si="93"/>
        <v/>
      </c>
      <c r="AQ133" s="92" t="str">
        <f t="shared" si="94"/>
        <v xml:space="preserve"> &lt;&gt;</v>
      </c>
      <c r="AR133" s="92" t="str">
        <f t="shared" si="95"/>
        <v/>
      </c>
      <c r="AS133" s="92" t="str">
        <f t="shared" si="96"/>
        <v xml:space="preserve"> соответствующим строкам</v>
      </c>
      <c r="AT133" s="92" t="str">
        <f t="shared" si="97"/>
        <v/>
      </c>
      <c r="AU133" s="92" t="str">
        <f t="shared" si="98"/>
        <v xml:space="preserve"> гр.3 + 4</v>
      </c>
      <c r="AV133" s="92" t="str">
        <f t="shared" si="99"/>
        <v/>
      </c>
      <c r="AW133" s="93" t="str">
        <f t="shared" si="100"/>
        <v xml:space="preserve"> раздела 1, 2</v>
      </c>
      <c r="AX133" s="92" t="str">
        <f t="shared" si="101"/>
        <v xml:space="preserve"> - недопустимо.</v>
      </c>
      <c r="AY133" s="23" t="s">
        <v>645</v>
      </c>
    </row>
    <row r="134" spans="2:51" s="23" customFormat="1" ht="28.5" hidden="1" outlineLevel="1" x14ac:dyDescent="0.25">
      <c r="B134" s="24" t="str">
        <f t="shared" si="104"/>
        <v>В2_150</v>
      </c>
      <c r="C134" s="25" t="s">
        <v>116</v>
      </c>
      <c r="D134" s="25" t="s">
        <v>116</v>
      </c>
      <c r="E134" s="25" t="s">
        <v>117</v>
      </c>
      <c r="F134" s="25" t="s">
        <v>116</v>
      </c>
      <c r="G134" s="25" t="s">
        <v>117</v>
      </c>
      <c r="H134" s="25" t="s">
        <v>116</v>
      </c>
      <c r="I134" s="25" t="s">
        <v>644</v>
      </c>
      <c r="J134" s="25"/>
      <c r="K134" s="25"/>
      <c r="L134" s="25"/>
      <c r="M134" s="25" t="s">
        <v>119</v>
      </c>
      <c r="N134" s="25" t="s">
        <v>120</v>
      </c>
      <c r="O134" s="25"/>
      <c r="P134" s="25" t="s">
        <v>143</v>
      </c>
      <c r="Q134" s="25"/>
      <c r="R134" s="26" t="s">
        <v>122</v>
      </c>
      <c r="S134" s="25"/>
      <c r="T134" s="382"/>
      <c r="U134" s="25" t="s">
        <v>119</v>
      </c>
      <c r="V134" s="25" t="s">
        <v>120</v>
      </c>
      <c r="W134" s="25"/>
      <c r="X134" s="25" t="s">
        <v>518</v>
      </c>
      <c r="Y134" s="25"/>
      <c r="Z134" s="90" t="str">
        <f t="shared" si="84"/>
        <v>по всем строкам гр.8 раздела 1, 2 ф.0503150 &lt;&gt; соответствующим строкам гр.6 + 7 раздела 1, 2 - недопустимо.</v>
      </c>
      <c r="AA134" s="28" t="s">
        <v>123</v>
      </c>
      <c r="AB134" s="28" t="s">
        <v>123</v>
      </c>
      <c r="AC134" s="29"/>
      <c r="AD134" s="30"/>
      <c r="AE134" s="31" t="s">
        <v>4</v>
      </c>
      <c r="AF134" s="32" t="s">
        <v>123</v>
      </c>
      <c r="AG134" s="6">
        <f t="shared" si="85"/>
        <v>1</v>
      </c>
      <c r="AH134" s="6">
        <f t="shared" si="86"/>
        <v>0</v>
      </c>
      <c r="AI134" s="6">
        <f t="shared" si="87"/>
        <v>0</v>
      </c>
      <c r="AJ134" s="91" t="str">
        <f t="shared" si="88"/>
        <v>по всем строкам</v>
      </c>
      <c r="AK134" s="92" t="str">
        <f t="shared" si="89"/>
        <v/>
      </c>
      <c r="AL134" s="92" t="str">
        <f t="shared" si="90"/>
        <v xml:space="preserve"> гр.8</v>
      </c>
      <c r="AM134" s="92" t="str">
        <f t="shared" si="91"/>
        <v/>
      </c>
      <c r="AN134" s="92" t="str">
        <f t="shared" si="92"/>
        <v xml:space="preserve"> раздела 1, 2</v>
      </c>
      <c r="AO134" s="92" t="str">
        <f t="shared" si="103"/>
        <v xml:space="preserve"> ф.0503150</v>
      </c>
      <c r="AP134" s="79" t="str">
        <f t="shared" si="93"/>
        <v/>
      </c>
      <c r="AQ134" s="92" t="str">
        <f t="shared" si="94"/>
        <v xml:space="preserve"> &lt;&gt;</v>
      </c>
      <c r="AR134" s="92" t="str">
        <f t="shared" si="95"/>
        <v/>
      </c>
      <c r="AS134" s="92" t="str">
        <f t="shared" si="96"/>
        <v xml:space="preserve"> соответствующим строкам</v>
      </c>
      <c r="AT134" s="92" t="str">
        <f t="shared" si="97"/>
        <v/>
      </c>
      <c r="AU134" s="92" t="str">
        <f t="shared" si="98"/>
        <v xml:space="preserve"> гр.6 + 7</v>
      </c>
      <c r="AV134" s="92" t="str">
        <f t="shared" si="99"/>
        <v/>
      </c>
      <c r="AW134" s="93" t="str">
        <f t="shared" si="100"/>
        <v xml:space="preserve"> раздела 1, 2</v>
      </c>
      <c r="AX134" s="92" t="str">
        <f t="shared" si="101"/>
        <v xml:space="preserve"> - недопустимо.</v>
      </c>
      <c r="AY134" s="23" t="s">
        <v>646</v>
      </c>
    </row>
    <row r="135" spans="2:51" s="23" customFormat="1" ht="28.5" hidden="1" outlineLevel="1" x14ac:dyDescent="0.25">
      <c r="B135" s="24" t="str">
        <f t="shared" si="104"/>
        <v>В3_150</v>
      </c>
      <c r="C135" s="25" t="s">
        <v>116</v>
      </c>
      <c r="D135" s="25" t="s">
        <v>116</v>
      </c>
      <c r="E135" s="25" t="s">
        <v>117</v>
      </c>
      <c r="F135" s="25" t="s">
        <v>116</v>
      </c>
      <c r="G135" s="25" t="s">
        <v>117</v>
      </c>
      <c r="H135" s="25" t="s">
        <v>116</v>
      </c>
      <c r="I135" s="25" t="s">
        <v>644</v>
      </c>
      <c r="J135" s="25"/>
      <c r="K135" s="25" t="s">
        <v>381</v>
      </c>
      <c r="L135" s="25"/>
      <c r="M135" s="25" t="s">
        <v>121</v>
      </c>
      <c r="N135" s="25" t="s">
        <v>120</v>
      </c>
      <c r="O135" s="25" t="s">
        <v>647</v>
      </c>
      <c r="P135" s="25" t="s">
        <v>568</v>
      </c>
      <c r="Q135" s="25"/>
      <c r="R135" s="26" t="s">
        <v>122</v>
      </c>
      <c r="S135" s="25" t="s">
        <v>230</v>
      </c>
      <c r="T135" s="382"/>
      <c r="U135" s="25"/>
      <c r="V135" s="25"/>
      <c r="W135" s="25"/>
      <c r="X135" s="25"/>
      <c r="Y135" s="25"/>
      <c r="Z135" s="90" t="str">
        <f t="shared" si="84"/>
        <v>по всем строкам (кроме стр.010, 031, 060, 070) гр.4, 7 раздела 1 ф.0503150 &lt;&gt; 0 - недопустимо.</v>
      </c>
      <c r="AA135" s="28" t="s">
        <v>123</v>
      </c>
      <c r="AB135" s="28" t="s">
        <v>123</v>
      </c>
      <c r="AC135" s="29"/>
      <c r="AD135" s="30"/>
      <c r="AE135" s="31" t="s">
        <v>4</v>
      </c>
      <c r="AF135" s="32" t="s">
        <v>123</v>
      </c>
      <c r="AG135" s="6">
        <f t="shared" si="85"/>
        <v>1</v>
      </c>
      <c r="AH135" s="6">
        <f t="shared" si="86"/>
        <v>0</v>
      </c>
      <c r="AI135" s="6">
        <f t="shared" si="87"/>
        <v>0</v>
      </c>
      <c r="AJ135" s="91" t="str">
        <f t="shared" si="88"/>
        <v>по всем строкам</v>
      </c>
      <c r="AK135" s="92" t="str">
        <f t="shared" si="89"/>
        <v xml:space="preserve"> (кроме стр.010, 031, 060, 070)</v>
      </c>
      <c r="AL135" s="92" t="str">
        <f t="shared" si="90"/>
        <v xml:space="preserve"> гр.4, 7</v>
      </c>
      <c r="AM135" s="92" t="str">
        <f t="shared" si="91"/>
        <v/>
      </c>
      <c r="AN135" s="92" t="str">
        <f t="shared" si="92"/>
        <v xml:space="preserve"> раздела 1</v>
      </c>
      <c r="AO135" s="92" t="str">
        <f t="shared" si="103"/>
        <v xml:space="preserve"> ф.0503150</v>
      </c>
      <c r="AP135" s="79" t="str">
        <f t="shared" si="93"/>
        <v/>
      </c>
      <c r="AQ135" s="92" t="str">
        <f t="shared" si="94"/>
        <v xml:space="preserve"> &lt;&gt;</v>
      </c>
      <c r="AR135" s="92" t="str">
        <f t="shared" si="95"/>
        <v xml:space="preserve"> 0</v>
      </c>
      <c r="AS135" s="92" t="str">
        <f t="shared" si="96"/>
        <v/>
      </c>
      <c r="AT135" s="92" t="str">
        <f t="shared" si="97"/>
        <v/>
      </c>
      <c r="AU135" s="92" t="str">
        <f t="shared" si="98"/>
        <v/>
      </c>
      <c r="AV135" s="92" t="str">
        <f t="shared" si="99"/>
        <v/>
      </c>
      <c r="AW135" s="93" t="str">
        <f t="shared" si="100"/>
        <v/>
      </c>
      <c r="AX135" s="92" t="str">
        <f t="shared" si="101"/>
        <v xml:space="preserve"> - недопустимо.</v>
      </c>
    </row>
    <row r="136" spans="2:51" s="23" customFormat="1" ht="28.5" hidden="1" outlineLevel="1" x14ac:dyDescent="0.25">
      <c r="B136" s="24" t="str">
        <f t="shared" si="104"/>
        <v>В4_150</v>
      </c>
      <c r="C136" s="25" t="s">
        <v>116</v>
      </c>
      <c r="D136" s="25" t="s">
        <v>116</v>
      </c>
      <c r="E136" s="25" t="s">
        <v>117</v>
      </c>
      <c r="F136" s="25" t="s">
        <v>116</v>
      </c>
      <c r="G136" s="25" t="s">
        <v>117</v>
      </c>
      <c r="H136" s="25" t="s">
        <v>116</v>
      </c>
      <c r="I136" s="25" t="s">
        <v>644</v>
      </c>
      <c r="J136" s="25"/>
      <c r="K136" s="25" t="s">
        <v>381</v>
      </c>
      <c r="L136" s="25"/>
      <c r="M136" s="25" t="s">
        <v>131</v>
      </c>
      <c r="N136" s="25" t="s">
        <v>120</v>
      </c>
      <c r="O136" s="25" t="s">
        <v>648</v>
      </c>
      <c r="P136" s="25" t="s">
        <v>568</v>
      </c>
      <c r="Q136" s="25"/>
      <c r="R136" s="26" t="s">
        <v>122</v>
      </c>
      <c r="S136" s="25" t="s">
        <v>230</v>
      </c>
      <c r="T136" s="382"/>
      <c r="U136" s="25"/>
      <c r="V136" s="25"/>
      <c r="W136" s="25"/>
      <c r="X136" s="25"/>
      <c r="Y136" s="25"/>
      <c r="Z136" s="90" t="str">
        <f t="shared" si="84"/>
        <v>по всем строкам (кроме стр.090, 150, 230) гр.4, 7 раздела 2 ф.0503150 &lt;&gt; 0 - недопустимо.</v>
      </c>
      <c r="AA136" s="28" t="s">
        <v>123</v>
      </c>
      <c r="AB136" s="28" t="s">
        <v>123</v>
      </c>
      <c r="AC136" s="29"/>
      <c r="AD136" s="30"/>
      <c r="AE136" s="31" t="s">
        <v>4</v>
      </c>
      <c r="AF136" s="32" t="s">
        <v>123</v>
      </c>
      <c r="AG136" s="6">
        <f t="shared" si="85"/>
        <v>1</v>
      </c>
      <c r="AH136" s="6">
        <f t="shared" si="86"/>
        <v>0</v>
      </c>
      <c r="AI136" s="6">
        <f t="shared" si="87"/>
        <v>0</v>
      </c>
      <c r="AJ136" s="91" t="str">
        <f t="shared" si="88"/>
        <v>по всем строкам</v>
      </c>
      <c r="AK136" s="92" t="str">
        <f t="shared" si="89"/>
        <v xml:space="preserve"> (кроме стр.090, 150, 230)</v>
      </c>
      <c r="AL136" s="92" t="str">
        <f t="shared" si="90"/>
        <v xml:space="preserve"> гр.4, 7</v>
      </c>
      <c r="AM136" s="92" t="str">
        <f t="shared" si="91"/>
        <v/>
      </c>
      <c r="AN136" s="92" t="str">
        <f t="shared" si="92"/>
        <v xml:space="preserve"> раздела 2</v>
      </c>
      <c r="AO136" s="92" t="str">
        <f t="shared" si="103"/>
        <v xml:space="preserve"> ф.0503150</v>
      </c>
      <c r="AP136" s="79" t="str">
        <f t="shared" si="93"/>
        <v/>
      </c>
      <c r="AQ136" s="92" t="str">
        <f t="shared" si="94"/>
        <v xml:space="preserve"> &lt;&gt;</v>
      </c>
      <c r="AR136" s="92" t="str">
        <f t="shared" si="95"/>
        <v xml:space="preserve"> 0</v>
      </c>
      <c r="AS136" s="92" t="str">
        <f t="shared" si="96"/>
        <v/>
      </c>
      <c r="AT136" s="92" t="str">
        <f t="shared" si="97"/>
        <v/>
      </c>
      <c r="AU136" s="92" t="str">
        <f t="shared" si="98"/>
        <v/>
      </c>
      <c r="AV136" s="92" t="str">
        <f t="shared" si="99"/>
        <v/>
      </c>
      <c r="AW136" s="93" t="str">
        <f t="shared" si="100"/>
        <v/>
      </c>
      <c r="AX136" s="92" t="str">
        <f t="shared" si="101"/>
        <v xml:space="preserve"> - недопустимо.</v>
      </c>
    </row>
    <row r="137" spans="2:51" s="23" customFormat="1" ht="28.5" hidden="1" outlineLevel="1" x14ac:dyDescent="0.25">
      <c r="B137" s="24" t="str">
        <f t="shared" si="104"/>
        <v>В5_150</v>
      </c>
      <c r="C137" s="25" t="s">
        <v>116</v>
      </c>
      <c r="D137" s="25" t="s">
        <v>116</v>
      </c>
      <c r="E137" s="25" t="s">
        <v>117</v>
      </c>
      <c r="F137" s="25" t="s">
        <v>116</v>
      </c>
      <c r="G137" s="25" t="s">
        <v>117</v>
      </c>
      <c r="H137" s="25" t="s">
        <v>116</v>
      </c>
      <c r="I137" s="25" t="s">
        <v>644</v>
      </c>
      <c r="J137" s="25"/>
      <c r="K137" s="25"/>
      <c r="L137" s="25"/>
      <c r="M137" s="25" t="s">
        <v>121</v>
      </c>
      <c r="N137" s="25" t="s">
        <v>292</v>
      </c>
      <c r="O137" s="25"/>
      <c r="P137" s="25" t="s">
        <v>120</v>
      </c>
      <c r="Q137" s="25"/>
      <c r="R137" s="26" t="s">
        <v>122</v>
      </c>
      <c r="S137" s="25"/>
      <c r="T137" s="382"/>
      <c r="U137" s="25" t="s">
        <v>121</v>
      </c>
      <c r="V137" s="25" t="s">
        <v>649</v>
      </c>
      <c r="W137" s="25"/>
      <c r="X137" s="25" t="s">
        <v>120</v>
      </c>
      <c r="Y137" s="25"/>
      <c r="Z137" s="90" t="str">
        <f t="shared" si="84"/>
        <v>стр.010 по всем графам раздела 1 ф.0503150 &lt;&gt; 011 + 012 + 020 + 031 по соответствующим графам раздела 1 - недопустимо.</v>
      </c>
      <c r="AA137" s="28" t="s">
        <v>123</v>
      </c>
      <c r="AB137" s="28" t="s">
        <v>123</v>
      </c>
      <c r="AC137" s="29"/>
      <c r="AD137" s="30"/>
      <c r="AE137" s="31" t="s">
        <v>4</v>
      </c>
      <c r="AF137" s="32" t="s">
        <v>123</v>
      </c>
      <c r="AG137" s="6">
        <f t="shared" si="85"/>
        <v>1</v>
      </c>
      <c r="AH137" s="6">
        <f t="shared" si="86"/>
        <v>0</v>
      </c>
      <c r="AI137" s="6">
        <f t="shared" si="87"/>
        <v>0</v>
      </c>
      <c r="AJ137" s="91" t="str">
        <f t="shared" si="88"/>
        <v>стр.010</v>
      </c>
      <c r="AK137" s="92" t="str">
        <f t="shared" si="89"/>
        <v/>
      </c>
      <c r="AL137" s="92" t="str">
        <f t="shared" si="90"/>
        <v xml:space="preserve"> по всем графам</v>
      </c>
      <c r="AM137" s="92" t="str">
        <f t="shared" si="91"/>
        <v/>
      </c>
      <c r="AN137" s="92" t="str">
        <f t="shared" si="92"/>
        <v xml:space="preserve"> раздела 1</v>
      </c>
      <c r="AO137" s="92" t="str">
        <f t="shared" si="103"/>
        <v xml:space="preserve"> ф.0503150</v>
      </c>
      <c r="AP137" s="79" t="str">
        <f t="shared" si="93"/>
        <v/>
      </c>
      <c r="AQ137" s="92" t="str">
        <f t="shared" si="94"/>
        <v xml:space="preserve"> &lt;&gt;</v>
      </c>
      <c r="AR137" s="92" t="str">
        <f t="shared" si="95"/>
        <v/>
      </c>
      <c r="AS137" s="92" t="str">
        <f t="shared" si="96"/>
        <v xml:space="preserve"> 011 + 012 + 020 + 031</v>
      </c>
      <c r="AT137" s="92" t="str">
        <f t="shared" si="97"/>
        <v/>
      </c>
      <c r="AU137" s="92" t="str">
        <f t="shared" si="98"/>
        <v xml:space="preserve"> по соответствующим графам</v>
      </c>
      <c r="AV137" s="92" t="str">
        <f t="shared" si="99"/>
        <v/>
      </c>
      <c r="AW137" s="93" t="str">
        <f t="shared" si="100"/>
        <v xml:space="preserve"> раздела 1</v>
      </c>
      <c r="AX137" s="92" t="str">
        <f t="shared" si="101"/>
        <v xml:space="preserve"> - недопустимо.</v>
      </c>
      <c r="AY137" s="23" t="s">
        <v>650</v>
      </c>
    </row>
    <row r="138" spans="2:51" s="23" customFormat="1" hidden="1" outlineLevel="1" x14ac:dyDescent="0.25">
      <c r="B138" s="24" t="str">
        <f t="shared" si="104"/>
        <v>В6_150</v>
      </c>
      <c r="C138" s="25" t="s">
        <v>116</v>
      </c>
      <c r="D138" s="25" t="s">
        <v>116</v>
      </c>
      <c r="E138" s="25" t="s">
        <v>117</v>
      </c>
      <c r="F138" s="25" t="s">
        <v>116</v>
      </c>
      <c r="G138" s="25" t="s">
        <v>117</v>
      </c>
      <c r="H138" s="25" t="s">
        <v>116</v>
      </c>
      <c r="I138" s="25" t="s">
        <v>644</v>
      </c>
      <c r="J138" s="25"/>
      <c r="K138" s="25" t="s">
        <v>651</v>
      </c>
      <c r="L138" s="25"/>
      <c r="M138" s="25" t="s">
        <v>121</v>
      </c>
      <c r="N138" s="25" t="s">
        <v>652</v>
      </c>
      <c r="O138" s="25"/>
      <c r="P138" s="25" t="s">
        <v>653</v>
      </c>
      <c r="Q138" s="25"/>
      <c r="R138" s="26" t="s">
        <v>122</v>
      </c>
      <c r="S138" s="25" t="s">
        <v>230</v>
      </c>
      <c r="T138" s="382"/>
      <c r="U138" s="25"/>
      <c r="V138" s="25"/>
      <c r="W138" s="25"/>
      <c r="X138" s="25"/>
      <c r="Y138" s="25"/>
      <c r="Z138" s="90" t="str">
        <f t="shared" si="84"/>
        <v>стр.011 гр.3, 4, 5, 6, 7, 8 раздела 1 ф.0503150 &lt;&gt; 0 - недопустимо.</v>
      </c>
      <c r="AA138" s="28" t="s">
        <v>123</v>
      </c>
      <c r="AB138" s="28" t="s">
        <v>123</v>
      </c>
      <c r="AC138" s="29"/>
      <c r="AD138" s="30"/>
      <c r="AE138" s="31" t="s">
        <v>4</v>
      </c>
      <c r="AF138" s="32" t="s">
        <v>123</v>
      </c>
      <c r="AG138" s="6">
        <f t="shared" si="85"/>
        <v>1</v>
      </c>
      <c r="AH138" s="6">
        <f t="shared" si="86"/>
        <v>0</v>
      </c>
      <c r="AI138" s="6">
        <f t="shared" si="87"/>
        <v>0</v>
      </c>
      <c r="AJ138" s="91" t="str">
        <f t="shared" si="88"/>
        <v>стр.011</v>
      </c>
      <c r="AK138" s="92" t="str">
        <f t="shared" si="89"/>
        <v/>
      </c>
      <c r="AL138" s="92" t="str">
        <f t="shared" si="90"/>
        <v xml:space="preserve"> гр.3, 4, 5, 6, 7, 8</v>
      </c>
      <c r="AM138" s="92" t="str">
        <f t="shared" si="91"/>
        <v/>
      </c>
      <c r="AN138" s="92" t="str">
        <f t="shared" si="92"/>
        <v xml:space="preserve"> раздела 1</v>
      </c>
      <c r="AO138" s="92" t="str">
        <f t="shared" si="103"/>
        <v xml:space="preserve"> ф.0503150</v>
      </c>
      <c r="AP138" s="79" t="str">
        <f t="shared" si="93"/>
        <v/>
      </c>
      <c r="AQ138" s="92" t="str">
        <f t="shared" si="94"/>
        <v xml:space="preserve"> &lt;&gt;</v>
      </c>
      <c r="AR138" s="92" t="str">
        <f t="shared" si="95"/>
        <v xml:space="preserve"> 0</v>
      </c>
      <c r="AS138" s="92" t="str">
        <f t="shared" si="96"/>
        <v/>
      </c>
      <c r="AT138" s="92" t="str">
        <f t="shared" si="97"/>
        <v/>
      </c>
      <c r="AU138" s="92" t="str">
        <f t="shared" si="98"/>
        <v/>
      </c>
      <c r="AV138" s="92" t="str">
        <f t="shared" si="99"/>
        <v/>
      </c>
      <c r="AW138" s="93" t="str">
        <f t="shared" si="100"/>
        <v/>
      </c>
      <c r="AX138" s="92" t="str">
        <f t="shared" si="101"/>
        <v xml:space="preserve"> - недопустимо.</v>
      </c>
    </row>
    <row r="139" spans="2:51" s="23" customFormat="1" hidden="1" outlineLevel="1" x14ac:dyDescent="0.25">
      <c r="B139" s="24" t="str">
        <f t="shared" si="104"/>
        <v>В7_150</v>
      </c>
      <c r="C139" s="25" t="s">
        <v>116</v>
      </c>
      <c r="D139" s="25" t="s">
        <v>116</v>
      </c>
      <c r="E139" s="25" t="s">
        <v>117</v>
      </c>
      <c r="F139" s="25" t="s">
        <v>116</v>
      </c>
      <c r="G139" s="25" t="s">
        <v>117</v>
      </c>
      <c r="H139" s="25" t="s">
        <v>116</v>
      </c>
      <c r="I139" s="25" t="s">
        <v>644</v>
      </c>
      <c r="J139" s="25"/>
      <c r="K139" s="25"/>
      <c r="L139" s="25"/>
      <c r="M139" s="25" t="s">
        <v>121</v>
      </c>
      <c r="N139" s="25" t="s">
        <v>652</v>
      </c>
      <c r="O139" s="25"/>
      <c r="P139" s="25" t="s">
        <v>138</v>
      </c>
      <c r="Q139" s="25"/>
      <c r="R139" s="26" t="s">
        <v>122</v>
      </c>
      <c r="S139" s="25"/>
      <c r="T139" s="382"/>
      <c r="U139" s="25" t="s">
        <v>121</v>
      </c>
      <c r="V139" s="25" t="s">
        <v>652</v>
      </c>
      <c r="W139" s="25"/>
      <c r="X139" s="25" t="s">
        <v>143</v>
      </c>
      <c r="Y139" s="25"/>
      <c r="Z139" s="90" t="str">
        <f t="shared" si="84"/>
        <v>стр.011 гр.6 раздела 1 ф.0503150 &lt;&gt; 011 гр.8 раздела 1 - недопустимо.</v>
      </c>
      <c r="AA139" s="28" t="s">
        <v>123</v>
      </c>
      <c r="AB139" s="28" t="s">
        <v>123</v>
      </c>
      <c r="AC139" s="29"/>
      <c r="AD139" s="30"/>
      <c r="AE139" s="31" t="s">
        <v>4</v>
      </c>
      <c r="AF139" s="32" t="s">
        <v>123</v>
      </c>
      <c r="AG139" s="6">
        <f t="shared" si="85"/>
        <v>1</v>
      </c>
      <c r="AH139" s="6">
        <f t="shared" si="86"/>
        <v>0</v>
      </c>
      <c r="AI139" s="6">
        <f t="shared" si="87"/>
        <v>0</v>
      </c>
      <c r="AJ139" s="91" t="str">
        <f t="shared" si="88"/>
        <v>стр.011</v>
      </c>
      <c r="AK139" s="92" t="str">
        <f t="shared" si="89"/>
        <v/>
      </c>
      <c r="AL139" s="92" t="str">
        <f t="shared" si="90"/>
        <v xml:space="preserve"> гр.6</v>
      </c>
      <c r="AM139" s="92" t="str">
        <f t="shared" si="91"/>
        <v/>
      </c>
      <c r="AN139" s="92" t="str">
        <f t="shared" si="92"/>
        <v xml:space="preserve"> раздела 1</v>
      </c>
      <c r="AO139" s="92" t="str">
        <f t="shared" si="103"/>
        <v xml:space="preserve"> ф.0503150</v>
      </c>
      <c r="AP139" s="79" t="str">
        <f t="shared" si="93"/>
        <v/>
      </c>
      <c r="AQ139" s="92" t="str">
        <f t="shared" si="94"/>
        <v xml:space="preserve"> &lt;&gt;</v>
      </c>
      <c r="AR139" s="92" t="str">
        <f t="shared" si="95"/>
        <v/>
      </c>
      <c r="AS139" s="92" t="str">
        <f t="shared" si="96"/>
        <v xml:space="preserve"> 011</v>
      </c>
      <c r="AT139" s="92" t="str">
        <f t="shared" si="97"/>
        <v/>
      </c>
      <c r="AU139" s="92" t="str">
        <f t="shared" si="98"/>
        <v xml:space="preserve"> гр.8</v>
      </c>
      <c r="AV139" s="92" t="str">
        <f t="shared" si="99"/>
        <v/>
      </c>
      <c r="AW139" s="93" t="str">
        <f t="shared" si="100"/>
        <v xml:space="preserve"> раздела 1</v>
      </c>
      <c r="AX139" s="92" t="str">
        <f t="shared" si="101"/>
        <v xml:space="preserve"> - недопустимо.</v>
      </c>
      <c r="AY139" s="23" t="s">
        <v>654</v>
      </c>
    </row>
    <row r="140" spans="2:51" s="23" customFormat="1" hidden="1" outlineLevel="1" x14ac:dyDescent="0.25">
      <c r="B140" s="24" t="str">
        <f t="shared" si="104"/>
        <v>В8_150</v>
      </c>
      <c r="C140" s="25" t="s">
        <v>116</v>
      </c>
      <c r="D140" s="25" t="s">
        <v>116</v>
      </c>
      <c r="E140" s="25" t="s">
        <v>117</v>
      </c>
      <c r="F140" s="25" t="s">
        <v>116</v>
      </c>
      <c r="G140" s="25" t="s">
        <v>117</v>
      </c>
      <c r="H140" s="25" t="s">
        <v>116</v>
      </c>
      <c r="I140" s="25" t="s">
        <v>644</v>
      </c>
      <c r="J140" s="25"/>
      <c r="K140" s="25" t="s">
        <v>381</v>
      </c>
      <c r="L140" s="25"/>
      <c r="M140" s="25" t="s">
        <v>121</v>
      </c>
      <c r="N140" s="25" t="s">
        <v>655</v>
      </c>
      <c r="O140" s="25"/>
      <c r="P140" s="25" t="s">
        <v>656</v>
      </c>
      <c r="Q140" s="25"/>
      <c r="R140" s="26" t="s">
        <v>122</v>
      </c>
      <c r="S140" s="25" t="s">
        <v>230</v>
      </c>
      <c r="T140" s="382"/>
      <c r="U140" s="25"/>
      <c r="V140" s="25"/>
      <c r="W140" s="25"/>
      <c r="X140" s="25"/>
      <c r="Y140" s="25"/>
      <c r="Z140" s="90" t="str">
        <f t="shared" si="84"/>
        <v>стр.011, 040, 050 гр.3, 5 раздела 1 ф.0503150 &lt;&gt; 0 - недопустимо.</v>
      </c>
      <c r="AA140" s="28" t="s">
        <v>123</v>
      </c>
      <c r="AB140" s="28" t="s">
        <v>123</v>
      </c>
      <c r="AC140" s="29"/>
      <c r="AD140" s="30"/>
      <c r="AE140" s="31" t="s">
        <v>4</v>
      </c>
      <c r="AF140" s="32" t="s">
        <v>123</v>
      </c>
      <c r="AG140" s="6">
        <f t="shared" si="85"/>
        <v>1</v>
      </c>
      <c r="AH140" s="6">
        <f t="shared" si="86"/>
        <v>0</v>
      </c>
      <c r="AI140" s="6">
        <f t="shared" si="87"/>
        <v>0</v>
      </c>
      <c r="AJ140" s="91" t="str">
        <f t="shared" si="88"/>
        <v>стр.011, 040, 050</v>
      </c>
      <c r="AK140" s="92" t="str">
        <f t="shared" si="89"/>
        <v/>
      </c>
      <c r="AL140" s="92" t="str">
        <f t="shared" si="90"/>
        <v xml:space="preserve"> гр.3, 5</v>
      </c>
      <c r="AM140" s="92" t="str">
        <f t="shared" si="91"/>
        <v/>
      </c>
      <c r="AN140" s="92" t="str">
        <f t="shared" si="92"/>
        <v xml:space="preserve"> раздела 1</v>
      </c>
      <c r="AO140" s="92" t="str">
        <f t="shared" si="103"/>
        <v xml:space="preserve"> ф.0503150</v>
      </c>
      <c r="AP140" s="79" t="str">
        <f t="shared" si="93"/>
        <v/>
      </c>
      <c r="AQ140" s="92" t="str">
        <f t="shared" si="94"/>
        <v xml:space="preserve"> &lt;&gt;</v>
      </c>
      <c r="AR140" s="92" t="str">
        <f t="shared" si="95"/>
        <v xml:space="preserve"> 0</v>
      </c>
      <c r="AS140" s="92" t="str">
        <f t="shared" si="96"/>
        <v/>
      </c>
      <c r="AT140" s="92" t="str">
        <f t="shared" si="97"/>
        <v/>
      </c>
      <c r="AU140" s="92" t="str">
        <f t="shared" si="98"/>
        <v/>
      </c>
      <c r="AV140" s="92" t="str">
        <f t="shared" si="99"/>
        <v/>
      </c>
      <c r="AW140" s="93" t="str">
        <f t="shared" si="100"/>
        <v/>
      </c>
      <c r="AX140" s="92" t="str">
        <f t="shared" si="101"/>
        <v xml:space="preserve"> - недопустимо.</v>
      </c>
    </row>
    <row r="141" spans="2:51" s="23" customFormat="1" hidden="1" outlineLevel="1" x14ac:dyDescent="0.25">
      <c r="B141" s="24" t="str">
        <f t="shared" si="104"/>
        <v>В9_150</v>
      </c>
      <c r="C141" s="25" t="s">
        <v>116</v>
      </c>
      <c r="D141" s="25" t="s">
        <v>116</v>
      </c>
      <c r="E141" s="25" t="s">
        <v>116</v>
      </c>
      <c r="F141" s="25" t="s">
        <v>116</v>
      </c>
      <c r="G141" s="25" t="s">
        <v>117</v>
      </c>
      <c r="H141" s="25" t="s">
        <v>116</v>
      </c>
      <c r="I141" s="25" t="s">
        <v>644</v>
      </c>
      <c r="J141" s="25"/>
      <c r="K141" s="25" t="s">
        <v>381</v>
      </c>
      <c r="L141" s="25"/>
      <c r="M141" s="25" t="s">
        <v>121</v>
      </c>
      <c r="N141" s="25" t="s">
        <v>655</v>
      </c>
      <c r="O141" s="25"/>
      <c r="P141" s="25" t="s">
        <v>657</v>
      </c>
      <c r="Q141" s="25"/>
      <c r="R141" s="26" t="s">
        <v>122</v>
      </c>
      <c r="S141" s="25" t="s">
        <v>230</v>
      </c>
      <c r="T141" s="382"/>
      <c r="U141" s="25"/>
      <c r="V141" s="25"/>
      <c r="W141" s="25"/>
      <c r="X141" s="25"/>
      <c r="Y141" s="25"/>
      <c r="Z141" s="90" t="str">
        <f t="shared" si="84"/>
        <v>стр.011, 040, 050 гр.4, 6, 7, 8 раздела 1 ф.0503150 &lt;&gt; 0 - недопустимо.</v>
      </c>
      <c r="AA141" s="28" t="s">
        <v>123</v>
      </c>
      <c r="AB141" s="28" t="s">
        <v>123</v>
      </c>
      <c r="AC141" s="29"/>
      <c r="AD141" s="30"/>
      <c r="AE141" s="31" t="s">
        <v>4</v>
      </c>
      <c r="AF141" s="32" t="s">
        <v>123</v>
      </c>
      <c r="AG141" s="6">
        <f t="shared" si="85"/>
        <v>1</v>
      </c>
      <c r="AH141" s="6">
        <f t="shared" si="86"/>
        <v>0</v>
      </c>
      <c r="AI141" s="6">
        <f t="shared" si="87"/>
        <v>0</v>
      </c>
      <c r="AJ141" s="91" t="str">
        <f t="shared" si="88"/>
        <v>стр.011, 040, 050</v>
      </c>
      <c r="AK141" s="92" t="str">
        <f t="shared" si="89"/>
        <v/>
      </c>
      <c r="AL141" s="92" t="str">
        <f t="shared" si="90"/>
        <v xml:space="preserve"> гр.4, 6, 7, 8</v>
      </c>
      <c r="AM141" s="92" t="str">
        <f t="shared" si="91"/>
        <v/>
      </c>
      <c r="AN141" s="92" t="str">
        <f t="shared" si="92"/>
        <v xml:space="preserve"> раздела 1</v>
      </c>
      <c r="AO141" s="92" t="str">
        <f t="shared" si="103"/>
        <v xml:space="preserve"> ф.0503150</v>
      </c>
      <c r="AP141" s="79" t="str">
        <f t="shared" si="93"/>
        <v/>
      </c>
      <c r="AQ141" s="92" t="str">
        <f t="shared" si="94"/>
        <v xml:space="preserve"> &lt;&gt;</v>
      </c>
      <c r="AR141" s="92" t="str">
        <f t="shared" si="95"/>
        <v xml:space="preserve"> 0</v>
      </c>
      <c r="AS141" s="92" t="str">
        <f t="shared" si="96"/>
        <v/>
      </c>
      <c r="AT141" s="92" t="str">
        <f t="shared" si="97"/>
        <v/>
      </c>
      <c r="AU141" s="92" t="str">
        <f t="shared" si="98"/>
        <v/>
      </c>
      <c r="AV141" s="92" t="str">
        <f t="shared" si="99"/>
        <v/>
      </c>
      <c r="AW141" s="93" t="str">
        <f t="shared" si="100"/>
        <v/>
      </c>
      <c r="AX141" s="92" t="str">
        <f t="shared" si="101"/>
        <v xml:space="preserve"> - недопустимо.</v>
      </c>
    </row>
    <row r="142" spans="2:51" s="23" customFormat="1" hidden="1" outlineLevel="1" x14ac:dyDescent="0.25">
      <c r="B142" s="24" t="str">
        <f t="shared" si="104"/>
        <v>В10_150</v>
      </c>
      <c r="C142" s="25" t="s">
        <v>116</v>
      </c>
      <c r="D142" s="25" t="s">
        <v>116</v>
      </c>
      <c r="E142" s="25" t="s">
        <v>117</v>
      </c>
      <c r="F142" s="25" t="s">
        <v>116</v>
      </c>
      <c r="G142" s="25" t="s">
        <v>117</v>
      </c>
      <c r="H142" s="25" t="s">
        <v>116</v>
      </c>
      <c r="I142" s="25" t="s">
        <v>644</v>
      </c>
      <c r="J142" s="25"/>
      <c r="K142" s="25" t="s">
        <v>381</v>
      </c>
      <c r="L142" s="25"/>
      <c r="M142" s="25" t="s">
        <v>121</v>
      </c>
      <c r="N142" s="25" t="s">
        <v>658</v>
      </c>
      <c r="O142" s="25"/>
      <c r="P142" s="25" t="s">
        <v>653</v>
      </c>
      <c r="Q142" s="25"/>
      <c r="R142" s="26" t="s">
        <v>122</v>
      </c>
      <c r="S142" s="25" t="s">
        <v>230</v>
      </c>
      <c r="T142" s="382"/>
      <c r="U142" s="25"/>
      <c r="V142" s="25"/>
      <c r="W142" s="25"/>
      <c r="X142" s="25"/>
      <c r="Y142" s="25"/>
      <c r="Z142" s="90" t="str">
        <f t="shared" si="84"/>
        <v>стр.012, 020 гр.3, 4, 5, 6, 7, 8 раздела 1 ф.0503150 &lt;&gt; 0 - недопустимо.</v>
      </c>
      <c r="AA142" s="28" t="s">
        <v>123</v>
      </c>
      <c r="AB142" s="28" t="s">
        <v>123</v>
      </c>
      <c r="AC142" s="29"/>
      <c r="AD142" s="30"/>
      <c r="AE142" s="31" t="s">
        <v>4</v>
      </c>
      <c r="AF142" s="32" t="s">
        <v>123</v>
      </c>
      <c r="AG142" s="6">
        <f t="shared" si="85"/>
        <v>1</v>
      </c>
      <c r="AH142" s="6">
        <f t="shared" si="86"/>
        <v>0</v>
      </c>
      <c r="AI142" s="6">
        <f t="shared" si="87"/>
        <v>0</v>
      </c>
      <c r="AJ142" s="91" t="str">
        <f t="shared" si="88"/>
        <v>стр.012, 020</v>
      </c>
      <c r="AK142" s="92" t="str">
        <f t="shared" si="89"/>
        <v/>
      </c>
      <c r="AL142" s="92" t="str">
        <f t="shared" si="90"/>
        <v xml:space="preserve"> гр.3, 4, 5, 6, 7, 8</v>
      </c>
      <c r="AM142" s="92" t="str">
        <f t="shared" si="91"/>
        <v/>
      </c>
      <c r="AN142" s="92" t="str">
        <f t="shared" si="92"/>
        <v xml:space="preserve"> раздела 1</v>
      </c>
      <c r="AO142" s="92" t="str">
        <f t="shared" si="103"/>
        <v xml:space="preserve"> ф.0503150</v>
      </c>
      <c r="AP142" s="79" t="str">
        <f t="shared" si="93"/>
        <v/>
      </c>
      <c r="AQ142" s="92" t="str">
        <f t="shared" si="94"/>
        <v xml:space="preserve"> &lt;&gt;</v>
      </c>
      <c r="AR142" s="92" t="str">
        <f t="shared" si="95"/>
        <v xml:space="preserve"> 0</v>
      </c>
      <c r="AS142" s="92" t="str">
        <f t="shared" si="96"/>
        <v/>
      </c>
      <c r="AT142" s="92" t="str">
        <f t="shared" si="97"/>
        <v/>
      </c>
      <c r="AU142" s="92" t="str">
        <f t="shared" si="98"/>
        <v/>
      </c>
      <c r="AV142" s="92" t="str">
        <f t="shared" si="99"/>
        <v/>
      </c>
      <c r="AW142" s="93" t="str">
        <f t="shared" si="100"/>
        <v/>
      </c>
      <c r="AX142" s="92" t="str">
        <f t="shared" si="101"/>
        <v xml:space="preserve"> - недопустимо.</v>
      </c>
    </row>
    <row r="143" spans="2:51" s="23" customFormat="1" ht="60" hidden="1" outlineLevel="1" x14ac:dyDescent="0.25">
      <c r="B143" s="24" t="str">
        <f t="shared" si="104"/>
        <v>В11_150</v>
      </c>
      <c r="C143" s="25" t="s">
        <v>116</v>
      </c>
      <c r="D143" s="25" t="s">
        <v>116</v>
      </c>
      <c r="E143" s="25" t="s">
        <v>117</v>
      </c>
      <c r="F143" s="25" t="s">
        <v>116</v>
      </c>
      <c r="G143" s="25" t="s">
        <v>117</v>
      </c>
      <c r="H143" s="25" t="s">
        <v>116</v>
      </c>
      <c r="I143" s="25" t="s">
        <v>644</v>
      </c>
      <c r="J143" s="25"/>
      <c r="K143" s="25"/>
      <c r="L143" s="25"/>
      <c r="M143" s="25" t="s">
        <v>121</v>
      </c>
      <c r="N143" s="25" t="s">
        <v>659</v>
      </c>
      <c r="O143" s="25"/>
      <c r="P143" s="25" t="s">
        <v>226</v>
      </c>
      <c r="Q143" s="25"/>
      <c r="R143" s="26" t="s">
        <v>520</v>
      </c>
      <c r="S143" s="25" t="s">
        <v>230</v>
      </c>
      <c r="T143" s="382"/>
      <c r="U143" s="25"/>
      <c r="V143" s="25"/>
      <c r="W143" s="25"/>
      <c r="X143" s="25"/>
      <c r="Y143" s="25"/>
      <c r="Z143" s="90" t="str">
        <f t="shared" si="84"/>
        <v>стр.031 гр.3, 4 раздела 1 ф.0503150 &lt; 0 - недопустимо.</v>
      </c>
      <c r="AA143" s="28" t="s">
        <v>123</v>
      </c>
      <c r="AB143" s="28" t="s">
        <v>123</v>
      </c>
      <c r="AC143" s="29"/>
      <c r="AD143" s="30"/>
      <c r="AE143" s="31" t="s">
        <v>4</v>
      </c>
      <c r="AF143" s="32" t="s">
        <v>123</v>
      </c>
      <c r="AG143" s="6">
        <f t="shared" si="85"/>
        <v>1</v>
      </c>
      <c r="AH143" s="6">
        <f t="shared" si="86"/>
        <v>0</v>
      </c>
      <c r="AI143" s="6">
        <f t="shared" si="87"/>
        <v>0</v>
      </c>
      <c r="AJ143" s="91" t="str">
        <f t="shared" si="88"/>
        <v>стр.031</v>
      </c>
      <c r="AK143" s="92" t="str">
        <f t="shared" si="89"/>
        <v/>
      </c>
      <c r="AL143" s="92" t="str">
        <f t="shared" si="90"/>
        <v xml:space="preserve"> гр.3, 4</v>
      </c>
      <c r="AM143" s="92" t="str">
        <f t="shared" si="91"/>
        <v/>
      </c>
      <c r="AN143" s="92" t="str">
        <f t="shared" si="92"/>
        <v xml:space="preserve"> раздела 1</v>
      </c>
      <c r="AO143" s="92" t="str">
        <f t="shared" si="103"/>
        <v xml:space="preserve"> ф.0503150</v>
      </c>
      <c r="AP143" s="79" t="str">
        <f t="shared" si="93"/>
        <v/>
      </c>
      <c r="AQ143" s="92" t="str">
        <f t="shared" si="94"/>
        <v xml:space="preserve"> &lt;</v>
      </c>
      <c r="AR143" s="92" t="str">
        <f t="shared" si="95"/>
        <v xml:space="preserve"> 0</v>
      </c>
      <c r="AS143" s="92" t="str">
        <f t="shared" si="96"/>
        <v/>
      </c>
      <c r="AT143" s="92" t="str">
        <f t="shared" si="97"/>
        <v/>
      </c>
      <c r="AU143" s="92" t="str">
        <f t="shared" si="98"/>
        <v/>
      </c>
      <c r="AV143" s="92" t="str">
        <f t="shared" si="99"/>
        <v/>
      </c>
      <c r="AW143" s="93" t="str">
        <f t="shared" si="100"/>
        <v/>
      </c>
      <c r="AX143" s="92" t="str">
        <f t="shared" si="101"/>
        <v xml:space="preserve"> - недопустимо.</v>
      </c>
      <c r="AY143" s="23" t="s">
        <v>660</v>
      </c>
    </row>
    <row r="144" spans="2:51" s="23" customFormat="1" ht="45" hidden="1" outlineLevel="1" x14ac:dyDescent="0.25">
      <c r="B144" s="24" t="str">
        <f t="shared" si="104"/>
        <v>В12_150</v>
      </c>
      <c r="C144" s="25" t="s">
        <v>116</v>
      </c>
      <c r="D144" s="25" t="s">
        <v>116</v>
      </c>
      <c r="E144" s="25" t="s">
        <v>116</v>
      </c>
      <c r="F144" s="25" t="s">
        <v>116</v>
      </c>
      <c r="G144" s="25" t="s">
        <v>117</v>
      </c>
      <c r="H144" s="25" t="s">
        <v>116</v>
      </c>
      <c r="I144" s="25" t="s">
        <v>644</v>
      </c>
      <c r="J144" s="25"/>
      <c r="K144" s="25"/>
      <c r="L144" s="25"/>
      <c r="M144" s="25" t="s">
        <v>121</v>
      </c>
      <c r="N144" s="25" t="s">
        <v>659</v>
      </c>
      <c r="O144" s="25"/>
      <c r="P144" s="25" t="s">
        <v>661</v>
      </c>
      <c r="Q144" s="25"/>
      <c r="R144" s="26" t="s">
        <v>520</v>
      </c>
      <c r="S144" s="25" t="s">
        <v>230</v>
      </c>
      <c r="T144" s="382"/>
      <c r="U144" s="25"/>
      <c r="V144" s="25"/>
      <c r="W144" s="25"/>
      <c r="X144" s="25"/>
      <c r="Y144" s="25"/>
      <c r="Z144" s="90" t="str">
        <f t="shared" si="84"/>
        <v>стр.031 гр.6, 7 раздела 1 ф.0503150 &lt; 0 - недопустимо.</v>
      </c>
      <c r="AA144" s="28" t="s">
        <v>123</v>
      </c>
      <c r="AB144" s="28" t="s">
        <v>123</v>
      </c>
      <c r="AC144" s="29"/>
      <c r="AD144" s="30"/>
      <c r="AE144" s="31" t="s">
        <v>4</v>
      </c>
      <c r="AF144" s="32" t="s">
        <v>123</v>
      </c>
      <c r="AG144" s="6">
        <f t="shared" si="85"/>
        <v>1</v>
      </c>
      <c r="AH144" s="6">
        <f t="shared" si="86"/>
        <v>0</v>
      </c>
      <c r="AI144" s="6">
        <f t="shared" si="87"/>
        <v>0</v>
      </c>
      <c r="AJ144" s="91" t="str">
        <f t="shared" si="88"/>
        <v>стр.031</v>
      </c>
      <c r="AK144" s="92" t="str">
        <f t="shared" si="89"/>
        <v/>
      </c>
      <c r="AL144" s="92" t="str">
        <f t="shared" si="90"/>
        <v xml:space="preserve"> гр.6, 7</v>
      </c>
      <c r="AM144" s="92" t="str">
        <f t="shared" si="91"/>
        <v/>
      </c>
      <c r="AN144" s="92" t="str">
        <f t="shared" si="92"/>
        <v xml:space="preserve"> раздела 1</v>
      </c>
      <c r="AO144" s="92" t="str">
        <f t="shared" si="103"/>
        <v xml:space="preserve"> ф.0503150</v>
      </c>
      <c r="AP144" s="79" t="str">
        <f t="shared" si="93"/>
        <v/>
      </c>
      <c r="AQ144" s="92" t="str">
        <f t="shared" si="94"/>
        <v xml:space="preserve"> &lt;</v>
      </c>
      <c r="AR144" s="92" t="str">
        <f t="shared" si="95"/>
        <v xml:space="preserve"> 0</v>
      </c>
      <c r="AS144" s="92" t="str">
        <f t="shared" si="96"/>
        <v/>
      </c>
      <c r="AT144" s="92" t="str">
        <f t="shared" si="97"/>
        <v/>
      </c>
      <c r="AU144" s="92" t="str">
        <f t="shared" si="98"/>
        <v/>
      </c>
      <c r="AV144" s="92" t="str">
        <f t="shared" si="99"/>
        <v/>
      </c>
      <c r="AW144" s="93" t="str">
        <f t="shared" si="100"/>
        <v/>
      </c>
      <c r="AX144" s="92" t="str">
        <f t="shared" si="101"/>
        <v xml:space="preserve"> - недопустимо.</v>
      </c>
      <c r="AY144" s="23" t="s">
        <v>662</v>
      </c>
    </row>
    <row r="145" spans="2:51" s="23" customFormat="1" ht="28.5" hidden="1" outlineLevel="1" x14ac:dyDescent="0.25">
      <c r="B145" s="24" t="str">
        <f t="shared" si="104"/>
        <v>В13_150</v>
      </c>
      <c r="C145" s="25" t="s">
        <v>116</v>
      </c>
      <c r="D145" s="25" t="s">
        <v>116</v>
      </c>
      <c r="E145" s="25" t="s">
        <v>117</v>
      </c>
      <c r="F145" s="25" t="s">
        <v>116</v>
      </c>
      <c r="G145" s="25" t="s">
        <v>117</v>
      </c>
      <c r="H145" s="25" t="s">
        <v>116</v>
      </c>
      <c r="I145" s="25" t="s">
        <v>644</v>
      </c>
      <c r="J145" s="25"/>
      <c r="K145" s="25"/>
      <c r="L145" s="25"/>
      <c r="M145" s="25" t="s">
        <v>121</v>
      </c>
      <c r="N145" s="25" t="s">
        <v>659</v>
      </c>
      <c r="O145" s="25"/>
      <c r="P145" s="25" t="s">
        <v>621</v>
      </c>
      <c r="Q145" s="25"/>
      <c r="R145" s="26" t="s">
        <v>122</v>
      </c>
      <c r="S145" s="25"/>
      <c r="T145" s="382"/>
      <c r="U145" s="25" t="s">
        <v>121</v>
      </c>
      <c r="V145" s="25" t="s">
        <v>663</v>
      </c>
      <c r="W145" s="25"/>
      <c r="X145" s="25" t="s">
        <v>621</v>
      </c>
      <c r="Y145" s="25"/>
      <c r="Z145" s="90" t="str">
        <f t="shared" si="84"/>
        <v>стр.031 гр.6, 7, 8 раздела 1 ф.0503150 &lt;&gt; 090 гр.6, 7, 8 раздела 1 - недопустимо.</v>
      </c>
      <c r="AA145" s="28" t="s">
        <v>123</v>
      </c>
      <c r="AB145" s="28" t="s">
        <v>123</v>
      </c>
      <c r="AC145" s="29"/>
      <c r="AD145" s="30"/>
      <c r="AE145" s="31" t="s">
        <v>4</v>
      </c>
      <c r="AF145" s="32" t="s">
        <v>123</v>
      </c>
      <c r="AG145" s="6">
        <f t="shared" si="85"/>
        <v>1</v>
      </c>
      <c r="AH145" s="6">
        <f t="shared" si="86"/>
        <v>0</v>
      </c>
      <c r="AI145" s="6">
        <f t="shared" si="87"/>
        <v>0</v>
      </c>
      <c r="AJ145" s="91" t="str">
        <f t="shared" si="88"/>
        <v>стр.031</v>
      </c>
      <c r="AK145" s="92" t="str">
        <f t="shared" si="89"/>
        <v/>
      </c>
      <c r="AL145" s="92" t="str">
        <f t="shared" si="90"/>
        <v xml:space="preserve"> гр.6, 7, 8</v>
      </c>
      <c r="AM145" s="92" t="str">
        <f t="shared" si="91"/>
        <v/>
      </c>
      <c r="AN145" s="92" t="str">
        <f t="shared" si="92"/>
        <v xml:space="preserve"> раздела 1</v>
      </c>
      <c r="AO145" s="92" t="str">
        <f t="shared" si="103"/>
        <v xml:space="preserve"> ф.0503150</v>
      </c>
      <c r="AP145" s="79" t="str">
        <f t="shared" si="93"/>
        <v/>
      </c>
      <c r="AQ145" s="92" t="str">
        <f t="shared" si="94"/>
        <v xml:space="preserve"> &lt;&gt;</v>
      </c>
      <c r="AR145" s="92" t="str">
        <f t="shared" si="95"/>
        <v/>
      </c>
      <c r="AS145" s="92" t="str">
        <f t="shared" si="96"/>
        <v xml:space="preserve"> 090</v>
      </c>
      <c r="AT145" s="92" t="str">
        <f t="shared" si="97"/>
        <v/>
      </c>
      <c r="AU145" s="92" t="str">
        <f t="shared" si="98"/>
        <v xml:space="preserve"> гр.6, 7, 8</v>
      </c>
      <c r="AV145" s="92" t="str">
        <f t="shared" si="99"/>
        <v/>
      </c>
      <c r="AW145" s="93" t="str">
        <f t="shared" si="100"/>
        <v xml:space="preserve"> раздела 1</v>
      </c>
      <c r="AX145" s="92" t="str">
        <f t="shared" si="101"/>
        <v xml:space="preserve"> - недопустимо.</v>
      </c>
      <c r="AY145" s="23" t="s">
        <v>664</v>
      </c>
    </row>
    <row r="146" spans="2:51" s="23" customFormat="1" hidden="1" outlineLevel="1" x14ac:dyDescent="0.25">
      <c r="B146" s="24" t="str">
        <f t="shared" si="104"/>
        <v>В14_150</v>
      </c>
      <c r="C146" s="25" t="s">
        <v>116</v>
      </c>
      <c r="D146" s="25" t="s">
        <v>116</v>
      </c>
      <c r="E146" s="25" t="s">
        <v>117</v>
      </c>
      <c r="F146" s="25" t="s">
        <v>116</v>
      </c>
      <c r="G146" s="25" t="s">
        <v>117</v>
      </c>
      <c r="H146" s="25" t="s">
        <v>116</v>
      </c>
      <c r="I146" s="25" t="s">
        <v>644</v>
      </c>
      <c r="J146" s="25"/>
      <c r="K146" s="25" t="s">
        <v>651</v>
      </c>
      <c r="L146" s="25"/>
      <c r="M146" s="25" t="s">
        <v>121</v>
      </c>
      <c r="N146" s="25" t="s">
        <v>665</v>
      </c>
      <c r="O146" s="25"/>
      <c r="P146" s="25" t="s">
        <v>619</v>
      </c>
      <c r="Q146" s="25"/>
      <c r="R146" s="26" t="s">
        <v>122</v>
      </c>
      <c r="S146" s="25" t="s">
        <v>230</v>
      </c>
      <c r="T146" s="382"/>
      <c r="U146" s="25"/>
      <c r="V146" s="25"/>
      <c r="W146" s="25"/>
      <c r="X146" s="25"/>
      <c r="Y146" s="25"/>
      <c r="Z146" s="90" t="str">
        <f t="shared" si="84"/>
        <v>стр.040, 050 гр.3, 4, 5 раздела 1 ф.0503150 &lt;&gt; 0 - недопустимо.</v>
      </c>
      <c r="AA146" s="28" t="s">
        <v>123</v>
      </c>
      <c r="AB146" s="28" t="s">
        <v>123</v>
      </c>
      <c r="AC146" s="29"/>
      <c r="AD146" s="30"/>
      <c r="AE146" s="31" t="s">
        <v>4</v>
      </c>
      <c r="AF146" s="32" t="s">
        <v>123</v>
      </c>
      <c r="AG146" s="6">
        <f t="shared" si="85"/>
        <v>1</v>
      </c>
      <c r="AH146" s="6">
        <f t="shared" si="86"/>
        <v>0</v>
      </c>
      <c r="AI146" s="6">
        <f t="shared" si="87"/>
        <v>0</v>
      </c>
      <c r="AJ146" s="91" t="str">
        <f t="shared" si="88"/>
        <v>стр.040, 050</v>
      </c>
      <c r="AK146" s="92" t="str">
        <f t="shared" si="89"/>
        <v/>
      </c>
      <c r="AL146" s="92" t="str">
        <f t="shared" si="90"/>
        <v xml:space="preserve"> гр.3, 4, 5</v>
      </c>
      <c r="AM146" s="92" t="str">
        <f t="shared" si="91"/>
        <v/>
      </c>
      <c r="AN146" s="92" t="str">
        <f t="shared" si="92"/>
        <v xml:space="preserve"> раздела 1</v>
      </c>
      <c r="AO146" s="92" t="str">
        <f t="shared" si="103"/>
        <v xml:space="preserve"> ф.0503150</v>
      </c>
      <c r="AP146" s="79" t="str">
        <f t="shared" si="93"/>
        <v/>
      </c>
      <c r="AQ146" s="92" t="str">
        <f t="shared" si="94"/>
        <v xml:space="preserve"> &lt;&gt;</v>
      </c>
      <c r="AR146" s="92" t="str">
        <f t="shared" si="95"/>
        <v xml:space="preserve"> 0</v>
      </c>
      <c r="AS146" s="92" t="str">
        <f t="shared" si="96"/>
        <v/>
      </c>
      <c r="AT146" s="92" t="str">
        <f t="shared" si="97"/>
        <v/>
      </c>
      <c r="AU146" s="92" t="str">
        <f t="shared" si="98"/>
        <v/>
      </c>
      <c r="AV146" s="92" t="str">
        <f t="shared" si="99"/>
        <v/>
      </c>
      <c r="AW146" s="93" t="str">
        <f t="shared" si="100"/>
        <v/>
      </c>
      <c r="AX146" s="92" t="str">
        <f t="shared" si="101"/>
        <v xml:space="preserve"> - недопустимо.</v>
      </c>
    </row>
    <row r="147" spans="2:51" s="23" customFormat="1" hidden="1" outlineLevel="1" x14ac:dyDescent="0.25">
      <c r="B147" s="24" t="str">
        <f t="shared" si="104"/>
        <v>В15_150</v>
      </c>
      <c r="C147" s="25" t="s">
        <v>116</v>
      </c>
      <c r="D147" s="25" t="s">
        <v>116</v>
      </c>
      <c r="E147" s="25" t="s">
        <v>116</v>
      </c>
      <c r="F147" s="25" t="s">
        <v>116</v>
      </c>
      <c r="G147" s="25" t="s">
        <v>117</v>
      </c>
      <c r="H147" s="25" t="s">
        <v>116</v>
      </c>
      <c r="I147" s="25" t="s">
        <v>644</v>
      </c>
      <c r="J147" s="25"/>
      <c r="K147" s="25" t="s">
        <v>651</v>
      </c>
      <c r="L147" s="25"/>
      <c r="M147" s="25" t="s">
        <v>121</v>
      </c>
      <c r="N147" s="25" t="s">
        <v>665</v>
      </c>
      <c r="O147" s="25"/>
      <c r="P147" s="25" t="s">
        <v>621</v>
      </c>
      <c r="Q147" s="25"/>
      <c r="R147" s="26" t="s">
        <v>122</v>
      </c>
      <c r="S147" s="25" t="s">
        <v>230</v>
      </c>
      <c r="T147" s="382"/>
      <c r="U147" s="25"/>
      <c r="V147" s="25"/>
      <c r="W147" s="25"/>
      <c r="X147" s="25"/>
      <c r="Y147" s="25"/>
      <c r="Z147" s="90" t="str">
        <f t="shared" si="84"/>
        <v>стр.040, 050 гр.6, 7, 8 раздела 1 ф.0503150 &lt;&gt; 0 - недопустимо.</v>
      </c>
      <c r="AA147" s="28" t="s">
        <v>123</v>
      </c>
      <c r="AB147" s="28" t="s">
        <v>123</v>
      </c>
      <c r="AC147" s="29"/>
      <c r="AD147" s="30"/>
      <c r="AE147" s="31" t="s">
        <v>4</v>
      </c>
      <c r="AF147" s="32" t="s">
        <v>123</v>
      </c>
      <c r="AG147" s="6">
        <f t="shared" si="85"/>
        <v>1</v>
      </c>
      <c r="AH147" s="6">
        <f t="shared" si="86"/>
        <v>0</v>
      </c>
      <c r="AI147" s="6">
        <f t="shared" si="87"/>
        <v>0</v>
      </c>
      <c r="AJ147" s="91" t="str">
        <f t="shared" si="88"/>
        <v>стр.040, 050</v>
      </c>
      <c r="AK147" s="92" t="str">
        <f t="shared" si="89"/>
        <v/>
      </c>
      <c r="AL147" s="92" t="str">
        <f t="shared" si="90"/>
        <v xml:space="preserve"> гр.6, 7, 8</v>
      </c>
      <c r="AM147" s="92" t="str">
        <f t="shared" si="91"/>
        <v/>
      </c>
      <c r="AN147" s="92" t="str">
        <f t="shared" si="92"/>
        <v xml:space="preserve"> раздела 1</v>
      </c>
      <c r="AO147" s="92" t="str">
        <f t="shared" si="103"/>
        <v xml:space="preserve"> ф.0503150</v>
      </c>
      <c r="AP147" s="79" t="str">
        <f t="shared" si="93"/>
        <v/>
      </c>
      <c r="AQ147" s="92" t="str">
        <f t="shared" si="94"/>
        <v xml:space="preserve"> &lt;&gt;</v>
      </c>
      <c r="AR147" s="92" t="str">
        <f t="shared" si="95"/>
        <v xml:space="preserve"> 0</v>
      </c>
      <c r="AS147" s="92" t="str">
        <f t="shared" si="96"/>
        <v/>
      </c>
      <c r="AT147" s="92" t="str">
        <f t="shared" si="97"/>
        <v/>
      </c>
      <c r="AU147" s="92" t="str">
        <f t="shared" si="98"/>
        <v/>
      </c>
      <c r="AV147" s="92" t="str">
        <f t="shared" si="99"/>
        <v/>
      </c>
      <c r="AW147" s="93" t="str">
        <f t="shared" si="100"/>
        <v/>
      </c>
      <c r="AX147" s="92" t="str">
        <f t="shared" si="101"/>
        <v xml:space="preserve"> - недопустимо.</v>
      </c>
    </row>
    <row r="148" spans="2:51" s="23" customFormat="1" ht="28.5" hidden="1" outlineLevel="1" x14ac:dyDescent="0.25">
      <c r="B148" s="24" t="str">
        <f t="shared" si="104"/>
        <v>В16_150</v>
      </c>
      <c r="C148" s="25" t="s">
        <v>116</v>
      </c>
      <c r="D148" s="25" t="s">
        <v>116</v>
      </c>
      <c r="E148" s="25" t="s">
        <v>117</v>
      </c>
      <c r="F148" s="25" t="s">
        <v>116</v>
      </c>
      <c r="G148" s="25" t="s">
        <v>117</v>
      </c>
      <c r="H148" s="25" t="s">
        <v>116</v>
      </c>
      <c r="I148" s="25" t="s">
        <v>644</v>
      </c>
      <c r="J148" s="25"/>
      <c r="K148" s="25"/>
      <c r="L148" s="25"/>
      <c r="M148" s="25" t="s">
        <v>121</v>
      </c>
      <c r="N148" s="25" t="s">
        <v>666</v>
      </c>
      <c r="O148" s="25"/>
      <c r="P148" s="25" t="s">
        <v>120</v>
      </c>
      <c r="Q148" s="25"/>
      <c r="R148" s="26" t="s">
        <v>122</v>
      </c>
      <c r="S148" s="25"/>
      <c r="T148" s="382"/>
      <c r="U148" s="25" t="s">
        <v>121</v>
      </c>
      <c r="V148" s="25" t="s">
        <v>667</v>
      </c>
      <c r="W148" s="25"/>
      <c r="X148" s="25" t="s">
        <v>120</v>
      </c>
      <c r="Y148" s="25"/>
      <c r="Z148" s="90" t="str">
        <f t="shared" si="84"/>
        <v>стр.060 по всем графам раздела 1 ф.0503150 &lt;&gt; 010 + 040 + 050 по соответствующим графам раздела 1 - недопустимо.</v>
      </c>
      <c r="AA148" s="28" t="s">
        <v>123</v>
      </c>
      <c r="AB148" s="28" t="s">
        <v>123</v>
      </c>
      <c r="AC148" s="29"/>
      <c r="AD148" s="30"/>
      <c r="AE148" s="31" t="s">
        <v>4</v>
      </c>
      <c r="AF148" s="32" t="s">
        <v>123</v>
      </c>
      <c r="AG148" s="6">
        <f t="shared" si="85"/>
        <v>1</v>
      </c>
      <c r="AH148" s="6">
        <f t="shared" si="86"/>
        <v>0</v>
      </c>
      <c r="AI148" s="6">
        <f t="shared" si="87"/>
        <v>0</v>
      </c>
      <c r="AJ148" s="91" t="str">
        <f t="shared" si="88"/>
        <v>стр.060</v>
      </c>
      <c r="AK148" s="92" t="str">
        <f t="shared" si="89"/>
        <v/>
      </c>
      <c r="AL148" s="92" t="str">
        <f t="shared" si="90"/>
        <v xml:space="preserve"> по всем графам</v>
      </c>
      <c r="AM148" s="92" t="str">
        <f t="shared" si="91"/>
        <v/>
      </c>
      <c r="AN148" s="92" t="str">
        <f t="shared" si="92"/>
        <v xml:space="preserve"> раздела 1</v>
      </c>
      <c r="AO148" s="92" t="str">
        <f t="shared" si="103"/>
        <v xml:space="preserve"> ф.0503150</v>
      </c>
      <c r="AP148" s="79" t="str">
        <f t="shared" si="93"/>
        <v/>
      </c>
      <c r="AQ148" s="92" t="str">
        <f t="shared" si="94"/>
        <v xml:space="preserve"> &lt;&gt;</v>
      </c>
      <c r="AR148" s="92" t="str">
        <f t="shared" si="95"/>
        <v/>
      </c>
      <c r="AS148" s="92" t="str">
        <f t="shared" si="96"/>
        <v xml:space="preserve"> 010 + 040 + 050</v>
      </c>
      <c r="AT148" s="92" t="str">
        <f t="shared" si="97"/>
        <v/>
      </c>
      <c r="AU148" s="92" t="str">
        <f t="shared" si="98"/>
        <v xml:space="preserve"> по соответствующим графам</v>
      </c>
      <c r="AV148" s="92" t="str">
        <f t="shared" si="99"/>
        <v/>
      </c>
      <c r="AW148" s="93" t="str">
        <f t="shared" si="100"/>
        <v xml:space="preserve"> раздела 1</v>
      </c>
      <c r="AX148" s="92" t="str">
        <f t="shared" si="101"/>
        <v xml:space="preserve"> - недопустимо.</v>
      </c>
      <c r="AY148" s="23" t="s">
        <v>668</v>
      </c>
    </row>
    <row r="149" spans="2:51" s="23" customFormat="1" ht="28.5" hidden="1" outlineLevel="1" x14ac:dyDescent="0.25">
      <c r="B149" s="24" t="str">
        <f t="shared" si="104"/>
        <v>В17_150</v>
      </c>
      <c r="C149" s="25" t="s">
        <v>116</v>
      </c>
      <c r="D149" s="25" t="s">
        <v>116</v>
      </c>
      <c r="E149" s="25" t="s">
        <v>117</v>
      </c>
      <c r="F149" s="25" t="s">
        <v>116</v>
      </c>
      <c r="G149" s="25" t="s">
        <v>117</v>
      </c>
      <c r="H149" s="25" t="s">
        <v>116</v>
      </c>
      <c r="I149" s="25" t="s">
        <v>644</v>
      </c>
      <c r="J149" s="25"/>
      <c r="K149" s="25"/>
      <c r="L149" s="25"/>
      <c r="M149" s="25" t="s">
        <v>121</v>
      </c>
      <c r="N149" s="25" t="s">
        <v>669</v>
      </c>
      <c r="O149" s="25"/>
      <c r="P149" s="25" t="s">
        <v>120</v>
      </c>
      <c r="Q149" s="25"/>
      <c r="R149" s="26" t="s">
        <v>122</v>
      </c>
      <c r="S149" s="25"/>
      <c r="T149" s="382"/>
      <c r="U149" s="25" t="s">
        <v>121</v>
      </c>
      <c r="V149" s="25" t="s">
        <v>666</v>
      </c>
      <c r="W149" s="25"/>
      <c r="X149" s="25" t="s">
        <v>120</v>
      </c>
      <c r="Y149" s="25"/>
      <c r="Z149" s="90" t="str">
        <f t="shared" si="84"/>
        <v>стр.070 по всем графам раздела 1 ф.0503150 &lt;&gt; 060 по соответствующим графам раздела 1 - недопустимо.</v>
      </c>
      <c r="AA149" s="28" t="s">
        <v>123</v>
      </c>
      <c r="AB149" s="28" t="s">
        <v>123</v>
      </c>
      <c r="AC149" s="29"/>
      <c r="AD149" s="30"/>
      <c r="AE149" s="31" t="s">
        <v>4</v>
      </c>
      <c r="AF149" s="32" t="s">
        <v>123</v>
      </c>
      <c r="AG149" s="6">
        <f t="shared" si="85"/>
        <v>1</v>
      </c>
      <c r="AH149" s="6">
        <f t="shared" si="86"/>
        <v>0</v>
      </c>
      <c r="AI149" s="6">
        <f t="shared" si="87"/>
        <v>0</v>
      </c>
      <c r="AJ149" s="91" t="str">
        <f t="shared" si="88"/>
        <v>стр.070</v>
      </c>
      <c r="AK149" s="92" t="str">
        <f t="shared" si="89"/>
        <v/>
      </c>
      <c r="AL149" s="92" t="str">
        <f t="shared" si="90"/>
        <v xml:space="preserve"> по всем графам</v>
      </c>
      <c r="AM149" s="92" t="str">
        <f t="shared" si="91"/>
        <v/>
      </c>
      <c r="AN149" s="92" t="str">
        <f t="shared" si="92"/>
        <v xml:space="preserve"> раздела 1</v>
      </c>
      <c r="AO149" s="92" t="str">
        <f t="shared" si="103"/>
        <v xml:space="preserve"> ф.0503150</v>
      </c>
      <c r="AP149" s="79" t="str">
        <f t="shared" si="93"/>
        <v/>
      </c>
      <c r="AQ149" s="92" t="str">
        <f t="shared" si="94"/>
        <v xml:space="preserve"> &lt;&gt;</v>
      </c>
      <c r="AR149" s="92" t="str">
        <f t="shared" si="95"/>
        <v/>
      </c>
      <c r="AS149" s="92" t="str">
        <f t="shared" si="96"/>
        <v xml:space="preserve"> 060</v>
      </c>
      <c r="AT149" s="92" t="str">
        <f t="shared" si="97"/>
        <v/>
      </c>
      <c r="AU149" s="92" t="str">
        <f t="shared" si="98"/>
        <v xml:space="preserve"> по соответствующим графам</v>
      </c>
      <c r="AV149" s="92" t="str">
        <f t="shared" si="99"/>
        <v/>
      </c>
      <c r="AW149" s="93" t="str">
        <f t="shared" si="100"/>
        <v xml:space="preserve"> раздела 1</v>
      </c>
      <c r="AX149" s="92" t="str">
        <f t="shared" si="101"/>
        <v xml:space="preserve"> - недопустимо.</v>
      </c>
      <c r="AY149" s="23" t="s">
        <v>670</v>
      </c>
    </row>
    <row r="150" spans="2:51" s="23" customFormat="1" ht="60" hidden="1" outlineLevel="1" x14ac:dyDescent="0.25">
      <c r="B150" s="24" t="str">
        <f t="shared" si="104"/>
        <v>В18_150</v>
      </c>
      <c r="C150" s="25" t="s">
        <v>116</v>
      </c>
      <c r="D150" s="25" t="s">
        <v>116</v>
      </c>
      <c r="E150" s="25" t="s">
        <v>117</v>
      </c>
      <c r="F150" s="25" t="s">
        <v>116</v>
      </c>
      <c r="G150" s="25" t="s">
        <v>117</v>
      </c>
      <c r="H150" s="25" t="s">
        <v>116</v>
      </c>
      <c r="I150" s="25" t="s">
        <v>644</v>
      </c>
      <c r="J150" s="25"/>
      <c r="K150" s="25"/>
      <c r="L150" s="25"/>
      <c r="M150" s="25" t="s">
        <v>131</v>
      </c>
      <c r="N150" s="25" t="s">
        <v>663</v>
      </c>
      <c r="O150" s="25"/>
      <c r="P150" s="25" t="s">
        <v>226</v>
      </c>
      <c r="Q150" s="25"/>
      <c r="R150" s="26" t="s">
        <v>520</v>
      </c>
      <c r="S150" s="25" t="s">
        <v>230</v>
      </c>
      <c r="T150" s="382"/>
      <c r="U150" s="25"/>
      <c r="V150" s="25"/>
      <c r="W150" s="25"/>
      <c r="X150" s="25"/>
      <c r="Y150" s="25"/>
      <c r="Z150" s="90" t="str">
        <f t="shared" si="84"/>
        <v>стр.090 гр.3, 4 раздела 2 ф.0503150 &lt; 0 - недопустимо.</v>
      </c>
      <c r="AA150" s="28" t="s">
        <v>123</v>
      </c>
      <c r="AB150" s="28" t="s">
        <v>123</v>
      </c>
      <c r="AC150" s="29"/>
      <c r="AD150" s="30"/>
      <c r="AE150" s="31" t="s">
        <v>4</v>
      </c>
      <c r="AF150" s="32" t="s">
        <v>123</v>
      </c>
      <c r="AG150" s="6">
        <f t="shared" si="85"/>
        <v>1</v>
      </c>
      <c r="AH150" s="6">
        <f t="shared" si="86"/>
        <v>0</v>
      </c>
      <c r="AI150" s="6">
        <f t="shared" si="87"/>
        <v>0</v>
      </c>
      <c r="AJ150" s="91" t="str">
        <f t="shared" si="88"/>
        <v>стр.090</v>
      </c>
      <c r="AK150" s="92" t="str">
        <f t="shared" si="89"/>
        <v/>
      </c>
      <c r="AL150" s="92" t="str">
        <f t="shared" si="90"/>
        <v xml:space="preserve"> гр.3, 4</v>
      </c>
      <c r="AM150" s="92" t="str">
        <f t="shared" si="91"/>
        <v/>
      </c>
      <c r="AN150" s="92" t="str">
        <f t="shared" si="92"/>
        <v xml:space="preserve"> раздела 2</v>
      </c>
      <c r="AO150" s="92" t="str">
        <f t="shared" si="103"/>
        <v xml:space="preserve"> ф.0503150</v>
      </c>
      <c r="AP150" s="79" t="str">
        <f t="shared" si="93"/>
        <v/>
      </c>
      <c r="AQ150" s="92" t="str">
        <f t="shared" si="94"/>
        <v xml:space="preserve"> &lt;</v>
      </c>
      <c r="AR150" s="92" t="str">
        <f t="shared" si="95"/>
        <v xml:space="preserve"> 0</v>
      </c>
      <c r="AS150" s="92" t="str">
        <f t="shared" si="96"/>
        <v/>
      </c>
      <c r="AT150" s="92" t="str">
        <f t="shared" si="97"/>
        <v/>
      </c>
      <c r="AU150" s="92" t="str">
        <f t="shared" si="98"/>
        <v/>
      </c>
      <c r="AV150" s="92" t="str">
        <f t="shared" si="99"/>
        <v/>
      </c>
      <c r="AW150" s="93" t="str">
        <f t="shared" si="100"/>
        <v/>
      </c>
      <c r="AX150" s="92" t="str">
        <f t="shared" si="101"/>
        <v xml:space="preserve"> - недопустимо.</v>
      </c>
      <c r="AY150" s="23" t="s">
        <v>660</v>
      </c>
    </row>
    <row r="151" spans="2:51" s="23" customFormat="1" ht="45" hidden="1" outlineLevel="1" x14ac:dyDescent="0.25">
      <c r="B151" s="24" t="str">
        <f t="shared" si="104"/>
        <v>В19_150</v>
      </c>
      <c r="C151" s="25" t="s">
        <v>116</v>
      </c>
      <c r="D151" s="25" t="s">
        <v>116</v>
      </c>
      <c r="E151" s="25" t="s">
        <v>116</v>
      </c>
      <c r="F151" s="25" t="s">
        <v>116</v>
      </c>
      <c r="G151" s="25" t="s">
        <v>117</v>
      </c>
      <c r="H151" s="25" t="s">
        <v>116</v>
      </c>
      <c r="I151" s="25" t="s">
        <v>644</v>
      </c>
      <c r="J151" s="25"/>
      <c r="K151" s="25"/>
      <c r="L151" s="25"/>
      <c r="M151" s="25" t="s">
        <v>131</v>
      </c>
      <c r="N151" s="25" t="s">
        <v>663</v>
      </c>
      <c r="O151" s="25"/>
      <c r="P151" s="25" t="s">
        <v>661</v>
      </c>
      <c r="Q151" s="25"/>
      <c r="R151" s="26" t="s">
        <v>520</v>
      </c>
      <c r="S151" s="25" t="s">
        <v>230</v>
      </c>
      <c r="T151" s="382"/>
      <c r="U151" s="25"/>
      <c r="V151" s="25"/>
      <c r="W151" s="25"/>
      <c r="X151" s="25"/>
      <c r="Y151" s="25"/>
      <c r="Z151" s="90" t="str">
        <f t="shared" si="84"/>
        <v>стр.090 гр.6, 7 раздела 2 ф.0503150 &lt; 0 - недопустимо.</v>
      </c>
      <c r="AA151" s="28" t="s">
        <v>123</v>
      </c>
      <c r="AB151" s="28" t="s">
        <v>123</v>
      </c>
      <c r="AC151" s="29"/>
      <c r="AD151" s="30"/>
      <c r="AE151" s="31" t="s">
        <v>4</v>
      </c>
      <c r="AF151" s="32" t="s">
        <v>123</v>
      </c>
      <c r="AG151" s="6">
        <f t="shared" si="85"/>
        <v>1</v>
      </c>
      <c r="AH151" s="6">
        <f t="shared" si="86"/>
        <v>0</v>
      </c>
      <c r="AI151" s="6">
        <f t="shared" si="87"/>
        <v>0</v>
      </c>
      <c r="AJ151" s="91" t="str">
        <f t="shared" si="88"/>
        <v>стр.090</v>
      </c>
      <c r="AK151" s="92" t="str">
        <f t="shared" si="89"/>
        <v/>
      </c>
      <c r="AL151" s="92" t="str">
        <f t="shared" si="90"/>
        <v xml:space="preserve"> гр.6, 7</v>
      </c>
      <c r="AM151" s="92" t="str">
        <f t="shared" si="91"/>
        <v/>
      </c>
      <c r="AN151" s="92" t="str">
        <f t="shared" si="92"/>
        <v xml:space="preserve"> раздела 2</v>
      </c>
      <c r="AO151" s="92" t="str">
        <f t="shared" si="103"/>
        <v xml:space="preserve"> ф.0503150</v>
      </c>
      <c r="AP151" s="79" t="str">
        <f t="shared" si="93"/>
        <v/>
      </c>
      <c r="AQ151" s="92" t="str">
        <f t="shared" si="94"/>
        <v xml:space="preserve"> &lt;</v>
      </c>
      <c r="AR151" s="92" t="str">
        <f t="shared" si="95"/>
        <v xml:space="preserve"> 0</v>
      </c>
      <c r="AS151" s="92" t="str">
        <f t="shared" si="96"/>
        <v/>
      </c>
      <c r="AT151" s="92" t="str">
        <f t="shared" si="97"/>
        <v/>
      </c>
      <c r="AU151" s="92" t="str">
        <f t="shared" si="98"/>
        <v/>
      </c>
      <c r="AV151" s="92" t="str">
        <f t="shared" si="99"/>
        <v/>
      </c>
      <c r="AW151" s="93" t="str">
        <f t="shared" si="100"/>
        <v/>
      </c>
      <c r="AX151" s="92" t="str">
        <f t="shared" si="101"/>
        <v xml:space="preserve"> - недопустимо.</v>
      </c>
      <c r="AY151" s="23" t="s">
        <v>662</v>
      </c>
    </row>
    <row r="152" spans="2:51" s="23" customFormat="1" hidden="1" outlineLevel="1" x14ac:dyDescent="0.25">
      <c r="B152" s="24" t="str">
        <f t="shared" si="104"/>
        <v>В20_150</v>
      </c>
      <c r="C152" s="25" t="s">
        <v>116</v>
      </c>
      <c r="D152" s="25" t="s">
        <v>116</v>
      </c>
      <c r="E152" s="25" t="s">
        <v>117</v>
      </c>
      <c r="F152" s="25" t="s">
        <v>116</v>
      </c>
      <c r="G152" s="25" t="s">
        <v>117</v>
      </c>
      <c r="H152" s="25" t="s">
        <v>116</v>
      </c>
      <c r="I152" s="25" t="s">
        <v>644</v>
      </c>
      <c r="J152" s="25"/>
      <c r="K152" s="25" t="s">
        <v>381</v>
      </c>
      <c r="L152" s="25"/>
      <c r="M152" s="25" t="s">
        <v>131</v>
      </c>
      <c r="N152" s="25" t="s">
        <v>671</v>
      </c>
      <c r="O152" s="25"/>
      <c r="P152" s="25" t="s">
        <v>653</v>
      </c>
      <c r="Q152" s="25"/>
      <c r="R152" s="26" t="s">
        <v>122</v>
      </c>
      <c r="S152" s="25" t="s">
        <v>230</v>
      </c>
      <c r="T152" s="382"/>
      <c r="U152" s="25"/>
      <c r="V152" s="25"/>
      <c r="W152" s="25"/>
      <c r="X152" s="25"/>
      <c r="Y152" s="25"/>
      <c r="Z152" s="90" t="str">
        <f t="shared" si="84"/>
        <v>стр.101 гр.3, 4, 5, 6, 7, 8 раздела 2 ф.0503150 &lt;&gt; 0 - недопустимо.</v>
      </c>
      <c r="AA152" s="28" t="s">
        <v>123</v>
      </c>
      <c r="AB152" s="28" t="s">
        <v>123</v>
      </c>
      <c r="AC152" s="29"/>
      <c r="AD152" s="30"/>
      <c r="AE152" s="31" t="s">
        <v>4</v>
      </c>
      <c r="AF152" s="32" t="s">
        <v>123</v>
      </c>
      <c r="AG152" s="6">
        <f t="shared" si="85"/>
        <v>1</v>
      </c>
      <c r="AH152" s="6">
        <f t="shared" si="86"/>
        <v>0</v>
      </c>
      <c r="AI152" s="6">
        <f t="shared" si="87"/>
        <v>0</v>
      </c>
      <c r="AJ152" s="91" t="str">
        <f t="shared" si="88"/>
        <v>стр.101</v>
      </c>
      <c r="AK152" s="92" t="str">
        <f t="shared" si="89"/>
        <v/>
      </c>
      <c r="AL152" s="92" t="str">
        <f t="shared" si="90"/>
        <v xml:space="preserve"> гр.3, 4, 5, 6, 7, 8</v>
      </c>
      <c r="AM152" s="92" t="str">
        <f t="shared" si="91"/>
        <v/>
      </c>
      <c r="AN152" s="92" t="str">
        <f t="shared" si="92"/>
        <v xml:space="preserve"> раздела 2</v>
      </c>
      <c r="AO152" s="92" t="str">
        <f t="shared" si="103"/>
        <v xml:space="preserve"> ф.0503150</v>
      </c>
      <c r="AP152" s="79" t="str">
        <f t="shared" si="93"/>
        <v/>
      </c>
      <c r="AQ152" s="92" t="str">
        <f t="shared" si="94"/>
        <v xml:space="preserve"> &lt;&gt;</v>
      </c>
      <c r="AR152" s="92" t="str">
        <f t="shared" si="95"/>
        <v xml:space="preserve"> 0</v>
      </c>
      <c r="AS152" s="92" t="str">
        <f t="shared" si="96"/>
        <v/>
      </c>
      <c r="AT152" s="92" t="str">
        <f t="shared" si="97"/>
        <v/>
      </c>
      <c r="AU152" s="92" t="str">
        <f t="shared" si="98"/>
        <v/>
      </c>
      <c r="AV152" s="92" t="str">
        <f t="shared" si="99"/>
        <v/>
      </c>
      <c r="AW152" s="93" t="str">
        <f t="shared" si="100"/>
        <v/>
      </c>
      <c r="AX152" s="92" t="str">
        <f t="shared" si="101"/>
        <v xml:space="preserve"> - недопустимо.</v>
      </c>
    </row>
    <row r="153" spans="2:51" s="23" customFormat="1" hidden="1" outlineLevel="1" x14ac:dyDescent="0.25">
      <c r="B153" s="24" t="str">
        <f t="shared" si="104"/>
        <v>В21_150</v>
      </c>
      <c r="C153" s="25" t="s">
        <v>116</v>
      </c>
      <c r="D153" s="25" t="s">
        <v>116</v>
      </c>
      <c r="E153" s="25" t="s">
        <v>117</v>
      </c>
      <c r="F153" s="25" t="s">
        <v>116</v>
      </c>
      <c r="G153" s="25" t="s">
        <v>117</v>
      </c>
      <c r="H153" s="25" t="s">
        <v>116</v>
      </c>
      <c r="I153" s="25" t="s">
        <v>644</v>
      </c>
      <c r="J153" s="25"/>
      <c r="K153" s="25" t="s">
        <v>651</v>
      </c>
      <c r="L153" s="25"/>
      <c r="M153" s="25" t="s">
        <v>131</v>
      </c>
      <c r="N153" s="25" t="s">
        <v>672</v>
      </c>
      <c r="O153" s="25"/>
      <c r="P153" s="25" t="s">
        <v>619</v>
      </c>
      <c r="Q153" s="25"/>
      <c r="R153" s="26" t="s">
        <v>122</v>
      </c>
      <c r="S153" s="25" t="s">
        <v>230</v>
      </c>
      <c r="T153" s="382"/>
      <c r="U153" s="25"/>
      <c r="V153" s="25"/>
      <c r="W153" s="25"/>
      <c r="X153" s="25"/>
      <c r="Y153" s="25"/>
      <c r="Z153" s="90" t="str">
        <f t="shared" si="84"/>
        <v>стр.101, 110, 120 гр.3, 4, 5 раздела 2 ф.0503150 &lt;&gt; 0 - недопустимо.</v>
      </c>
      <c r="AA153" s="28" t="s">
        <v>123</v>
      </c>
      <c r="AB153" s="28" t="s">
        <v>123</v>
      </c>
      <c r="AC153" s="29"/>
      <c r="AD153" s="30"/>
      <c r="AE153" s="31" t="s">
        <v>4</v>
      </c>
      <c r="AF153" s="32" t="s">
        <v>123</v>
      </c>
      <c r="AG153" s="6">
        <f t="shared" si="85"/>
        <v>1</v>
      </c>
      <c r="AH153" s="6">
        <f t="shared" si="86"/>
        <v>0</v>
      </c>
      <c r="AI153" s="6">
        <f t="shared" si="87"/>
        <v>0</v>
      </c>
      <c r="AJ153" s="91" t="str">
        <f t="shared" si="88"/>
        <v>стр.101, 110, 120</v>
      </c>
      <c r="AK153" s="92" t="str">
        <f t="shared" si="89"/>
        <v/>
      </c>
      <c r="AL153" s="92" t="str">
        <f t="shared" si="90"/>
        <v xml:space="preserve"> гр.3, 4, 5</v>
      </c>
      <c r="AM153" s="92" t="str">
        <f t="shared" si="91"/>
        <v/>
      </c>
      <c r="AN153" s="92" t="str">
        <f t="shared" si="92"/>
        <v xml:space="preserve"> раздела 2</v>
      </c>
      <c r="AO153" s="92" t="str">
        <f t="shared" si="103"/>
        <v xml:space="preserve"> ф.0503150</v>
      </c>
      <c r="AP153" s="79" t="str">
        <f t="shared" si="93"/>
        <v/>
      </c>
      <c r="AQ153" s="92" t="str">
        <f t="shared" si="94"/>
        <v xml:space="preserve"> &lt;&gt;</v>
      </c>
      <c r="AR153" s="92" t="str">
        <f t="shared" si="95"/>
        <v xml:space="preserve"> 0</v>
      </c>
      <c r="AS153" s="92" t="str">
        <f t="shared" si="96"/>
        <v/>
      </c>
      <c r="AT153" s="92" t="str">
        <f t="shared" si="97"/>
        <v/>
      </c>
      <c r="AU153" s="92" t="str">
        <f t="shared" si="98"/>
        <v/>
      </c>
      <c r="AV153" s="92" t="str">
        <f t="shared" si="99"/>
        <v/>
      </c>
      <c r="AW153" s="93" t="str">
        <f t="shared" si="100"/>
        <v/>
      </c>
      <c r="AX153" s="92" t="str">
        <f t="shared" si="101"/>
        <v xml:space="preserve"> - недопустимо.</v>
      </c>
    </row>
    <row r="154" spans="2:51" s="23" customFormat="1" hidden="1" outlineLevel="1" x14ac:dyDescent="0.25">
      <c r="B154" s="24" t="str">
        <f t="shared" si="104"/>
        <v>В22_150</v>
      </c>
      <c r="C154" s="25" t="s">
        <v>116</v>
      </c>
      <c r="D154" s="25" t="s">
        <v>116</v>
      </c>
      <c r="E154" s="25" t="s">
        <v>116</v>
      </c>
      <c r="F154" s="25" t="s">
        <v>116</v>
      </c>
      <c r="G154" s="25" t="s">
        <v>117</v>
      </c>
      <c r="H154" s="25" t="s">
        <v>116</v>
      </c>
      <c r="I154" s="25" t="s">
        <v>644</v>
      </c>
      <c r="J154" s="25"/>
      <c r="K154" s="25" t="s">
        <v>651</v>
      </c>
      <c r="L154" s="25"/>
      <c r="M154" s="25" t="s">
        <v>131</v>
      </c>
      <c r="N154" s="25" t="s">
        <v>672</v>
      </c>
      <c r="O154" s="25"/>
      <c r="P154" s="25" t="s">
        <v>621</v>
      </c>
      <c r="Q154" s="25"/>
      <c r="R154" s="26" t="s">
        <v>122</v>
      </c>
      <c r="S154" s="25" t="s">
        <v>230</v>
      </c>
      <c r="T154" s="382"/>
      <c r="U154" s="25"/>
      <c r="V154" s="25"/>
      <c r="W154" s="25"/>
      <c r="X154" s="25"/>
      <c r="Y154" s="25"/>
      <c r="Z154" s="90" t="str">
        <f t="shared" si="84"/>
        <v>стр.101, 110, 120 гр.6, 7, 8 раздела 2 ф.0503150 &lt;&gt; 0 - недопустимо.</v>
      </c>
      <c r="AA154" s="28" t="s">
        <v>123</v>
      </c>
      <c r="AB154" s="28" t="s">
        <v>123</v>
      </c>
      <c r="AC154" s="29"/>
      <c r="AD154" s="30"/>
      <c r="AE154" s="31" t="s">
        <v>4</v>
      </c>
      <c r="AF154" s="32" t="s">
        <v>123</v>
      </c>
      <c r="AG154" s="6">
        <f t="shared" si="85"/>
        <v>1</v>
      </c>
      <c r="AH154" s="6">
        <f t="shared" si="86"/>
        <v>0</v>
      </c>
      <c r="AI154" s="6">
        <f t="shared" si="87"/>
        <v>0</v>
      </c>
      <c r="AJ154" s="91" t="str">
        <f t="shared" si="88"/>
        <v>стр.101, 110, 120</v>
      </c>
      <c r="AK154" s="92" t="str">
        <f t="shared" si="89"/>
        <v/>
      </c>
      <c r="AL154" s="92" t="str">
        <f t="shared" si="90"/>
        <v xml:space="preserve"> гр.6, 7, 8</v>
      </c>
      <c r="AM154" s="92" t="str">
        <f t="shared" si="91"/>
        <v/>
      </c>
      <c r="AN154" s="92" t="str">
        <f t="shared" si="92"/>
        <v xml:space="preserve"> раздела 2</v>
      </c>
      <c r="AO154" s="92" t="str">
        <f t="shared" si="103"/>
        <v xml:space="preserve"> ф.0503150</v>
      </c>
      <c r="AP154" s="79" t="str">
        <f t="shared" si="93"/>
        <v/>
      </c>
      <c r="AQ154" s="92" t="str">
        <f t="shared" si="94"/>
        <v xml:space="preserve"> &lt;&gt;</v>
      </c>
      <c r="AR154" s="92" t="str">
        <f t="shared" si="95"/>
        <v xml:space="preserve"> 0</v>
      </c>
      <c r="AS154" s="92" t="str">
        <f t="shared" si="96"/>
        <v/>
      </c>
      <c r="AT154" s="92" t="str">
        <f t="shared" si="97"/>
        <v/>
      </c>
      <c r="AU154" s="92" t="str">
        <f t="shared" si="98"/>
        <v/>
      </c>
      <c r="AV154" s="92" t="str">
        <f t="shared" si="99"/>
        <v/>
      </c>
      <c r="AW154" s="93" t="str">
        <f t="shared" si="100"/>
        <v/>
      </c>
      <c r="AX154" s="92" t="str">
        <f t="shared" si="101"/>
        <v xml:space="preserve"> - недопустимо.</v>
      </c>
    </row>
    <row r="155" spans="2:51" s="23" customFormat="1" hidden="1" outlineLevel="1" x14ac:dyDescent="0.25">
      <c r="B155" s="24" t="str">
        <f t="shared" si="104"/>
        <v>В23_150</v>
      </c>
      <c r="C155" s="25" t="s">
        <v>116</v>
      </c>
      <c r="D155" s="25" t="s">
        <v>116</v>
      </c>
      <c r="E155" s="25" t="s">
        <v>117</v>
      </c>
      <c r="F155" s="25" t="s">
        <v>116</v>
      </c>
      <c r="G155" s="25" t="s">
        <v>117</v>
      </c>
      <c r="H155" s="25" t="s">
        <v>116</v>
      </c>
      <c r="I155" s="25" t="s">
        <v>644</v>
      </c>
      <c r="J155" s="25"/>
      <c r="K155" s="25" t="s">
        <v>381</v>
      </c>
      <c r="L155" s="25"/>
      <c r="M155" s="25" t="s">
        <v>131</v>
      </c>
      <c r="N155" s="25" t="s">
        <v>673</v>
      </c>
      <c r="O155" s="25"/>
      <c r="P155" s="25" t="s">
        <v>656</v>
      </c>
      <c r="Q155" s="25"/>
      <c r="R155" s="26" t="s">
        <v>122</v>
      </c>
      <c r="S155" s="25" t="s">
        <v>230</v>
      </c>
      <c r="T155" s="382"/>
      <c r="U155" s="25"/>
      <c r="V155" s="25"/>
      <c r="W155" s="25"/>
      <c r="X155" s="25"/>
      <c r="Y155" s="25"/>
      <c r="Z155" s="90" t="str">
        <f t="shared" si="84"/>
        <v>стр.110, 120, 190 гр.3, 5 раздела 2 ф.0503150 &lt;&gt; 0 - недопустимо.</v>
      </c>
      <c r="AA155" s="28" t="s">
        <v>123</v>
      </c>
      <c r="AB155" s="28" t="s">
        <v>123</v>
      </c>
      <c r="AC155" s="29"/>
      <c r="AD155" s="30"/>
      <c r="AE155" s="31" t="s">
        <v>4</v>
      </c>
      <c r="AF155" s="32" t="s">
        <v>123</v>
      </c>
      <c r="AG155" s="6">
        <f t="shared" si="85"/>
        <v>1</v>
      </c>
      <c r="AH155" s="6">
        <f t="shared" si="86"/>
        <v>0</v>
      </c>
      <c r="AI155" s="6">
        <f t="shared" si="87"/>
        <v>0</v>
      </c>
      <c r="AJ155" s="91" t="str">
        <f t="shared" si="88"/>
        <v>стр.110, 120, 190</v>
      </c>
      <c r="AK155" s="92" t="str">
        <f t="shared" si="89"/>
        <v/>
      </c>
      <c r="AL155" s="92" t="str">
        <f t="shared" si="90"/>
        <v xml:space="preserve"> гр.3, 5</v>
      </c>
      <c r="AM155" s="92" t="str">
        <f t="shared" si="91"/>
        <v/>
      </c>
      <c r="AN155" s="92" t="str">
        <f t="shared" si="92"/>
        <v xml:space="preserve"> раздела 2</v>
      </c>
      <c r="AO155" s="92" t="str">
        <f t="shared" si="103"/>
        <v xml:space="preserve"> ф.0503150</v>
      </c>
      <c r="AP155" s="79" t="str">
        <f t="shared" si="93"/>
        <v/>
      </c>
      <c r="AQ155" s="92" t="str">
        <f t="shared" si="94"/>
        <v xml:space="preserve"> &lt;&gt;</v>
      </c>
      <c r="AR155" s="92" t="str">
        <f t="shared" si="95"/>
        <v xml:space="preserve"> 0</v>
      </c>
      <c r="AS155" s="92" t="str">
        <f t="shared" si="96"/>
        <v/>
      </c>
      <c r="AT155" s="92" t="str">
        <f t="shared" si="97"/>
        <v/>
      </c>
      <c r="AU155" s="92" t="str">
        <f t="shared" si="98"/>
        <v/>
      </c>
      <c r="AV155" s="92" t="str">
        <f t="shared" si="99"/>
        <v/>
      </c>
      <c r="AW155" s="93" t="str">
        <f t="shared" si="100"/>
        <v/>
      </c>
      <c r="AX155" s="92" t="str">
        <f t="shared" si="101"/>
        <v xml:space="preserve"> - недопустимо.</v>
      </c>
    </row>
    <row r="156" spans="2:51" s="23" customFormat="1" hidden="1" outlineLevel="1" x14ac:dyDescent="0.25">
      <c r="B156" s="24" t="str">
        <f t="shared" si="104"/>
        <v>В24_150</v>
      </c>
      <c r="C156" s="25" t="s">
        <v>116</v>
      </c>
      <c r="D156" s="25" t="s">
        <v>116</v>
      </c>
      <c r="E156" s="25" t="s">
        <v>116</v>
      </c>
      <c r="F156" s="25" t="s">
        <v>116</v>
      </c>
      <c r="G156" s="25" t="s">
        <v>117</v>
      </c>
      <c r="H156" s="25" t="s">
        <v>116</v>
      </c>
      <c r="I156" s="25" t="s">
        <v>644</v>
      </c>
      <c r="J156" s="25"/>
      <c r="K156" s="25" t="s">
        <v>381</v>
      </c>
      <c r="L156" s="25"/>
      <c r="M156" s="25" t="s">
        <v>131</v>
      </c>
      <c r="N156" s="25" t="s">
        <v>673</v>
      </c>
      <c r="O156" s="25"/>
      <c r="P156" s="25" t="s">
        <v>657</v>
      </c>
      <c r="Q156" s="25"/>
      <c r="R156" s="26" t="s">
        <v>122</v>
      </c>
      <c r="S156" s="25" t="s">
        <v>230</v>
      </c>
      <c r="T156" s="382"/>
      <c r="U156" s="25"/>
      <c r="V156" s="25"/>
      <c r="W156" s="25"/>
      <c r="X156" s="25"/>
      <c r="Y156" s="25"/>
      <c r="Z156" s="90" t="str">
        <f t="shared" si="84"/>
        <v>стр.110, 120, 190 гр.4, 6, 7, 8 раздела 2 ф.0503150 &lt;&gt; 0 - недопустимо.</v>
      </c>
      <c r="AA156" s="28" t="s">
        <v>123</v>
      </c>
      <c r="AB156" s="28" t="s">
        <v>123</v>
      </c>
      <c r="AC156" s="29"/>
      <c r="AD156" s="30"/>
      <c r="AE156" s="31" t="s">
        <v>4</v>
      </c>
      <c r="AF156" s="32" t="s">
        <v>123</v>
      </c>
      <c r="AG156" s="6">
        <f t="shared" si="85"/>
        <v>1</v>
      </c>
      <c r="AH156" s="6">
        <f t="shared" si="86"/>
        <v>0</v>
      </c>
      <c r="AI156" s="6">
        <f t="shared" si="87"/>
        <v>0</v>
      </c>
      <c r="AJ156" s="91" t="str">
        <f t="shared" si="88"/>
        <v>стр.110, 120, 190</v>
      </c>
      <c r="AK156" s="92" t="str">
        <f t="shared" si="89"/>
        <v/>
      </c>
      <c r="AL156" s="92" t="str">
        <f t="shared" si="90"/>
        <v xml:space="preserve"> гр.4, 6, 7, 8</v>
      </c>
      <c r="AM156" s="92" t="str">
        <f t="shared" si="91"/>
        <v/>
      </c>
      <c r="AN156" s="92" t="str">
        <f t="shared" si="92"/>
        <v xml:space="preserve"> раздела 2</v>
      </c>
      <c r="AO156" s="92" t="str">
        <f t="shared" si="103"/>
        <v xml:space="preserve"> ф.0503150</v>
      </c>
      <c r="AP156" s="79" t="str">
        <f t="shared" si="93"/>
        <v/>
      </c>
      <c r="AQ156" s="92" t="str">
        <f t="shared" si="94"/>
        <v xml:space="preserve"> &lt;&gt;</v>
      </c>
      <c r="AR156" s="92" t="str">
        <f t="shared" si="95"/>
        <v xml:space="preserve"> 0</v>
      </c>
      <c r="AS156" s="92" t="str">
        <f t="shared" si="96"/>
        <v/>
      </c>
      <c r="AT156" s="92" t="str">
        <f t="shared" si="97"/>
        <v/>
      </c>
      <c r="AU156" s="92" t="str">
        <f t="shared" si="98"/>
        <v/>
      </c>
      <c r="AV156" s="92" t="str">
        <f t="shared" si="99"/>
        <v/>
      </c>
      <c r="AW156" s="93" t="str">
        <f t="shared" si="100"/>
        <v/>
      </c>
      <c r="AX156" s="92" t="str">
        <f t="shared" si="101"/>
        <v xml:space="preserve"> - недопустимо.</v>
      </c>
    </row>
    <row r="157" spans="2:51" s="23" customFormat="1" ht="28.5" hidden="1" outlineLevel="1" x14ac:dyDescent="0.25">
      <c r="B157" s="24" t="str">
        <f t="shared" si="104"/>
        <v>В25_150</v>
      </c>
      <c r="C157" s="25" t="s">
        <v>116</v>
      </c>
      <c r="D157" s="25" t="s">
        <v>116</v>
      </c>
      <c r="E157" s="25" t="s">
        <v>117</v>
      </c>
      <c r="F157" s="25" t="s">
        <v>116</v>
      </c>
      <c r="G157" s="25" t="s">
        <v>117</v>
      </c>
      <c r="H157" s="25" t="s">
        <v>116</v>
      </c>
      <c r="I157" s="25" t="s">
        <v>644</v>
      </c>
      <c r="J157" s="25"/>
      <c r="K157" s="25"/>
      <c r="L157" s="25"/>
      <c r="M157" s="25" t="s">
        <v>131</v>
      </c>
      <c r="N157" s="25" t="s">
        <v>674</v>
      </c>
      <c r="O157" s="25"/>
      <c r="P157" s="25" t="s">
        <v>120</v>
      </c>
      <c r="Q157" s="25"/>
      <c r="R157" s="26" t="s">
        <v>122</v>
      </c>
      <c r="S157" s="25"/>
      <c r="T157" s="382"/>
      <c r="U157" s="25" t="s">
        <v>131</v>
      </c>
      <c r="V157" s="25" t="s">
        <v>675</v>
      </c>
      <c r="W157" s="25"/>
      <c r="X157" s="25" t="s">
        <v>120</v>
      </c>
      <c r="Y157" s="25"/>
      <c r="Z157" s="90" t="str">
        <f t="shared" si="84"/>
        <v>стр.150 по всем графам раздела 2 ф.0503150 &lt;&gt; 090 + 101 + 110 + 120 по соответствующим графам раздела 2 - недопустимо.</v>
      </c>
      <c r="AA157" s="28" t="s">
        <v>123</v>
      </c>
      <c r="AB157" s="28" t="s">
        <v>123</v>
      </c>
      <c r="AC157" s="29"/>
      <c r="AD157" s="30"/>
      <c r="AE157" s="31" t="s">
        <v>4</v>
      </c>
      <c r="AF157" s="32" t="s">
        <v>123</v>
      </c>
      <c r="AG157" s="6">
        <f t="shared" si="85"/>
        <v>1</v>
      </c>
      <c r="AH157" s="6">
        <f t="shared" si="86"/>
        <v>0</v>
      </c>
      <c r="AI157" s="6">
        <f t="shared" si="87"/>
        <v>0</v>
      </c>
      <c r="AJ157" s="91" t="str">
        <f t="shared" si="88"/>
        <v>стр.150</v>
      </c>
      <c r="AK157" s="92" t="str">
        <f t="shared" si="89"/>
        <v/>
      </c>
      <c r="AL157" s="92" t="str">
        <f t="shared" si="90"/>
        <v xml:space="preserve"> по всем графам</v>
      </c>
      <c r="AM157" s="92" t="str">
        <f t="shared" si="91"/>
        <v/>
      </c>
      <c r="AN157" s="92" t="str">
        <f t="shared" si="92"/>
        <v xml:space="preserve"> раздела 2</v>
      </c>
      <c r="AO157" s="92" t="str">
        <f t="shared" si="103"/>
        <v xml:space="preserve"> ф.0503150</v>
      </c>
      <c r="AP157" s="79" t="str">
        <f t="shared" si="93"/>
        <v/>
      </c>
      <c r="AQ157" s="92" t="str">
        <f t="shared" si="94"/>
        <v xml:space="preserve"> &lt;&gt;</v>
      </c>
      <c r="AR157" s="92" t="str">
        <f t="shared" si="95"/>
        <v/>
      </c>
      <c r="AS157" s="92" t="str">
        <f t="shared" si="96"/>
        <v xml:space="preserve"> 090 + 101 + 110 + 120</v>
      </c>
      <c r="AT157" s="92" t="str">
        <f t="shared" si="97"/>
        <v/>
      </c>
      <c r="AU157" s="92" t="str">
        <f t="shared" si="98"/>
        <v xml:space="preserve"> по соответствующим графам</v>
      </c>
      <c r="AV157" s="92" t="str">
        <f t="shared" si="99"/>
        <v/>
      </c>
      <c r="AW157" s="93" t="str">
        <f t="shared" si="100"/>
        <v xml:space="preserve"> раздела 2</v>
      </c>
      <c r="AX157" s="92" t="str">
        <f t="shared" si="101"/>
        <v xml:space="preserve"> - недопустимо.</v>
      </c>
      <c r="AY157" s="23" t="s">
        <v>676</v>
      </c>
    </row>
    <row r="158" spans="2:51" s="23" customFormat="1" ht="30" hidden="1" outlineLevel="1" x14ac:dyDescent="0.25">
      <c r="B158" s="24" t="str">
        <f t="shared" si="104"/>
        <v>В26_150</v>
      </c>
      <c r="C158" s="25" t="s">
        <v>116</v>
      </c>
      <c r="D158" s="25" t="s">
        <v>116</v>
      </c>
      <c r="E158" s="25" t="s">
        <v>117</v>
      </c>
      <c r="F158" s="25" t="s">
        <v>116</v>
      </c>
      <c r="G158" s="25" t="s">
        <v>117</v>
      </c>
      <c r="H158" s="25" t="s">
        <v>116</v>
      </c>
      <c r="I158" s="25" t="s">
        <v>644</v>
      </c>
      <c r="J158" s="25"/>
      <c r="K158" s="25"/>
      <c r="L158" s="25"/>
      <c r="M158" s="25" t="s">
        <v>131</v>
      </c>
      <c r="N158" s="25" t="s">
        <v>677</v>
      </c>
      <c r="O158" s="25"/>
      <c r="P158" s="25" t="s">
        <v>678</v>
      </c>
      <c r="Q158" s="25"/>
      <c r="R158" s="26" t="s">
        <v>122</v>
      </c>
      <c r="S158" s="25"/>
      <c r="T158" s="382"/>
      <c r="U158" s="25" t="s">
        <v>131</v>
      </c>
      <c r="V158" s="25" t="s">
        <v>618</v>
      </c>
      <c r="W158" s="25"/>
      <c r="X158" s="25" t="s">
        <v>678</v>
      </c>
      <c r="Y158" s="25"/>
      <c r="Z158" s="90" t="str">
        <f t="shared" si="84"/>
        <v>стр.180 гр.3, 4, 7 раздела 2 ф.0503150 &lt;&gt; 210 гр.3, 4, 7 раздела 2 - недопустимо.</v>
      </c>
      <c r="AA158" s="28" t="s">
        <v>123</v>
      </c>
      <c r="AB158" s="28" t="s">
        <v>123</v>
      </c>
      <c r="AC158" s="29"/>
      <c r="AD158" s="30"/>
      <c r="AE158" s="31" t="s">
        <v>4</v>
      </c>
      <c r="AF158" s="32" t="s">
        <v>123</v>
      </c>
      <c r="AG158" s="6">
        <f t="shared" si="85"/>
        <v>1</v>
      </c>
      <c r="AH158" s="6">
        <f t="shared" si="86"/>
        <v>0</v>
      </c>
      <c r="AI158" s="6">
        <f t="shared" si="87"/>
        <v>0</v>
      </c>
      <c r="AJ158" s="91" t="str">
        <f t="shared" si="88"/>
        <v>стр.180</v>
      </c>
      <c r="AK158" s="92" t="str">
        <f t="shared" si="89"/>
        <v/>
      </c>
      <c r="AL158" s="92" t="str">
        <f t="shared" si="90"/>
        <v xml:space="preserve"> гр.3, 4, 7</v>
      </c>
      <c r="AM158" s="92" t="str">
        <f t="shared" si="91"/>
        <v/>
      </c>
      <c r="AN158" s="92" t="str">
        <f t="shared" si="92"/>
        <v xml:space="preserve"> раздела 2</v>
      </c>
      <c r="AO158" s="92" t="str">
        <f t="shared" si="103"/>
        <v xml:space="preserve"> ф.0503150</v>
      </c>
      <c r="AP158" s="79" t="str">
        <f t="shared" si="93"/>
        <v/>
      </c>
      <c r="AQ158" s="92" t="str">
        <f t="shared" si="94"/>
        <v xml:space="preserve"> &lt;&gt;</v>
      </c>
      <c r="AR158" s="92" t="str">
        <f t="shared" si="95"/>
        <v/>
      </c>
      <c r="AS158" s="92" t="str">
        <f t="shared" si="96"/>
        <v xml:space="preserve"> 210</v>
      </c>
      <c r="AT158" s="92" t="str">
        <f t="shared" si="97"/>
        <v/>
      </c>
      <c r="AU158" s="92" t="str">
        <f t="shared" si="98"/>
        <v xml:space="preserve"> гр.3, 4, 7</v>
      </c>
      <c r="AV158" s="92" t="str">
        <f t="shared" si="99"/>
        <v/>
      </c>
      <c r="AW158" s="93" t="str">
        <f t="shared" si="100"/>
        <v xml:space="preserve"> раздела 2</v>
      </c>
      <c r="AX158" s="92" t="str">
        <f t="shared" si="101"/>
        <v xml:space="preserve"> - недопустимо.</v>
      </c>
      <c r="AY158" s="23" t="s">
        <v>679</v>
      </c>
    </row>
    <row r="159" spans="2:51" s="23" customFormat="1" ht="28.5" hidden="1" outlineLevel="1" x14ac:dyDescent="0.25">
      <c r="B159" s="24" t="str">
        <f t="shared" si="104"/>
        <v>В27_150</v>
      </c>
      <c r="C159" s="25" t="s">
        <v>116</v>
      </c>
      <c r="D159" s="25" t="s">
        <v>116</v>
      </c>
      <c r="E159" s="25" t="s">
        <v>117</v>
      </c>
      <c r="F159" s="25" t="s">
        <v>116</v>
      </c>
      <c r="G159" s="25" t="s">
        <v>117</v>
      </c>
      <c r="H159" s="25" t="s">
        <v>116</v>
      </c>
      <c r="I159" s="25" t="s">
        <v>644</v>
      </c>
      <c r="J159" s="25"/>
      <c r="K159" s="25"/>
      <c r="L159" s="25"/>
      <c r="M159" s="25" t="s">
        <v>131</v>
      </c>
      <c r="N159" s="25" t="s">
        <v>677</v>
      </c>
      <c r="O159" s="25"/>
      <c r="P159" s="25" t="s">
        <v>138</v>
      </c>
      <c r="Q159" s="25"/>
      <c r="R159" s="26" t="s">
        <v>122</v>
      </c>
      <c r="S159" s="25"/>
      <c r="T159" s="382"/>
      <c r="U159" s="25" t="s">
        <v>131</v>
      </c>
      <c r="V159" s="25" t="s">
        <v>680</v>
      </c>
      <c r="W159" s="25"/>
      <c r="X159" s="25" t="s">
        <v>138</v>
      </c>
      <c r="Y159" s="25"/>
      <c r="Z159" s="90" t="str">
        <f t="shared" si="84"/>
        <v>стр.180 гр.6 раздела 2 ф.0503150 &lt;&gt; 190 + 210 гр.6 раздела 2 - недопустимо.</v>
      </c>
      <c r="AA159" s="28" t="s">
        <v>123</v>
      </c>
      <c r="AB159" s="28" t="s">
        <v>123</v>
      </c>
      <c r="AC159" s="29"/>
      <c r="AD159" s="30"/>
      <c r="AE159" s="31" t="s">
        <v>4</v>
      </c>
      <c r="AF159" s="32" t="s">
        <v>123</v>
      </c>
      <c r="AG159" s="6">
        <f t="shared" si="85"/>
        <v>1</v>
      </c>
      <c r="AH159" s="6">
        <f t="shared" si="86"/>
        <v>0</v>
      </c>
      <c r="AI159" s="6">
        <f t="shared" si="87"/>
        <v>0</v>
      </c>
      <c r="AJ159" s="91" t="str">
        <f t="shared" si="88"/>
        <v>стр.180</v>
      </c>
      <c r="AK159" s="92" t="str">
        <f t="shared" si="89"/>
        <v/>
      </c>
      <c r="AL159" s="92" t="str">
        <f t="shared" si="90"/>
        <v xml:space="preserve"> гр.6</v>
      </c>
      <c r="AM159" s="92" t="str">
        <f t="shared" si="91"/>
        <v/>
      </c>
      <c r="AN159" s="92" t="str">
        <f t="shared" si="92"/>
        <v xml:space="preserve"> раздела 2</v>
      </c>
      <c r="AO159" s="92" t="str">
        <f t="shared" si="103"/>
        <v xml:space="preserve"> ф.0503150</v>
      </c>
      <c r="AP159" s="79" t="str">
        <f t="shared" si="93"/>
        <v/>
      </c>
      <c r="AQ159" s="92" t="str">
        <f t="shared" si="94"/>
        <v xml:space="preserve"> &lt;&gt;</v>
      </c>
      <c r="AR159" s="92" t="str">
        <f t="shared" si="95"/>
        <v/>
      </c>
      <c r="AS159" s="92" t="str">
        <f t="shared" si="96"/>
        <v xml:space="preserve"> 190 + 210</v>
      </c>
      <c r="AT159" s="92" t="str">
        <f t="shared" si="97"/>
        <v/>
      </c>
      <c r="AU159" s="92" t="str">
        <f t="shared" si="98"/>
        <v xml:space="preserve"> гр.6</v>
      </c>
      <c r="AV159" s="92" t="str">
        <f t="shared" si="99"/>
        <v/>
      </c>
      <c r="AW159" s="93" t="str">
        <f t="shared" si="100"/>
        <v xml:space="preserve"> раздела 2</v>
      </c>
      <c r="AX159" s="92" t="str">
        <f t="shared" si="101"/>
        <v xml:space="preserve"> - недопустимо.</v>
      </c>
      <c r="AY159" s="23" t="s">
        <v>681</v>
      </c>
    </row>
    <row r="160" spans="2:51" s="23" customFormat="1" hidden="1" outlineLevel="1" x14ac:dyDescent="0.25">
      <c r="B160" s="24" t="str">
        <f t="shared" si="104"/>
        <v>В28_150</v>
      </c>
      <c r="C160" s="25" t="s">
        <v>116</v>
      </c>
      <c r="D160" s="25" t="s">
        <v>116</v>
      </c>
      <c r="E160" s="25" t="s">
        <v>117</v>
      </c>
      <c r="F160" s="25" t="s">
        <v>116</v>
      </c>
      <c r="G160" s="25" t="s">
        <v>117</v>
      </c>
      <c r="H160" s="25" t="s">
        <v>116</v>
      </c>
      <c r="I160" s="25" t="s">
        <v>644</v>
      </c>
      <c r="J160" s="25"/>
      <c r="K160" s="25" t="s">
        <v>651</v>
      </c>
      <c r="L160" s="25"/>
      <c r="M160" s="25" t="s">
        <v>131</v>
      </c>
      <c r="N160" s="25" t="s">
        <v>682</v>
      </c>
      <c r="O160" s="25"/>
      <c r="P160" s="25" t="s">
        <v>653</v>
      </c>
      <c r="Q160" s="25"/>
      <c r="R160" s="26" t="s">
        <v>122</v>
      </c>
      <c r="S160" s="25" t="s">
        <v>230</v>
      </c>
      <c r="T160" s="382"/>
      <c r="U160" s="25"/>
      <c r="V160" s="25"/>
      <c r="W160" s="25"/>
      <c r="X160" s="25"/>
      <c r="Y160" s="25"/>
      <c r="Z160" s="90" t="str">
        <f t="shared" si="84"/>
        <v>стр.190 гр.3, 4, 5, 6, 7, 8 раздела 2 ф.0503150 &lt;&gt; 0 - недопустимо.</v>
      </c>
      <c r="AA160" s="28" t="s">
        <v>123</v>
      </c>
      <c r="AB160" s="28" t="s">
        <v>123</v>
      </c>
      <c r="AC160" s="29"/>
      <c r="AD160" s="30"/>
      <c r="AE160" s="31" t="s">
        <v>4</v>
      </c>
      <c r="AF160" s="32" t="s">
        <v>123</v>
      </c>
      <c r="AG160" s="6">
        <f t="shared" si="85"/>
        <v>1</v>
      </c>
      <c r="AH160" s="6">
        <f t="shared" si="86"/>
        <v>0</v>
      </c>
      <c r="AI160" s="6">
        <f t="shared" si="87"/>
        <v>0</v>
      </c>
      <c r="AJ160" s="91" t="str">
        <f t="shared" si="88"/>
        <v>стр.190</v>
      </c>
      <c r="AK160" s="92" t="str">
        <f t="shared" si="89"/>
        <v/>
      </c>
      <c r="AL160" s="92" t="str">
        <f t="shared" si="90"/>
        <v xml:space="preserve"> гр.3, 4, 5, 6, 7, 8</v>
      </c>
      <c r="AM160" s="92" t="str">
        <f t="shared" si="91"/>
        <v/>
      </c>
      <c r="AN160" s="92" t="str">
        <f t="shared" si="92"/>
        <v xml:space="preserve"> раздела 2</v>
      </c>
      <c r="AO160" s="92" t="str">
        <f t="shared" si="103"/>
        <v xml:space="preserve"> ф.0503150</v>
      </c>
      <c r="AP160" s="79" t="str">
        <f t="shared" si="93"/>
        <v/>
      </c>
      <c r="AQ160" s="92" t="str">
        <f t="shared" si="94"/>
        <v xml:space="preserve"> &lt;&gt;</v>
      </c>
      <c r="AR160" s="92" t="str">
        <f t="shared" si="95"/>
        <v xml:space="preserve"> 0</v>
      </c>
      <c r="AS160" s="92" t="str">
        <f t="shared" si="96"/>
        <v/>
      </c>
      <c r="AT160" s="92" t="str">
        <f t="shared" si="97"/>
        <v/>
      </c>
      <c r="AU160" s="92" t="str">
        <f t="shared" si="98"/>
        <v/>
      </c>
      <c r="AV160" s="92" t="str">
        <f t="shared" si="99"/>
        <v/>
      </c>
      <c r="AW160" s="93" t="str">
        <f t="shared" si="100"/>
        <v/>
      </c>
      <c r="AX160" s="92" t="str">
        <f t="shared" si="101"/>
        <v xml:space="preserve"> - недопустимо.</v>
      </c>
    </row>
    <row r="161" spans="2:51" s="23" customFormat="1" ht="28.5" hidden="1" outlineLevel="1" x14ac:dyDescent="0.25">
      <c r="B161" s="24" t="str">
        <f t="shared" si="104"/>
        <v>В29_150</v>
      </c>
      <c r="C161" s="25" t="s">
        <v>116</v>
      </c>
      <c r="D161" s="25" t="s">
        <v>116</v>
      </c>
      <c r="E161" s="25" t="s">
        <v>117</v>
      </c>
      <c r="F161" s="25" t="s">
        <v>116</v>
      </c>
      <c r="G161" s="25" t="s">
        <v>117</v>
      </c>
      <c r="H161" s="25" t="s">
        <v>116</v>
      </c>
      <c r="I161" s="25" t="s">
        <v>644</v>
      </c>
      <c r="J161" s="25"/>
      <c r="K161" s="25"/>
      <c r="L161" s="25"/>
      <c r="M161" s="25" t="s">
        <v>131</v>
      </c>
      <c r="N161" s="25" t="s">
        <v>682</v>
      </c>
      <c r="O161" s="25"/>
      <c r="P161" s="25" t="s">
        <v>593</v>
      </c>
      <c r="Q161" s="25"/>
      <c r="R161" s="26" t="s">
        <v>122</v>
      </c>
      <c r="S161" s="25"/>
      <c r="T161" s="382"/>
      <c r="U161" s="25" t="s">
        <v>121</v>
      </c>
      <c r="V161" s="25" t="s">
        <v>652</v>
      </c>
      <c r="W161" s="25"/>
      <c r="X161" s="25" t="s">
        <v>593</v>
      </c>
      <c r="Y161" s="25"/>
      <c r="Z161" s="90" t="str">
        <f t="shared" si="84"/>
        <v>стр.190 гр.6, 8 раздела 2 ф.0503150 &lt;&gt; 011 гр.6, 8 раздела 1 - недопустимо.</v>
      </c>
      <c r="AA161" s="28" t="s">
        <v>123</v>
      </c>
      <c r="AB161" s="28" t="s">
        <v>123</v>
      </c>
      <c r="AC161" s="29"/>
      <c r="AD161" s="30"/>
      <c r="AE161" s="31" t="s">
        <v>4</v>
      </c>
      <c r="AF161" s="32" t="s">
        <v>123</v>
      </c>
      <c r="AG161" s="6">
        <f t="shared" si="85"/>
        <v>1</v>
      </c>
      <c r="AH161" s="6">
        <f t="shared" si="86"/>
        <v>0</v>
      </c>
      <c r="AI161" s="6">
        <f t="shared" si="87"/>
        <v>0</v>
      </c>
      <c r="AJ161" s="91" t="str">
        <f t="shared" si="88"/>
        <v>стр.190</v>
      </c>
      <c r="AK161" s="92" t="str">
        <f t="shared" si="89"/>
        <v/>
      </c>
      <c r="AL161" s="92" t="str">
        <f t="shared" si="90"/>
        <v xml:space="preserve"> гр.6, 8</v>
      </c>
      <c r="AM161" s="92" t="str">
        <f t="shared" si="91"/>
        <v/>
      </c>
      <c r="AN161" s="92" t="str">
        <f t="shared" si="92"/>
        <v xml:space="preserve"> раздела 2</v>
      </c>
      <c r="AO161" s="92" t="str">
        <f t="shared" si="103"/>
        <v xml:space="preserve"> ф.0503150</v>
      </c>
      <c r="AP161" s="79" t="str">
        <f t="shared" si="93"/>
        <v/>
      </c>
      <c r="AQ161" s="92" t="str">
        <f t="shared" si="94"/>
        <v xml:space="preserve"> &lt;&gt;</v>
      </c>
      <c r="AR161" s="92" t="str">
        <f t="shared" si="95"/>
        <v/>
      </c>
      <c r="AS161" s="92" t="str">
        <f t="shared" si="96"/>
        <v xml:space="preserve"> 011</v>
      </c>
      <c r="AT161" s="92" t="str">
        <f t="shared" si="97"/>
        <v/>
      </c>
      <c r="AU161" s="92" t="str">
        <f t="shared" si="98"/>
        <v xml:space="preserve"> гр.6, 8</v>
      </c>
      <c r="AV161" s="92" t="str">
        <f t="shared" si="99"/>
        <v/>
      </c>
      <c r="AW161" s="93" t="str">
        <f t="shared" si="100"/>
        <v xml:space="preserve"> раздела 1</v>
      </c>
      <c r="AX161" s="92" t="str">
        <f t="shared" si="101"/>
        <v xml:space="preserve"> - недопустимо.</v>
      </c>
      <c r="AY161" s="23" t="s">
        <v>683</v>
      </c>
    </row>
    <row r="162" spans="2:51" s="23" customFormat="1" ht="28.5" hidden="1" outlineLevel="1" x14ac:dyDescent="0.25">
      <c r="B162" s="24" t="str">
        <f t="shared" si="104"/>
        <v>В30_150</v>
      </c>
      <c r="C162" s="25" t="s">
        <v>116</v>
      </c>
      <c r="D162" s="25" t="s">
        <v>116</v>
      </c>
      <c r="E162" s="25" t="s">
        <v>117</v>
      </c>
      <c r="F162" s="25" t="s">
        <v>116</v>
      </c>
      <c r="G162" s="25" t="s">
        <v>117</v>
      </c>
      <c r="H162" s="25" t="s">
        <v>116</v>
      </c>
      <c r="I162" s="25" t="s">
        <v>644</v>
      </c>
      <c r="J162" s="25"/>
      <c r="K162" s="25"/>
      <c r="L162" s="25"/>
      <c r="M162" s="25" t="s">
        <v>131</v>
      </c>
      <c r="N162" s="25" t="s">
        <v>618</v>
      </c>
      <c r="O162" s="25"/>
      <c r="P162" s="25" t="s">
        <v>684</v>
      </c>
      <c r="Q162" s="25"/>
      <c r="R162" s="26" t="s">
        <v>122</v>
      </c>
      <c r="S162" s="25"/>
      <c r="T162" s="382"/>
      <c r="U162" s="25" t="s">
        <v>121</v>
      </c>
      <c r="V162" s="25" t="s">
        <v>685</v>
      </c>
      <c r="W162" s="25"/>
      <c r="X162" s="25" t="s">
        <v>684</v>
      </c>
      <c r="Y162" s="25"/>
      <c r="Z162" s="90" t="str">
        <f t="shared" si="84"/>
        <v>стр.210 гр.3, 6 раздела 2 ф.0503150 &lt;&gt; 012 + 020 гр.3, 6 раздела 1 - недопустимо.</v>
      </c>
      <c r="AA162" s="28" t="s">
        <v>123</v>
      </c>
      <c r="AB162" s="28" t="s">
        <v>123</v>
      </c>
      <c r="AC162" s="29"/>
      <c r="AD162" s="30"/>
      <c r="AE162" s="31" t="s">
        <v>4</v>
      </c>
      <c r="AF162" s="32" t="s">
        <v>123</v>
      </c>
      <c r="AG162" s="6">
        <f t="shared" si="85"/>
        <v>1</v>
      </c>
      <c r="AH162" s="6">
        <f t="shared" si="86"/>
        <v>0</v>
      </c>
      <c r="AI162" s="6">
        <f t="shared" si="87"/>
        <v>0</v>
      </c>
      <c r="AJ162" s="91" t="str">
        <f t="shared" si="88"/>
        <v>стр.210</v>
      </c>
      <c r="AK162" s="92" t="str">
        <f t="shared" si="89"/>
        <v/>
      </c>
      <c r="AL162" s="92" t="str">
        <f t="shared" si="90"/>
        <v xml:space="preserve"> гр.3, 6</v>
      </c>
      <c r="AM162" s="92" t="str">
        <f t="shared" si="91"/>
        <v/>
      </c>
      <c r="AN162" s="92" t="str">
        <f t="shared" si="92"/>
        <v xml:space="preserve"> раздела 2</v>
      </c>
      <c r="AO162" s="92" t="str">
        <f t="shared" si="103"/>
        <v xml:space="preserve"> ф.0503150</v>
      </c>
      <c r="AP162" s="79" t="str">
        <f t="shared" si="93"/>
        <v/>
      </c>
      <c r="AQ162" s="92" t="str">
        <f t="shared" si="94"/>
        <v xml:space="preserve"> &lt;&gt;</v>
      </c>
      <c r="AR162" s="92" t="str">
        <f t="shared" si="95"/>
        <v/>
      </c>
      <c r="AS162" s="92" t="str">
        <f t="shared" si="96"/>
        <v xml:space="preserve"> 012 + 020</v>
      </c>
      <c r="AT162" s="92" t="str">
        <f t="shared" si="97"/>
        <v/>
      </c>
      <c r="AU162" s="92" t="str">
        <f t="shared" si="98"/>
        <v xml:space="preserve"> гр.3, 6</v>
      </c>
      <c r="AV162" s="92" t="str">
        <f t="shared" si="99"/>
        <v/>
      </c>
      <c r="AW162" s="93" t="str">
        <f t="shared" si="100"/>
        <v xml:space="preserve"> раздела 1</v>
      </c>
      <c r="AX162" s="92" t="str">
        <f t="shared" si="101"/>
        <v xml:space="preserve"> - недопустимо.</v>
      </c>
      <c r="AY162" s="23" t="s">
        <v>686</v>
      </c>
    </row>
    <row r="163" spans="2:51" s="23" customFormat="1" hidden="1" outlineLevel="1" x14ac:dyDescent="0.25">
      <c r="B163" s="24" t="str">
        <f t="shared" si="104"/>
        <v>В31_150</v>
      </c>
      <c r="C163" s="25" t="s">
        <v>116</v>
      </c>
      <c r="D163" s="25" t="s">
        <v>116</v>
      </c>
      <c r="E163" s="25" t="s">
        <v>117</v>
      </c>
      <c r="F163" s="25" t="s">
        <v>116</v>
      </c>
      <c r="G163" s="25" t="s">
        <v>117</v>
      </c>
      <c r="H163" s="25" t="s">
        <v>116</v>
      </c>
      <c r="I163" s="25" t="s">
        <v>644</v>
      </c>
      <c r="J163" s="25"/>
      <c r="K163" s="25"/>
      <c r="L163" s="25"/>
      <c r="M163" s="25" t="s">
        <v>131</v>
      </c>
      <c r="N163" s="25" t="s">
        <v>618</v>
      </c>
      <c r="O163" s="25"/>
      <c r="P163" s="25" t="s">
        <v>134</v>
      </c>
      <c r="Q163" s="25"/>
      <c r="R163" s="26" t="s">
        <v>122</v>
      </c>
      <c r="S163" s="25"/>
      <c r="T163" s="382"/>
      <c r="U163" s="25" t="s">
        <v>121</v>
      </c>
      <c r="V163" s="25" t="s">
        <v>687</v>
      </c>
      <c r="W163" s="25"/>
      <c r="X163" s="25" t="s">
        <v>134</v>
      </c>
      <c r="Y163" s="25"/>
      <c r="Z163" s="90" t="str">
        <f t="shared" si="84"/>
        <v>стр.210 гр.4 раздела 2 ф.0503150 &lt;&gt; 012 гр.4 раздела 1 - недопустимо.</v>
      </c>
      <c r="AA163" s="28" t="s">
        <v>123</v>
      </c>
      <c r="AB163" s="28" t="s">
        <v>123</v>
      </c>
      <c r="AC163" s="29"/>
      <c r="AD163" s="30"/>
      <c r="AE163" s="31" t="s">
        <v>4</v>
      </c>
      <c r="AF163" s="32" t="s">
        <v>123</v>
      </c>
      <c r="AG163" s="6">
        <f t="shared" si="85"/>
        <v>1</v>
      </c>
      <c r="AH163" s="6">
        <f t="shared" si="86"/>
        <v>0</v>
      </c>
      <c r="AI163" s="6">
        <f t="shared" si="87"/>
        <v>0</v>
      </c>
      <c r="AJ163" s="91" t="str">
        <f t="shared" si="88"/>
        <v>стр.210</v>
      </c>
      <c r="AK163" s="92" t="str">
        <f t="shared" si="89"/>
        <v/>
      </c>
      <c r="AL163" s="92" t="str">
        <f t="shared" si="90"/>
        <v xml:space="preserve"> гр.4</v>
      </c>
      <c r="AM163" s="92" t="str">
        <f t="shared" si="91"/>
        <v/>
      </c>
      <c r="AN163" s="92" t="str">
        <f t="shared" si="92"/>
        <v xml:space="preserve"> раздела 2</v>
      </c>
      <c r="AO163" s="92" t="str">
        <f t="shared" si="103"/>
        <v xml:space="preserve"> ф.0503150</v>
      </c>
      <c r="AP163" s="79" t="str">
        <f t="shared" si="93"/>
        <v/>
      </c>
      <c r="AQ163" s="92" t="str">
        <f t="shared" si="94"/>
        <v xml:space="preserve"> &lt;&gt;</v>
      </c>
      <c r="AR163" s="92" t="str">
        <f t="shared" si="95"/>
        <v/>
      </c>
      <c r="AS163" s="92" t="str">
        <f t="shared" si="96"/>
        <v xml:space="preserve"> 012</v>
      </c>
      <c r="AT163" s="92" t="str">
        <f t="shared" si="97"/>
        <v/>
      </c>
      <c r="AU163" s="92" t="str">
        <f t="shared" si="98"/>
        <v xml:space="preserve"> гр.4</v>
      </c>
      <c r="AV163" s="92" t="str">
        <f t="shared" si="99"/>
        <v/>
      </c>
      <c r="AW163" s="93" t="str">
        <f t="shared" si="100"/>
        <v xml:space="preserve"> раздела 1</v>
      </c>
      <c r="AX163" s="92" t="str">
        <f t="shared" si="101"/>
        <v xml:space="preserve"> - недопустимо.</v>
      </c>
      <c r="AY163" s="23" t="s">
        <v>688</v>
      </c>
    </row>
    <row r="164" spans="2:51" s="23" customFormat="1" ht="28.5" hidden="1" outlineLevel="1" x14ac:dyDescent="0.25">
      <c r="B164" s="24" t="str">
        <f t="shared" si="104"/>
        <v>В32_150</v>
      </c>
      <c r="C164" s="25" t="s">
        <v>116</v>
      </c>
      <c r="D164" s="25" t="s">
        <v>116</v>
      </c>
      <c r="E164" s="25" t="s">
        <v>117</v>
      </c>
      <c r="F164" s="25" t="s">
        <v>116</v>
      </c>
      <c r="G164" s="25" t="s">
        <v>116</v>
      </c>
      <c r="H164" s="25" t="s">
        <v>116</v>
      </c>
      <c r="I164" s="25" t="s">
        <v>644</v>
      </c>
      <c r="J164" s="25"/>
      <c r="K164" s="25"/>
      <c r="L164" s="25"/>
      <c r="M164" s="25" t="s">
        <v>131</v>
      </c>
      <c r="N164" s="25" t="s">
        <v>618</v>
      </c>
      <c r="O164" s="25"/>
      <c r="P164" s="25" t="s">
        <v>226</v>
      </c>
      <c r="Q164" s="25"/>
      <c r="R164" s="26" t="s">
        <v>122</v>
      </c>
      <c r="S164" s="25"/>
      <c r="T164" s="382"/>
      <c r="U164" s="25" t="s">
        <v>131</v>
      </c>
      <c r="V164" s="25" t="s">
        <v>618</v>
      </c>
      <c r="W164" s="25"/>
      <c r="X164" s="25" t="s">
        <v>661</v>
      </c>
      <c r="Y164" s="25"/>
      <c r="Z164" s="90" t="str">
        <f t="shared" si="84"/>
        <v>стр.210 гр.3, 4 раздела 2 ф.0503150 &lt;&gt; 210 гр.6, 7 раздела 2 - недопустимо.</v>
      </c>
      <c r="AA164" s="28" t="s">
        <v>123</v>
      </c>
      <c r="AB164" s="28" t="s">
        <v>123</v>
      </c>
      <c r="AC164" s="29"/>
      <c r="AD164" s="30"/>
      <c r="AE164" s="31" t="s">
        <v>4</v>
      </c>
      <c r="AF164" s="32" t="s">
        <v>123</v>
      </c>
      <c r="AG164" s="6">
        <f t="shared" si="85"/>
        <v>1</v>
      </c>
      <c r="AH164" s="6">
        <f t="shared" si="86"/>
        <v>0</v>
      </c>
      <c r="AI164" s="6">
        <f t="shared" si="87"/>
        <v>0</v>
      </c>
      <c r="AJ164" s="91" t="str">
        <f t="shared" si="88"/>
        <v>стр.210</v>
      </c>
      <c r="AK164" s="92" t="str">
        <f t="shared" si="89"/>
        <v/>
      </c>
      <c r="AL164" s="92" t="str">
        <f t="shared" si="90"/>
        <v xml:space="preserve"> гр.3, 4</v>
      </c>
      <c r="AM164" s="92" t="str">
        <f t="shared" si="91"/>
        <v/>
      </c>
      <c r="AN164" s="92" t="str">
        <f t="shared" si="92"/>
        <v xml:space="preserve"> раздела 2</v>
      </c>
      <c r="AO164" s="92" t="str">
        <f t="shared" si="103"/>
        <v xml:space="preserve"> ф.0503150</v>
      </c>
      <c r="AP164" s="79" t="str">
        <f t="shared" si="93"/>
        <v/>
      </c>
      <c r="AQ164" s="92" t="str">
        <f t="shared" si="94"/>
        <v xml:space="preserve"> &lt;&gt;</v>
      </c>
      <c r="AR164" s="92" t="str">
        <f t="shared" si="95"/>
        <v/>
      </c>
      <c r="AS164" s="92" t="str">
        <f t="shared" si="96"/>
        <v xml:space="preserve"> 210</v>
      </c>
      <c r="AT164" s="92" t="str">
        <f t="shared" si="97"/>
        <v/>
      </c>
      <c r="AU164" s="92" t="str">
        <f t="shared" si="98"/>
        <v xml:space="preserve"> гр.6, 7</v>
      </c>
      <c r="AV164" s="92" t="str">
        <f t="shared" si="99"/>
        <v/>
      </c>
      <c r="AW164" s="93" t="str">
        <f t="shared" si="100"/>
        <v xml:space="preserve"> раздела 2</v>
      </c>
      <c r="AX164" s="92" t="str">
        <f t="shared" si="101"/>
        <v xml:space="preserve"> - недопустимо.</v>
      </c>
    </row>
    <row r="165" spans="2:51" s="23" customFormat="1" ht="90" hidden="1" outlineLevel="1" x14ac:dyDescent="0.25">
      <c r="B165" s="24" t="str">
        <f t="shared" si="104"/>
        <v>В33_150</v>
      </c>
      <c r="C165" s="25" t="s">
        <v>116</v>
      </c>
      <c r="D165" s="25" t="s">
        <v>116</v>
      </c>
      <c r="E165" s="25" t="s">
        <v>117</v>
      </c>
      <c r="F165" s="25" t="s">
        <v>116</v>
      </c>
      <c r="G165" s="25" t="s">
        <v>117</v>
      </c>
      <c r="H165" s="25" t="s">
        <v>116</v>
      </c>
      <c r="I165" s="25" t="s">
        <v>644</v>
      </c>
      <c r="J165" s="25"/>
      <c r="K165" s="25"/>
      <c r="L165" s="25"/>
      <c r="M165" s="25" t="s">
        <v>131</v>
      </c>
      <c r="N165" s="25" t="s">
        <v>689</v>
      </c>
      <c r="O165" s="25"/>
      <c r="P165" s="25" t="s">
        <v>120</v>
      </c>
      <c r="Q165" s="25"/>
      <c r="R165" s="26" t="s">
        <v>122</v>
      </c>
      <c r="S165" s="25"/>
      <c r="T165" s="382"/>
      <c r="U165" s="25" t="s">
        <v>131</v>
      </c>
      <c r="V165" s="25" t="s">
        <v>677</v>
      </c>
      <c r="W165" s="25"/>
      <c r="X165" s="25" t="s">
        <v>120</v>
      </c>
      <c r="Y165" s="25"/>
      <c r="Z165" s="90" t="str">
        <f t="shared" si="84"/>
        <v>стр.220 по всем графам раздела 2 ф.0503150 &lt;&gt; 180 по соответствующим графам раздела 2 - недопустимо.</v>
      </c>
      <c r="AA165" s="28" t="s">
        <v>123</v>
      </c>
      <c r="AB165" s="28" t="s">
        <v>123</v>
      </c>
      <c r="AC165" s="29"/>
      <c r="AD165" s="30"/>
      <c r="AE165" s="31" t="s">
        <v>4</v>
      </c>
      <c r="AF165" s="32" t="s">
        <v>123</v>
      </c>
      <c r="AG165" s="6">
        <f t="shared" si="85"/>
        <v>1</v>
      </c>
      <c r="AH165" s="6">
        <f t="shared" si="86"/>
        <v>0</v>
      </c>
      <c r="AI165" s="6">
        <f t="shared" si="87"/>
        <v>0</v>
      </c>
      <c r="AJ165" s="91" t="str">
        <f t="shared" si="88"/>
        <v>стр.220</v>
      </c>
      <c r="AK165" s="92" t="str">
        <f t="shared" si="89"/>
        <v/>
      </c>
      <c r="AL165" s="92" t="str">
        <f t="shared" si="90"/>
        <v xml:space="preserve"> по всем графам</v>
      </c>
      <c r="AM165" s="92" t="str">
        <f t="shared" si="91"/>
        <v/>
      </c>
      <c r="AN165" s="92" t="str">
        <f t="shared" si="92"/>
        <v xml:space="preserve"> раздела 2</v>
      </c>
      <c r="AO165" s="92" t="str">
        <f t="shared" si="103"/>
        <v xml:space="preserve"> ф.0503150</v>
      </c>
      <c r="AP165" s="79" t="str">
        <f t="shared" si="93"/>
        <v/>
      </c>
      <c r="AQ165" s="92" t="str">
        <f t="shared" si="94"/>
        <v xml:space="preserve"> &lt;&gt;</v>
      </c>
      <c r="AR165" s="92" t="str">
        <f t="shared" si="95"/>
        <v/>
      </c>
      <c r="AS165" s="92" t="str">
        <f t="shared" si="96"/>
        <v xml:space="preserve"> 180</v>
      </c>
      <c r="AT165" s="92" t="str">
        <f t="shared" si="97"/>
        <v/>
      </c>
      <c r="AU165" s="92" t="str">
        <f t="shared" si="98"/>
        <v xml:space="preserve"> по соответствующим графам</v>
      </c>
      <c r="AV165" s="92" t="str">
        <f t="shared" si="99"/>
        <v/>
      </c>
      <c r="AW165" s="93" t="str">
        <f t="shared" si="100"/>
        <v xml:space="preserve"> раздела 2</v>
      </c>
      <c r="AX165" s="92" t="str">
        <f t="shared" si="101"/>
        <v xml:space="preserve"> - недопустимо.</v>
      </c>
      <c r="AY165" s="23" t="s">
        <v>690</v>
      </c>
    </row>
    <row r="166" spans="2:51" s="23" customFormat="1" ht="28.5" hidden="1" outlineLevel="1" x14ac:dyDescent="0.25">
      <c r="B166" s="24" t="str">
        <f t="shared" si="104"/>
        <v>В34_150</v>
      </c>
      <c r="C166" s="25" t="s">
        <v>116</v>
      </c>
      <c r="D166" s="25" t="s">
        <v>116</v>
      </c>
      <c r="E166" s="25" t="s">
        <v>117</v>
      </c>
      <c r="F166" s="25" t="s">
        <v>116</v>
      </c>
      <c r="G166" s="25" t="s">
        <v>117</v>
      </c>
      <c r="H166" s="25" t="s">
        <v>116</v>
      </c>
      <c r="I166" s="25" t="s">
        <v>644</v>
      </c>
      <c r="J166" s="25"/>
      <c r="K166" s="25"/>
      <c r="L166" s="25"/>
      <c r="M166" s="25" t="s">
        <v>131</v>
      </c>
      <c r="N166" s="25" t="s">
        <v>629</v>
      </c>
      <c r="O166" s="25"/>
      <c r="P166" s="25" t="s">
        <v>120</v>
      </c>
      <c r="Q166" s="25"/>
      <c r="R166" s="26" t="s">
        <v>122</v>
      </c>
      <c r="S166" s="25"/>
      <c r="T166" s="382"/>
      <c r="U166" s="25" t="s">
        <v>131</v>
      </c>
      <c r="V166" s="25" t="s">
        <v>691</v>
      </c>
      <c r="W166" s="25"/>
      <c r="X166" s="25" t="s">
        <v>120</v>
      </c>
      <c r="Y166" s="25"/>
      <c r="Z166" s="90" t="str">
        <f t="shared" ref="Z166:Z231" si="105">AJ166&amp;AK166&amp;AL166&amp;AM166&amp;AN166&amp;AO166&amp;AP166&amp;AQ166&amp;AR166&amp;AS166&amp;AT166&amp;AU166&amp;AV166&amp;AW166&amp;AX166</f>
        <v>стр.230 по всем графам раздела 2 ф.0503150 &lt;&gt; 150 + 220 по соответствующим графам раздела 2 - недопустимо.</v>
      </c>
      <c r="AA166" s="28" t="s">
        <v>123</v>
      </c>
      <c r="AB166" s="28" t="s">
        <v>123</v>
      </c>
      <c r="AC166" s="29"/>
      <c r="AD166" s="30"/>
      <c r="AE166" s="31" t="s">
        <v>4</v>
      </c>
      <c r="AF166" s="32" t="s">
        <v>123</v>
      </c>
      <c r="AG166" s="6">
        <f t="shared" ref="AG166:AG231" si="106">IF(AE166="Включена",1,0)</f>
        <v>1</v>
      </c>
      <c r="AH166" s="6">
        <f t="shared" ref="AH166:AH231" si="107">IF(AE166="Черновик",1,0)</f>
        <v>0</v>
      </c>
      <c r="AI166" s="6">
        <f t="shared" ref="AI166:AI231" si="108">IF(AE166="Отсутствует",1,0)</f>
        <v>0</v>
      </c>
      <c r="AJ166" s="91" t="str">
        <f t="shared" ref="AJ166:AJ231" si="109">IF(N166="*","по всем строкам","стр."&amp;N166)</f>
        <v>стр.230</v>
      </c>
      <c r="AK166" s="92" t="str">
        <f t="shared" ref="AK166:AK231" si="110">IF(O166="",""," (кроме стр."&amp;O166&amp;")")</f>
        <v/>
      </c>
      <c r="AL166" s="92" t="str">
        <f t="shared" ref="AL166:AL231" si="111">IF(P166="*"," по всем графам"," гр."&amp;P166)</f>
        <v xml:space="preserve"> по всем графам</v>
      </c>
      <c r="AM166" s="92" t="str">
        <f t="shared" ref="AM166:AM231" si="112">IF(Q166="",""," (кроме гр."&amp;Q166&amp;")")</f>
        <v/>
      </c>
      <c r="AN166" s="92" t="str">
        <f t="shared" ref="AN166:AN231" si="113">IF(M166="",""," раздела "&amp;M166)</f>
        <v xml:space="preserve"> раздела 2</v>
      </c>
      <c r="AO166" s="92" t="str">
        <f t="shared" si="103"/>
        <v xml:space="preserve"> ф.0503150</v>
      </c>
      <c r="AP166" s="79" t="str">
        <f t="shared" ref="AP166:AP231" si="114">IF(J166="",""," (ПРП="&amp;J166&amp;")")</f>
        <v/>
      </c>
      <c r="AQ166" s="92" t="str">
        <f t="shared" ref="AQ166:AQ231" si="115">IF(R166="="," &lt;&gt;",IF(R166="&lt;&gt;"," =",IF(R166="&gt;"," &lt;",IF(R166="&lt;"," &gt;",IF(R166="&gt;="," &lt;",IF(R166="&lt;="," &gt;",""))))))</f>
        <v xml:space="preserve"> &lt;&gt;</v>
      </c>
      <c r="AR166" s="92" t="str">
        <f t="shared" ref="AR166:AR231" si="116">IF(S166="",""," "&amp;S166)</f>
        <v/>
      </c>
      <c r="AS166" s="92" t="str">
        <f t="shared" ref="AS166:AS231" si="117">IF(V166="*"," соответствующим строкам",IF(V166="",""," "&amp;V166))</f>
        <v xml:space="preserve"> 150 + 220</v>
      </c>
      <c r="AT166" s="92" t="str">
        <f t="shared" ref="AT166:AT231" si="118">IF(W166="",""," (кроме стр."&amp;W166&amp;")")</f>
        <v/>
      </c>
      <c r="AU166" s="92" t="str">
        <f t="shared" ref="AU166:AU231" si="119">IF(X166="*"," по соответствующим графам",IF(X166="",""," гр."&amp;X166))</f>
        <v xml:space="preserve"> по соответствующим графам</v>
      </c>
      <c r="AV166" s="92" t="str">
        <f t="shared" ref="AV166:AV231" si="120">IF(Y166="",""," (кроме гр."&amp;Y166&amp;")")</f>
        <v/>
      </c>
      <c r="AW166" s="93" t="str">
        <f t="shared" ref="AW166:AW231" si="121">IF(U166="",""," раздела "&amp;U166)</f>
        <v xml:space="preserve"> раздела 2</v>
      </c>
      <c r="AX166" s="92" t="str">
        <f t="shared" ref="AX166:AX231" si="122">IF(AC166="",IF(IF(OR(AA166="П",AB166="П"),"П","Б")="Б"," - недопустимо."," - требуется пояснение.")," - "&amp;AC166)</f>
        <v xml:space="preserve"> - недопустимо.</v>
      </c>
      <c r="AY166" s="23" t="s">
        <v>692</v>
      </c>
    </row>
    <row r="167" spans="2:51" s="23" customFormat="1" ht="28.5" hidden="1" outlineLevel="1" x14ac:dyDescent="0.25">
      <c r="B167" s="24" t="str">
        <f t="shared" si="104"/>
        <v>В35_150</v>
      </c>
      <c r="C167" s="25" t="s">
        <v>116</v>
      </c>
      <c r="D167" s="25" t="s">
        <v>116</v>
      </c>
      <c r="E167" s="25" t="s">
        <v>117</v>
      </c>
      <c r="F167" s="25" t="s">
        <v>116</v>
      </c>
      <c r="G167" s="25" t="s">
        <v>117</v>
      </c>
      <c r="H167" s="25" t="s">
        <v>116</v>
      </c>
      <c r="I167" s="25" t="s">
        <v>644</v>
      </c>
      <c r="J167" s="25"/>
      <c r="K167" s="25"/>
      <c r="L167" s="25"/>
      <c r="M167" s="25" t="s">
        <v>131</v>
      </c>
      <c r="N167" s="25" t="s">
        <v>629</v>
      </c>
      <c r="O167" s="25"/>
      <c r="P167" s="25" t="s">
        <v>120</v>
      </c>
      <c r="Q167" s="25"/>
      <c r="R167" s="26" t="s">
        <v>122</v>
      </c>
      <c r="S167" s="25"/>
      <c r="T167" s="382"/>
      <c r="U167" s="25" t="s">
        <v>121</v>
      </c>
      <c r="V167" s="25" t="s">
        <v>669</v>
      </c>
      <c r="W167" s="25"/>
      <c r="X167" s="25" t="s">
        <v>120</v>
      </c>
      <c r="Y167" s="25"/>
      <c r="Z167" s="90" t="str">
        <f t="shared" si="105"/>
        <v>стр.230 по всем графам раздела 2 ф.0503150 &lt;&gt; 070 по соответствующим графам раздела 1 - недопустимо.</v>
      </c>
      <c r="AA167" s="28" t="s">
        <v>123</v>
      </c>
      <c r="AB167" s="28" t="s">
        <v>123</v>
      </c>
      <c r="AC167" s="29"/>
      <c r="AD167" s="30"/>
      <c r="AE167" s="31" t="s">
        <v>4</v>
      </c>
      <c r="AF167" s="32" t="s">
        <v>123</v>
      </c>
      <c r="AG167" s="6">
        <f t="shared" si="106"/>
        <v>1</v>
      </c>
      <c r="AH167" s="6">
        <f t="shared" si="107"/>
        <v>0</v>
      </c>
      <c r="AI167" s="6">
        <f t="shared" si="108"/>
        <v>0</v>
      </c>
      <c r="AJ167" s="91" t="str">
        <f t="shared" si="109"/>
        <v>стр.230</v>
      </c>
      <c r="AK167" s="92" t="str">
        <f t="shared" si="110"/>
        <v/>
      </c>
      <c r="AL167" s="92" t="str">
        <f t="shared" si="111"/>
        <v xml:space="preserve"> по всем графам</v>
      </c>
      <c r="AM167" s="92" t="str">
        <f t="shared" si="112"/>
        <v/>
      </c>
      <c r="AN167" s="92" t="str">
        <f t="shared" si="113"/>
        <v xml:space="preserve"> раздела 2</v>
      </c>
      <c r="AO167" s="92" t="str">
        <f t="shared" si="103"/>
        <v xml:space="preserve"> ф.0503150</v>
      </c>
      <c r="AP167" s="79" t="str">
        <f t="shared" si="114"/>
        <v/>
      </c>
      <c r="AQ167" s="92" t="str">
        <f t="shared" si="115"/>
        <v xml:space="preserve"> &lt;&gt;</v>
      </c>
      <c r="AR167" s="92" t="str">
        <f t="shared" si="116"/>
        <v/>
      </c>
      <c r="AS167" s="92" t="str">
        <f t="shared" si="117"/>
        <v xml:space="preserve"> 070</v>
      </c>
      <c r="AT167" s="92" t="str">
        <f t="shared" si="118"/>
        <v/>
      </c>
      <c r="AU167" s="92" t="str">
        <f t="shared" si="119"/>
        <v xml:space="preserve"> по соответствующим графам</v>
      </c>
      <c r="AV167" s="92" t="str">
        <f t="shared" si="120"/>
        <v/>
      </c>
      <c r="AW167" s="93" t="str">
        <f t="shared" si="121"/>
        <v xml:space="preserve"> раздела 1</v>
      </c>
      <c r="AX167" s="92" t="str">
        <f t="shared" si="122"/>
        <v xml:space="preserve"> - недопустимо.</v>
      </c>
      <c r="AY167" s="23" t="s">
        <v>693</v>
      </c>
    </row>
    <row r="168" spans="2:51" collapsed="1" x14ac:dyDescent="0.25">
      <c r="B168" s="623" t="s">
        <v>154</v>
      </c>
      <c r="C168" s="624"/>
      <c r="D168" s="624"/>
      <c r="E168" s="624"/>
      <c r="F168" s="624"/>
      <c r="G168" s="624"/>
      <c r="H168" s="624"/>
      <c r="I168" s="624"/>
      <c r="J168" s="624"/>
      <c r="K168" s="624"/>
      <c r="L168" s="624"/>
      <c r="M168" s="624"/>
      <c r="N168" s="624"/>
      <c r="O168" s="624"/>
      <c r="P168" s="624"/>
      <c r="Q168" s="624"/>
      <c r="R168" s="624"/>
      <c r="S168" s="624"/>
      <c r="T168" s="624"/>
      <c r="U168" s="624"/>
      <c r="V168" s="624"/>
      <c r="W168" s="624"/>
      <c r="X168" s="624"/>
      <c r="Y168" s="624"/>
      <c r="Z168" s="624"/>
      <c r="AA168" s="624"/>
      <c r="AB168" s="624"/>
      <c r="AC168" s="624"/>
      <c r="AD168" s="20"/>
      <c r="AE168" s="87"/>
      <c r="AF168" s="87"/>
      <c r="AG168" s="6">
        <f t="shared" si="106"/>
        <v>0</v>
      </c>
      <c r="AH168" s="6">
        <f t="shared" si="107"/>
        <v>0</v>
      </c>
      <c r="AI168" s="6">
        <f t="shared" si="108"/>
        <v>0</v>
      </c>
      <c r="AJ168" s="88"/>
      <c r="AK168" s="89"/>
      <c r="AL168" s="89"/>
      <c r="AM168" s="89"/>
      <c r="AN168" s="89"/>
    </row>
    <row r="169" spans="2:51" s="23" customFormat="1" ht="28.5" hidden="1" outlineLevel="1" x14ac:dyDescent="0.25">
      <c r="B169" s="24" t="str">
        <f t="shared" ref="B169:B186" si="123">"В"&amp;COUNTA($C$168:C169)&amp;"_"&amp;MID(I169,5,3)</f>
        <v>В1_151</v>
      </c>
      <c r="C169" s="25" t="s">
        <v>116</v>
      </c>
      <c r="D169" s="25" t="s">
        <v>116</v>
      </c>
      <c r="E169" s="25" t="s">
        <v>117</v>
      </c>
      <c r="F169" s="25" t="s">
        <v>116</v>
      </c>
      <c r="G169" s="25" t="s">
        <v>116</v>
      </c>
      <c r="H169" s="25" t="s">
        <v>116</v>
      </c>
      <c r="I169" s="25" t="s">
        <v>154</v>
      </c>
      <c r="J169" s="25"/>
      <c r="K169" s="25"/>
      <c r="L169" s="25"/>
      <c r="M169" s="25" t="s">
        <v>120</v>
      </c>
      <c r="N169" s="25" t="s">
        <v>120</v>
      </c>
      <c r="O169" s="25"/>
      <c r="P169" s="25" t="s">
        <v>138</v>
      </c>
      <c r="Q169" s="25"/>
      <c r="R169" s="26" t="s">
        <v>122</v>
      </c>
      <c r="S169" s="25"/>
      <c r="T169" s="382"/>
      <c r="U169" s="25" t="s">
        <v>120</v>
      </c>
      <c r="V169" s="25" t="s">
        <v>120</v>
      </c>
      <c r="W169" s="25"/>
      <c r="X169" s="25" t="s">
        <v>694</v>
      </c>
      <c r="Y169" s="25"/>
      <c r="Z169" s="90" t="str">
        <f t="shared" si="105"/>
        <v>по всем строкам гр.6 раздела * ф.0503151 &lt;&gt; соответствующим строкам гр.4 + 5 раздела * - недопустимо.</v>
      </c>
      <c r="AA169" s="28" t="s">
        <v>123</v>
      </c>
      <c r="AB169" s="28" t="s">
        <v>123</v>
      </c>
      <c r="AC169" s="29"/>
      <c r="AD169" s="30"/>
      <c r="AE169" s="31" t="s">
        <v>4</v>
      </c>
      <c r="AF169" s="32" t="s">
        <v>123</v>
      </c>
      <c r="AG169" s="6">
        <f t="shared" si="106"/>
        <v>1</v>
      </c>
      <c r="AH169" s="6">
        <f t="shared" si="107"/>
        <v>0</v>
      </c>
      <c r="AI169" s="6">
        <f t="shared" si="108"/>
        <v>0</v>
      </c>
      <c r="AJ169" s="91" t="str">
        <f t="shared" si="109"/>
        <v>по всем строкам</v>
      </c>
      <c r="AK169" s="92" t="str">
        <f t="shared" si="110"/>
        <v/>
      </c>
      <c r="AL169" s="92" t="str">
        <f t="shared" si="111"/>
        <v xml:space="preserve"> гр.6</v>
      </c>
      <c r="AM169" s="92" t="str">
        <f t="shared" si="112"/>
        <v/>
      </c>
      <c r="AN169" s="92" t="str">
        <f t="shared" si="113"/>
        <v xml:space="preserve"> раздела *</v>
      </c>
      <c r="AO169" s="92" t="str">
        <f t="shared" si="103"/>
        <v xml:space="preserve"> ф.0503151</v>
      </c>
      <c r="AP169" s="79" t="str">
        <f t="shared" si="114"/>
        <v/>
      </c>
      <c r="AQ169" s="92" t="str">
        <f t="shared" si="115"/>
        <v xml:space="preserve"> &lt;&gt;</v>
      </c>
      <c r="AR169" s="92" t="str">
        <f t="shared" si="116"/>
        <v/>
      </c>
      <c r="AS169" s="92" t="str">
        <f t="shared" si="117"/>
        <v xml:space="preserve"> соответствующим строкам</v>
      </c>
      <c r="AT169" s="92" t="str">
        <f t="shared" si="118"/>
        <v/>
      </c>
      <c r="AU169" s="92" t="str">
        <f t="shared" si="119"/>
        <v xml:space="preserve"> гр.4 + 5</v>
      </c>
      <c r="AV169" s="92" t="str">
        <f t="shared" si="120"/>
        <v/>
      </c>
      <c r="AW169" s="93" t="str">
        <f t="shared" si="121"/>
        <v xml:space="preserve"> раздела *</v>
      </c>
      <c r="AX169" s="92" t="str">
        <f t="shared" si="122"/>
        <v xml:space="preserve"> - недопустимо.</v>
      </c>
      <c r="AY169" s="23" t="s">
        <v>695</v>
      </c>
    </row>
    <row r="170" spans="2:51" s="23" customFormat="1" hidden="1" outlineLevel="1" x14ac:dyDescent="0.25">
      <c r="B170" s="24" t="str">
        <f t="shared" si="123"/>
        <v>В2_151</v>
      </c>
      <c r="C170" s="25" t="s">
        <v>116</v>
      </c>
      <c r="D170" s="25" t="s">
        <v>116</v>
      </c>
      <c r="E170" s="25" t="s">
        <v>117</v>
      </c>
      <c r="F170" s="25" t="s">
        <v>116</v>
      </c>
      <c r="G170" s="25" t="s">
        <v>116</v>
      </c>
      <c r="H170" s="25" t="s">
        <v>116</v>
      </c>
      <c r="I170" s="25" t="s">
        <v>154</v>
      </c>
      <c r="J170" s="25"/>
      <c r="K170" s="25"/>
      <c r="L170" s="25"/>
      <c r="M170" s="25" t="s">
        <v>121</v>
      </c>
      <c r="N170" s="25" t="s">
        <v>120</v>
      </c>
      <c r="O170" s="25"/>
      <c r="P170" s="25" t="s">
        <v>124</v>
      </c>
      <c r="Q170" s="25"/>
      <c r="R170" s="26" t="s">
        <v>122</v>
      </c>
      <c r="S170" s="25" t="s">
        <v>230</v>
      </c>
      <c r="T170" s="382"/>
      <c r="U170" s="25"/>
      <c r="V170" s="25"/>
      <c r="W170" s="25"/>
      <c r="X170" s="25"/>
      <c r="Y170" s="25"/>
      <c r="Z170" s="90" t="str">
        <f t="shared" si="105"/>
        <v>по всем строкам гр.5 раздела 1 ф.0503151 &lt;&gt; 0 - недопустимо.</v>
      </c>
      <c r="AA170" s="28" t="s">
        <v>123</v>
      </c>
      <c r="AB170" s="28" t="s">
        <v>123</v>
      </c>
      <c r="AC170" s="29"/>
      <c r="AD170" s="30"/>
      <c r="AE170" s="31" t="s">
        <v>4</v>
      </c>
      <c r="AF170" s="32" t="s">
        <v>123</v>
      </c>
      <c r="AG170" s="6">
        <f t="shared" si="106"/>
        <v>1</v>
      </c>
      <c r="AH170" s="6">
        <f t="shared" si="107"/>
        <v>0</v>
      </c>
      <c r="AI170" s="6">
        <f t="shared" si="108"/>
        <v>0</v>
      </c>
      <c r="AJ170" s="91" t="str">
        <f t="shared" si="109"/>
        <v>по всем строкам</v>
      </c>
      <c r="AK170" s="92" t="str">
        <f t="shared" si="110"/>
        <v/>
      </c>
      <c r="AL170" s="92" t="str">
        <f t="shared" si="111"/>
        <v xml:space="preserve"> гр.5</v>
      </c>
      <c r="AM170" s="92" t="str">
        <f t="shared" si="112"/>
        <v/>
      </c>
      <c r="AN170" s="92" t="str">
        <f t="shared" si="113"/>
        <v xml:space="preserve"> раздела 1</v>
      </c>
      <c r="AO170" s="92" t="str">
        <f t="shared" si="103"/>
        <v xml:space="preserve"> ф.0503151</v>
      </c>
      <c r="AP170" s="79" t="str">
        <f t="shared" si="114"/>
        <v/>
      </c>
      <c r="AQ170" s="92" t="str">
        <f t="shared" si="115"/>
        <v xml:space="preserve"> &lt;&gt;</v>
      </c>
      <c r="AR170" s="92" t="str">
        <f t="shared" si="116"/>
        <v xml:space="preserve"> 0</v>
      </c>
      <c r="AS170" s="92" t="str">
        <f t="shared" si="117"/>
        <v/>
      </c>
      <c r="AT170" s="92" t="str">
        <f t="shared" si="118"/>
        <v/>
      </c>
      <c r="AU170" s="92" t="str">
        <f t="shared" si="119"/>
        <v/>
      </c>
      <c r="AV170" s="92" t="str">
        <f t="shared" si="120"/>
        <v/>
      </c>
      <c r="AW170" s="93" t="str">
        <f t="shared" si="121"/>
        <v/>
      </c>
      <c r="AX170" s="92" t="str">
        <f t="shared" si="122"/>
        <v xml:space="preserve"> - недопустимо.</v>
      </c>
      <c r="AY170" s="23" t="s">
        <v>696</v>
      </c>
    </row>
    <row r="171" spans="2:51" s="23" customFormat="1" ht="42.75" hidden="1" outlineLevel="1" x14ac:dyDescent="0.25">
      <c r="B171" s="24" t="str">
        <f t="shared" si="123"/>
        <v>В3_151</v>
      </c>
      <c r="C171" s="25" t="s">
        <v>116</v>
      </c>
      <c r="D171" s="25" t="s">
        <v>116</v>
      </c>
      <c r="E171" s="25" t="s">
        <v>117</v>
      </c>
      <c r="F171" s="25" t="s">
        <v>116</v>
      </c>
      <c r="G171" s="25" t="s">
        <v>116</v>
      </c>
      <c r="H171" s="25" t="s">
        <v>116</v>
      </c>
      <c r="I171" s="25" t="s">
        <v>154</v>
      </c>
      <c r="J171" s="25"/>
      <c r="K171" s="25"/>
      <c r="L171" s="25"/>
      <c r="M171" s="25" t="s">
        <v>121</v>
      </c>
      <c r="N171" s="25" t="s">
        <v>513</v>
      </c>
      <c r="O171" s="25"/>
      <c r="P171" s="25" t="s">
        <v>120</v>
      </c>
      <c r="Q171" s="25"/>
      <c r="R171" s="26" t="s">
        <v>122</v>
      </c>
      <c r="S171" s="25"/>
      <c r="T171" s="382"/>
      <c r="U171" s="25" t="s">
        <v>121</v>
      </c>
      <c r="V171" s="25" t="s">
        <v>514</v>
      </c>
      <c r="W171" s="25"/>
      <c r="X171" s="25" t="s">
        <v>120</v>
      </c>
      <c r="Y171" s="25"/>
      <c r="Z171" s="90" t="str">
        <f t="shared" si="105"/>
        <v>стр.010
итоговая по всем графам раздела 1 ф.0503151 &lt;&gt; 010
детализированная по соответствующим графам раздела 1 - недопустимо.</v>
      </c>
      <c r="AA171" s="28" t="s">
        <v>123</v>
      </c>
      <c r="AB171" s="28" t="s">
        <v>123</v>
      </c>
      <c r="AC171" s="29"/>
      <c r="AD171" s="30"/>
      <c r="AE171" s="31" t="s">
        <v>4</v>
      </c>
      <c r="AF171" s="32" t="s">
        <v>123</v>
      </c>
      <c r="AG171" s="6">
        <f t="shared" si="106"/>
        <v>1</v>
      </c>
      <c r="AH171" s="6">
        <f t="shared" si="107"/>
        <v>0</v>
      </c>
      <c r="AI171" s="6">
        <f t="shared" si="108"/>
        <v>0</v>
      </c>
      <c r="AJ171" s="91" t="str">
        <f t="shared" si="109"/>
        <v>стр.010
итоговая</v>
      </c>
      <c r="AK171" s="92" t="str">
        <f t="shared" si="110"/>
        <v/>
      </c>
      <c r="AL171" s="92" t="str">
        <f t="shared" si="111"/>
        <v xml:space="preserve"> по всем графам</v>
      </c>
      <c r="AM171" s="92" t="str">
        <f t="shared" si="112"/>
        <v/>
      </c>
      <c r="AN171" s="92" t="str">
        <f t="shared" si="113"/>
        <v xml:space="preserve"> раздела 1</v>
      </c>
      <c r="AO171" s="92" t="str">
        <f t="shared" si="103"/>
        <v xml:space="preserve"> ф.0503151</v>
      </c>
      <c r="AP171" s="79" t="str">
        <f t="shared" si="114"/>
        <v/>
      </c>
      <c r="AQ171" s="92" t="str">
        <f t="shared" si="115"/>
        <v xml:space="preserve"> &lt;&gt;</v>
      </c>
      <c r="AR171" s="92" t="str">
        <f t="shared" si="116"/>
        <v/>
      </c>
      <c r="AS171" s="92" t="str">
        <f t="shared" si="117"/>
        <v xml:space="preserve"> 010
детализированная</v>
      </c>
      <c r="AT171" s="92" t="str">
        <f t="shared" si="118"/>
        <v/>
      </c>
      <c r="AU171" s="92" t="str">
        <f t="shared" si="119"/>
        <v xml:space="preserve"> по соответствующим графам</v>
      </c>
      <c r="AV171" s="92" t="str">
        <f t="shared" si="120"/>
        <v/>
      </c>
      <c r="AW171" s="93" t="str">
        <f t="shared" si="121"/>
        <v xml:space="preserve"> раздела 1</v>
      </c>
      <c r="AX171" s="92" t="str">
        <f t="shared" si="122"/>
        <v xml:space="preserve"> - недопустимо.</v>
      </c>
      <c r="AY171" s="23" t="s">
        <v>697</v>
      </c>
    </row>
    <row r="172" spans="2:51" s="23" customFormat="1" hidden="1" outlineLevel="1" x14ac:dyDescent="0.25">
      <c r="B172" s="24" t="str">
        <f t="shared" si="123"/>
        <v>В4_151</v>
      </c>
      <c r="C172" s="25" t="s">
        <v>116</v>
      </c>
      <c r="D172" s="25" t="s">
        <v>116</v>
      </c>
      <c r="E172" s="25" t="s">
        <v>117</v>
      </c>
      <c r="F172" s="25" t="s">
        <v>116</v>
      </c>
      <c r="G172" s="25" t="s">
        <v>116</v>
      </c>
      <c r="H172" s="25" t="s">
        <v>116</v>
      </c>
      <c r="I172" s="25" t="s">
        <v>154</v>
      </c>
      <c r="J172" s="25"/>
      <c r="K172" s="25"/>
      <c r="L172" s="25"/>
      <c r="M172" s="25" t="s">
        <v>131</v>
      </c>
      <c r="N172" s="25" t="s">
        <v>120</v>
      </c>
      <c r="O172" s="25"/>
      <c r="P172" s="25" t="s">
        <v>124</v>
      </c>
      <c r="Q172" s="25"/>
      <c r="R172" s="26" t="s">
        <v>122</v>
      </c>
      <c r="S172" s="25" t="s">
        <v>230</v>
      </c>
      <c r="T172" s="382"/>
      <c r="U172" s="25"/>
      <c r="V172" s="25"/>
      <c r="W172" s="25"/>
      <c r="X172" s="25"/>
      <c r="Y172" s="25"/>
      <c r="Z172" s="90" t="str">
        <f t="shared" si="105"/>
        <v>по всем строкам гр.5 раздела 2 ф.0503151 &lt;&gt; 0 - недопустимо.</v>
      </c>
      <c r="AA172" s="28" t="s">
        <v>123</v>
      </c>
      <c r="AB172" s="28" t="s">
        <v>123</v>
      </c>
      <c r="AC172" s="29"/>
      <c r="AD172" s="30"/>
      <c r="AE172" s="31" t="s">
        <v>4</v>
      </c>
      <c r="AF172" s="32" t="s">
        <v>123</v>
      </c>
      <c r="AG172" s="6">
        <f t="shared" si="106"/>
        <v>1</v>
      </c>
      <c r="AH172" s="6">
        <f t="shared" si="107"/>
        <v>0</v>
      </c>
      <c r="AI172" s="6">
        <f t="shared" si="108"/>
        <v>0</v>
      </c>
      <c r="AJ172" s="91" t="str">
        <f t="shared" si="109"/>
        <v>по всем строкам</v>
      </c>
      <c r="AK172" s="92" t="str">
        <f t="shared" si="110"/>
        <v/>
      </c>
      <c r="AL172" s="92" t="str">
        <f t="shared" si="111"/>
        <v xml:space="preserve"> гр.5</v>
      </c>
      <c r="AM172" s="92" t="str">
        <f t="shared" si="112"/>
        <v/>
      </c>
      <c r="AN172" s="92" t="str">
        <f t="shared" si="113"/>
        <v xml:space="preserve"> раздела 2</v>
      </c>
      <c r="AO172" s="92" t="str">
        <f t="shared" ref="AO172:AO237" si="124">" ф."&amp;I172</f>
        <v xml:space="preserve"> ф.0503151</v>
      </c>
      <c r="AP172" s="79" t="str">
        <f t="shared" si="114"/>
        <v/>
      </c>
      <c r="AQ172" s="92" t="str">
        <f t="shared" si="115"/>
        <v xml:space="preserve"> &lt;&gt;</v>
      </c>
      <c r="AR172" s="92" t="str">
        <f t="shared" si="116"/>
        <v xml:space="preserve"> 0</v>
      </c>
      <c r="AS172" s="92" t="str">
        <f t="shared" si="117"/>
        <v/>
      </c>
      <c r="AT172" s="92" t="str">
        <f t="shared" si="118"/>
        <v/>
      </c>
      <c r="AU172" s="92" t="str">
        <f t="shared" si="119"/>
        <v/>
      </c>
      <c r="AV172" s="92" t="str">
        <f t="shared" si="120"/>
        <v/>
      </c>
      <c r="AW172" s="93" t="str">
        <f t="shared" si="121"/>
        <v/>
      </c>
      <c r="AX172" s="92" t="str">
        <f t="shared" si="122"/>
        <v xml:space="preserve"> - недопустимо.</v>
      </c>
      <c r="AY172" s="23" t="s">
        <v>698</v>
      </c>
    </row>
    <row r="173" spans="2:51" s="23" customFormat="1" ht="42.75" hidden="1" outlineLevel="1" x14ac:dyDescent="0.25">
      <c r="B173" s="24" t="str">
        <f t="shared" si="123"/>
        <v>В5_151</v>
      </c>
      <c r="C173" s="25" t="s">
        <v>116</v>
      </c>
      <c r="D173" s="25" t="s">
        <v>116</v>
      </c>
      <c r="E173" s="25" t="s">
        <v>117</v>
      </c>
      <c r="F173" s="25" t="s">
        <v>116</v>
      </c>
      <c r="G173" s="25" t="s">
        <v>116</v>
      </c>
      <c r="H173" s="25" t="s">
        <v>116</v>
      </c>
      <c r="I173" s="25" t="s">
        <v>154</v>
      </c>
      <c r="J173" s="25"/>
      <c r="K173" s="25"/>
      <c r="L173" s="25"/>
      <c r="M173" s="25" t="s">
        <v>131</v>
      </c>
      <c r="N173" s="25" t="s">
        <v>523</v>
      </c>
      <c r="O173" s="25"/>
      <c r="P173" s="25" t="s">
        <v>120</v>
      </c>
      <c r="Q173" s="25"/>
      <c r="R173" s="26" t="s">
        <v>122</v>
      </c>
      <c r="S173" s="25"/>
      <c r="T173" s="382"/>
      <c r="U173" s="25" t="s">
        <v>131</v>
      </c>
      <c r="V173" s="25" t="s">
        <v>524</v>
      </c>
      <c r="W173" s="25"/>
      <c r="X173" s="25" t="s">
        <v>120</v>
      </c>
      <c r="Y173" s="25"/>
      <c r="Z173" s="90" t="str">
        <f t="shared" si="105"/>
        <v>стр.200
итоговая по всем графам раздела 2 ф.0503151 &lt;&gt; 200
детализированная по соответствующим графам раздела 2 - недопустимо.</v>
      </c>
      <c r="AA173" s="28" t="s">
        <v>123</v>
      </c>
      <c r="AB173" s="28" t="s">
        <v>123</v>
      </c>
      <c r="AC173" s="29"/>
      <c r="AD173" s="30"/>
      <c r="AE173" s="31" t="s">
        <v>4</v>
      </c>
      <c r="AF173" s="32" t="s">
        <v>123</v>
      </c>
      <c r="AG173" s="6">
        <f t="shared" si="106"/>
        <v>1</v>
      </c>
      <c r="AH173" s="6">
        <f t="shared" si="107"/>
        <v>0</v>
      </c>
      <c r="AI173" s="6">
        <f t="shared" si="108"/>
        <v>0</v>
      </c>
      <c r="AJ173" s="91" t="str">
        <f t="shared" si="109"/>
        <v>стр.200
итоговая</v>
      </c>
      <c r="AK173" s="92" t="str">
        <f t="shared" si="110"/>
        <v/>
      </c>
      <c r="AL173" s="92" t="str">
        <f t="shared" si="111"/>
        <v xml:space="preserve"> по всем графам</v>
      </c>
      <c r="AM173" s="92" t="str">
        <f t="shared" si="112"/>
        <v/>
      </c>
      <c r="AN173" s="92" t="str">
        <f t="shared" si="113"/>
        <v xml:space="preserve"> раздела 2</v>
      </c>
      <c r="AO173" s="92" t="str">
        <f t="shared" si="124"/>
        <v xml:space="preserve"> ф.0503151</v>
      </c>
      <c r="AP173" s="79" t="str">
        <f t="shared" si="114"/>
        <v/>
      </c>
      <c r="AQ173" s="92" t="str">
        <f t="shared" si="115"/>
        <v xml:space="preserve"> &lt;&gt;</v>
      </c>
      <c r="AR173" s="92" t="str">
        <f t="shared" si="116"/>
        <v/>
      </c>
      <c r="AS173" s="92" t="str">
        <f t="shared" si="117"/>
        <v xml:space="preserve"> 200
детализированная</v>
      </c>
      <c r="AT173" s="92" t="str">
        <f t="shared" si="118"/>
        <v/>
      </c>
      <c r="AU173" s="92" t="str">
        <f t="shared" si="119"/>
        <v xml:space="preserve"> по соответствующим графам</v>
      </c>
      <c r="AV173" s="92" t="str">
        <f t="shared" si="120"/>
        <v/>
      </c>
      <c r="AW173" s="93" t="str">
        <f t="shared" si="121"/>
        <v xml:space="preserve"> раздела 2</v>
      </c>
      <c r="AX173" s="92" t="str">
        <f t="shared" si="122"/>
        <v xml:space="preserve"> - недопустимо.</v>
      </c>
      <c r="AY173" s="23" t="s">
        <v>699</v>
      </c>
    </row>
    <row r="174" spans="2:51" s="23" customFormat="1" ht="195" hidden="1" outlineLevel="1" x14ac:dyDescent="0.25">
      <c r="B174" s="24" t="str">
        <f t="shared" si="123"/>
        <v>В6_151</v>
      </c>
      <c r="C174" s="25" t="s">
        <v>116</v>
      </c>
      <c r="D174" s="25" t="s">
        <v>116</v>
      </c>
      <c r="E174" s="25" t="s">
        <v>117</v>
      </c>
      <c r="F174" s="25" t="s">
        <v>116</v>
      </c>
      <c r="G174" s="25" t="s">
        <v>116</v>
      </c>
      <c r="H174" s="25" t="s">
        <v>116</v>
      </c>
      <c r="I174" s="25" t="s">
        <v>154</v>
      </c>
      <c r="J174" s="25"/>
      <c r="K174" s="25" t="s">
        <v>700</v>
      </c>
      <c r="L174" s="25"/>
      <c r="M174" s="25" t="s">
        <v>131</v>
      </c>
      <c r="N174" s="25" t="s">
        <v>701</v>
      </c>
      <c r="O174" s="25"/>
      <c r="P174" s="25" t="s">
        <v>134</v>
      </c>
      <c r="Q174" s="25"/>
      <c r="R174" s="26" t="s">
        <v>122</v>
      </c>
      <c r="S174" s="25" t="s">
        <v>230</v>
      </c>
      <c r="T174" s="382"/>
      <c r="U174" s="25"/>
      <c r="V174" s="25"/>
      <c r="W174" s="25"/>
      <c r="X174" s="25"/>
      <c r="Y174" s="25"/>
      <c r="Z174" s="90" t="str">
        <f t="shared" si="105"/>
        <v>стр.200
(%000, %100, %110, %120, %130, %140, %141, %142, %149, %200, %210, %220, %230, %240, %300, %310, %320, %400, %410, %450, %460, %500, %510, %520, %600, %610, %620, %630, %700, %800, %810, %820, %830, %840, %850, %860) гр.4 раздела 2 ф.0503151 &lt;&gt; 0 - недопустимо.</v>
      </c>
      <c r="AA174" s="28" t="s">
        <v>123</v>
      </c>
      <c r="AB174" s="28" t="s">
        <v>123</v>
      </c>
      <c r="AC174" s="29"/>
      <c r="AD174" s="30"/>
      <c r="AE174" s="31" t="s">
        <v>4</v>
      </c>
      <c r="AF174" s="32" t="s">
        <v>123</v>
      </c>
      <c r="AG174" s="6">
        <f t="shared" si="106"/>
        <v>1</v>
      </c>
      <c r="AH174" s="6">
        <f t="shared" si="107"/>
        <v>0</v>
      </c>
      <c r="AI174" s="6">
        <f t="shared" si="108"/>
        <v>0</v>
      </c>
      <c r="AJ174" s="91" t="str">
        <f t="shared" si="109"/>
        <v>стр.200
(%000, %100, %110, %120, %130, %140, %141, %142, %149, %200, %210, %220, %230, %240, %300, %310, %320, %400, %410, %450, %460, %500, %510, %520, %600, %610, %620, %630, %700, %800, %810, %820, %830, %840, %850, %860)</v>
      </c>
      <c r="AK174" s="92" t="str">
        <f t="shared" si="110"/>
        <v/>
      </c>
      <c r="AL174" s="92" t="str">
        <f t="shared" si="111"/>
        <v xml:space="preserve"> гр.4</v>
      </c>
      <c r="AM174" s="92" t="str">
        <f t="shared" si="112"/>
        <v/>
      </c>
      <c r="AN174" s="92" t="str">
        <f t="shared" si="113"/>
        <v xml:space="preserve"> раздела 2</v>
      </c>
      <c r="AO174" s="92" t="str">
        <f t="shared" si="124"/>
        <v xml:space="preserve"> ф.0503151</v>
      </c>
      <c r="AP174" s="79" t="str">
        <f t="shared" si="114"/>
        <v/>
      </c>
      <c r="AQ174" s="92" t="str">
        <f t="shared" si="115"/>
        <v xml:space="preserve"> &lt;&gt;</v>
      </c>
      <c r="AR174" s="92" t="str">
        <f t="shared" si="116"/>
        <v xml:space="preserve"> 0</v>
      </c>
      <c r="AS174" s="92" t="str">
        <f t="shared" si="117"/>
        <v/>
      </c>
      <c r="AT174" s="92" t="str">
        <f t="shared" si="118"/>
        <v/>
      </c>
      <c r="AU174" s="92" t="str">
        <f t="shared" si="119"/>
        <v/>
      </c>
      <c r="AV174" s="92" t="str">
        <f t="shared" si="120"/>
        <v/>
      </c>
      <c r="AW174" s="93" t="str">
        <f t="shared" si="121"/>
        <v/>
      </c>
      <c r="AX174" s="92" t="str">
        <f t="shared" si="122"/>
        <v xml:space="preserve"> - недопустимо.</v>
      </c>
    </row>
    <row r="175" spans="2:51" s="23" customFormat="1" ht="180" hidden="1" outlineLevel="1" x14ac:dyDescent="0.25">
      <c r="B175" s="24" t="str">
        <f t="shared" si="123"/>
        <v>В7_151</v>
      </c>
      <c r="C175" s="25" t="s">
        <v>116</v>
      </c>
      <c r="D175" s="25" t="s">
        <v>116</v>
      </c>
      <c r="E175" s="25" t="s">
        <v>117</v>
      </c>
      <c r="F175" s="25" t="s">
        <v>116</v>
      </c>
      <c r="G175" s="25" t="s">
        <v>116</v>
      </c>
      <c r="H175" s="25" t="s">
        <v>116</v>
      </c>
      <c r="I175" s="25" t="s">
        <v>154</v>
      </c>
      <c r="J175" s="25"/>
      <c r="K175" s="25" t="s">
        <v>702</v>
      </c>
      <c r="L175" s="25"/>
      <c r="M175" s="25" t="s">
        <v>131</v>
      </c>
      <c r="N175" s="25" t="s">
        <v>588</v>
      </c>
      <c r="O175" s="25"/>
      <c r="P175" s="25" t="s">
        <v>134</v>
      </c>
      <c r="Q175" s="25"/>
      <c r="R175" s="26" t="s">
        <v>122</v>
      </c>
      <c r="S175" s="25" t="s">
        <v>230</v>
      </c>
      <c r="T175" s="382"/>
      <c r="U175" s="25"/>
      <c r="V175" s="25"/>
      <c r="W175" s="25"/>
      <c r="X175" s="25"/>
      <c r="Y175" s="25"/>
      <c r="Z175" s="90" t="str">
        <f t="shared" si="105"/>
        <v>стр.200
(%000, %100, %110, %120, %130, %140, %200, %210, %220, %230, %240, %300, %310, %320, %400, %410, %450, %460, %500, %510, %520, %600, %610, %620, %630, %700, %800, %810, %820, %830, %840, %850, %860) гр.4 раздела 2 ф.0503151 &lt;&gt; 0 - недопустимо.</v>
      </c>
      <c r="AA175" s="28" t="s">
        <v>123</v>
      </c>
      <c r="AB175" s="28" t="s">
        <v>123</v>
      </c>
      <c r="AC175" s="29"/>
      <c r="AD175" s="30"/>
      <c r="AE175" s="31" t="s">
        <v>4</v>
      </c>
      <c r="AF175" s="32" t="s">
        <v>123</v>
      </c>
      <c r="AG175" s="6">
        <f t="shared" si="106"/>
        <v>1</v>
      </c>
      <c r="AH175" s="6">
        <f t="shared" si="107"/>
        <v>0</v>
      </c>
      <c r="AI175" s="6">
        <f t="shared" si="108"/>
        <v>0</v>
      </c>
      <c r="AJ175" s="91" t="str">
        <f t="shared" si="109"/>
        <v>стр.200
(%000, %100, %110, %120, %130, %140, %200, %210, %220, %230, %240, %300, %310, %320, %400, %410, %450, %460, %500, %510, %520, %600, %610, %620, %630, %700, %800, %810, %820, %830, %840, %850, %860)</v>
      </c>
      <c r="AK175" s="92" t="str">
        <f t="shared" si="110"/>
        <v/>
      </c>
      <c r="AL175" s="92" t="str">
        <f t="shared" si="111"/>
        <v xml:space="preserve"> гр.4</v>
      </c>
      <c r="AM175" s="92" t="str">
        <f t="shared" si="112"/>
        <v/>
      </c>
      <c r="AN175" s="92" t="str">
        <f t="shared" si="113"/>
        <v xml:space="preserve"> раздела 2</v>
      </c>
      <c r="AO175" s="92" t="str">
        <f t="shared" si="124"/>
        <v xml:space="preserve"> ф.0503151</v>
      </c>
      <c r="AP175" s="79" t="str">
        <f t="shared" si="114"/>
        <v/>
      </c>
      <c r="AQ175" s="92" t="str">
        <f t="shared" si="115"/>
        <v xml:space="preserve"> &lt;&gt;</v>
      </c>
      <c r="AR175" s="92" t="str">
        <f t="shared" si="116"/>
        <v xml:space="preserve"> 0</v>
      </c>
      <c r="AS175" s="92" t="str">
        <f t="shared" si="117"/>
        <v/>
      </c>
      <c r="AT175" s="92" t="str">
        <f t="shared" si="118"/>
        <v/>
      </c>
      <c r="AU175" s="92" t="str">
        <f t="shared" si="119"/>
        <v/>
      </c>
      <c r="AV175" s="92" t="str">
        <f t="shared" si="120"/>
        <v/>
      </c>
      <c r="AW175" s="93" t="str">
        <f t="shared" si="121"/>
        <v/>
      </c>
      <c r="AX175" s="92" t="str">
        <f t="shared" si="122"/>
        <v xml:space="preserve"> - недопустимо.</v>
      </c>
    </row>
    <row r="176" spans="2:51" s="23" customFormat="1" ht="28.5" hidden="1" outlineLevel="1" x14ac:dyDescent="0.25">
      <c r="B176" s="24" t="str">
        <f t="shared" si="123"/>
        <v>В8_151</v>
      </c>
      <c r="C176" s="25" t="s">
        <v>116</v>
      </c>
      <c r="D176" s="25" t="s">
        <v>116</v>
      </c>
      <c r="E176" s="25" t="s">
        <v>117</v>
      </c>
      <c r="F176" s="25" t="s">
        <v>116</v>
      </c>
      <c r="G176" s="25" t="s">
        <v>116</v>
      </c>
      <c r="H176" s="25" t="s">
        <v>116</v>
      </c>
      <c r="I176" s="25" t="s">
        <v>154</v>
      </c>
      <c r="J176" s="25"/>
      <c r="K176" s="25"/>
      <c r="L176" s="25"/>
      <c r="M176" s="25" t="s">
        <v>131</v>
      </c>
      <c r="N176" s="25" t="s">
        <v>529</v>
      </c>
      <c r="O176" s="25"/>
      <c r="P176" s="25" t="s">
        <v>120</v>
      </c>
      <c r="Q176" s="25"/>
      <c r="R176" s="26" t="s">
        <v>122</v>
      </c>
      <c r="S176" s="25"/>
      <c r="T176" s="382"/>
      <c r="U176" s="25" t="s">
        <v>119</v>
      </c>
      <c r="V176" s="25" t="s">
        <v>703</v>
      </c>
      <c r="W176" s="25"/>
      <c r="X176" s="25" t="s">
        <v>120</v>
      </c>
      <c r="Y176" s="25"/>
      <c r="Z176" s="90" t="str">
        <f t="shared" si="105"/>
        <v>стр.450 по всем графам раздела 2 ф.0503151 &lt;&gt; 010 – 200 по соответствующим графам раздела 1, 2 - недопустимо.</v>
      </c>
      <c r="AA176" s="28" t="s">
        <v>123</v>
      </c>
      <c r="AB176" s="28" t="s">
        <v>123</v>
      </c>
      <c r="AC176" s="29"/>
      <c r="AD176" s="30"/>
      <c r="AE176" s="31" t="s">
        <v>4</v>
      </c>
      <c r="AF176" s="32" t="s">
        <v>123</v>
      </c>
      <c r="AG176" s="6">
        <f t="shared" si="106"/>
        <v>1</v>
      </c>
      <c r="AH176" s="6">
        <f t="shared" si="107"/>
        <v>0</v>
      </c>
      <c r="AI176" s="6">
        <f t="shared" si="108"/>
        <v>0</v>
      </c>
      <c r="AJ176" s="91" t="str">
        <f t="shared" si="109"/>
        <v>стр.450</v>
      </c>
      <c r="AK176" s="92" t="str">
        <f t="shared" si="110"/>
        <v/>
      </c>
      <c r="AL176" s="92" t="str">
        <f t="shared" si="111"/>
        <v xml:space="preserve"> по всем графам</v>
      </c>
      <c r="AM176" s="92" t="str">
        <f t="shared" si="112"/>
        <v/>
      </c>
      <c r="AN176" s="92" t="str">
        <f t="shared" si="113"/>
        <v xml:space="preserve"> раздела 2</v>
      </c>
      <c r="AO176" s="92" t="str">
        <f t="shared" si="124"/>
        <v xml:space="preserve"> ф.0503151</v>
      </c>
      <c r="AP176" s="79" t="str">
        <f t="shared" si="114"/>
        <v/>
      </c>
      <c r="AQ176" s="92" t="str">
        <f t="shared" si="115"/>
        <v xml:space="preserve"> &lt;&gt;</v>
      </c>
      <c r="AR176" s="92" t="str">
        <f t="shared" si="116"/>
        <v/>
      </c>
      <c r="AS176" s="92" t="str">
        <f t="shared" si="117"/>
        <v xml:space="preserve"> 010 – 200</v>
      </c>
      <c r="AT176" s="92" t="str">
        <f t="shared" si="118"/>
        <v/>
      </c>
      <c r="AU176" s="92" t="str">
        <f t="shared" si="119"/>
        <v xml:space="preserve"> по соответствующим графам</v>
      </c>
      <c r="AV176" s="92" t="str">
        <f t="shared" si="120"/>
        <v/>
      </c>
      <c r="AW176" s="93" t="str">
        <f t="shared" si="121"/>
        <v xml:space="preserve"> раздела 1, 2</v>
      </c>
      <c r="AX176" s="92" t="str">
        <f t="shared" si="122"/>
        <v xml:space="preserve"> - недопустимо.</v>
      </c>
      <c r="AY176" s="23" t="s">
        <v>704</v>
      </c>
    </row>
    <row r="177" spans="2:51" s="23" customFormat="1" ht="30" hidden="1" outlineLevel="1" x14ac:dyDescent="0.25">
      <c r="B177" s="24" t="str">
        <f t="shared" si="123"/>
        <v>В9_151</v>
      </c>
      <c r="C177" s="25" t="s">
        <v>116</v>
      </c>
      <c r="D177" s="25" t="s">
        <v>116</v>
      </c>
      <c r="E177" s="25" t="s">
        <v>117</v>
      </c>
      <c r="F177" s="25" t="s">
        <v>116</v>
      </c>
      <c r="G177" s="25" t="s">
        <v>116</v>
      </c>
      <c r="H177" s="25" t="s">
        <v>116</v>
      </c>
      <c r="I177" s="25" t="s">
        <v>154</v>
      </c>
      <c r="J177" s="25"/>
      <c r="K177" s="25"/>
      <c r="L177" s="25"/>
      <c r="M177" s="25" t="s">
        <v>131</v>
      </c>
      <c r="N177" s="25" t="s">
        <v>529</v>
      </c>
      <c r="O177" s="25"/>
      <c r="P177" s="25" t="s">
        <v>120</v>
      </c>
      <c r="Q177" s="25"/>
      <c r="R177" s="26" t="s">
        <v>122</v>
      </c>
      <c r="S177" s="25"/>
      <c r="T177" s="382"/>
      <c r="U177" s="25" t="s">
        <v>125</v>
      </c>
      <c r="V177" s="25" t="s">
        <v>705</v>
      </c>
      <c r="W177" s="25"/>
      <c r="X177" s="25" t="s">
        <v>120</v>
      </c>
      <c r="Y177" s="25"/>
      <c r="Z177" s="90" t="str">
        <f t="shared" si="105"/>
        <v>стр.450 по всем графам раздела 2 ф.0503151 &lt;&gt; 500 (в абсолютном значении) по соответствующим графам раздела 3 - недопустимо.</v>
      </c>
      <c r="AA177" s="28" t="s">
        <v>123</v>
      </c>
      <c r="AB177" s="28" t="s">
        <v>123</v>
      </c>
      <c r="AC177" s="29"/>
      <c r="AD177" s="30"/>
      <c r="AE177" s="31" t="s">
        <v>4</v>
      </c>
      <c r="AF177" s="32" t="s">
        <v>123</v>
      </c>
      <c r="AG177" s="6">
        <f t="shared" si="106"/>
        <v>1</v>
      </c>
      <c r="AH177" s="6">
        <f t="shared" si="107"/>
        <v>0</v>
      </c>
      <c r="AI177" s="6">
        <f t="shared" si="108"/>
        <v>0</v>
      </c>
      <c r="AJ177" s="91" t="str">
        <f t="shared" si="109"/>
        <v>стр.450</v>
      </c>
      <c r="AK177" s="92" t="str">
        <f t="shared" si="110"/>
        <v/>
      </c>
      <c r="AL177" s="92" t="str">
        <f t="shared" si="111"/>
        <v xml:space="preserve"> по всем графам</v>
      </c>
      <c r="AM177" s="92" t="str">
        <f t="shared" si="112"/>
        <v/>
      </c>
      <c r="AN177" s="92" t="str">
        <f t="shared" si="113"/>
        <v xml:space="preserve"> раздела 2</v>
      </c>
      <c r="AO177" s="92" t="str">
        <f t="shared" si="124"/>
        <v xml:space="preserve"> ф.0503151</v>
      </c>
      <c r="AP177" s="79" t="str">
        <f t="shared" si="114"/>
        <v/>
      </c>
      <c r="AQ177" s="92" t="str">
        <f t="shared" si="115"/>
        <v xml:space="preserve"> &lt;&gt;</v>
      </c>
      <c r="AR177" s="92" t="str">
        <f t="shared" si="116"/>
        <v/>
      </c>
      <c r="AS177" s="92" t="str">
        <f t="shared" si="117"/>
        <v xml:space="preserve"> 500 (в абсолютном значении)</v>
      </c>
      <c r="AT177" s="92" t="str">
        <f t="shared" si="118"/>
        <v/>
      </c>
      <c r="AU177" s="92" t="str">
        <f t="shared" si="119"/>
        <v xml:space="preserve"> по соответствующим графам</v>
      </c>
      <c r="AV177" s="92" t="str">
        <f t="shared" si="120"/>
        <v/>
      </c>
      <c r="AW177" s="93" t="str">
        <f t="shared" si="121"/>
        <v xml:space="preserve"> раздела 3</v>
      </c>
      <c r="AX177" s="92" t="str">
        <f t="shared" si="122"/>
        <v xml:space="preserve"> - недопустимо.</v>
      </c>
      <c r="AY177" s="23" t="s">
        <v>706</v>
      </c>
    </row>
    <row r="178" spans="2:51" s="23" customFormat="1" ht="30" hidden="1" outlineLevel="1" x14ac:dyDescent="0.25">
      <c r="B178" s="24" t="str">
        <f t="shared" si="123"/>
        <v>В10_151</v>
      </c>
      <c r="C178" s="25" t="s">
        <v>116</v>
      </c>
      <c r="D178" s="25" t="s">
        <v>116</v>
      </c>
      <c r="E178" s="25" t="s">
        <v>117</v>
      </c>
      <c r="F178" s="25" t="s">
        <v>116</v>
      </c>
      <c r="G178" s="25" t="s">
        <v>116</v>
      </c>
      <c r="H178" s="25" t="s">
        <v>116</v>
      </c>
      <c r="I178" s="25" t="s">
        <v>154</v>
      </c>
      <c r="J178" s="25"/>
      <c r="K178" s="25"/>
      <c r="L178" s="25"/>
      <c r="M178" s="25" t="s">
        <v>125</v>
      </c>
      <c r="N178" s="25" t="s">
        <v>333</v>
      </c>
      <c r="O178" s="25"/>
      <c r="P178" s="25" t="s">
        <v>120</v>
      </c>
      <c r="Q178" s="25"/>
      <c r="R178" s="26" t="s">
        <v>122</v>
      </c>
      <c r="S178" s="25"/>
      <c r="T178" s="382"/>
      <c r="U178" s="25" t="s">
        <v>125</v>
      </c>
      <c r="V178" s="25" t="s">
        <v>707</v>
      </c>
      <c r="W178" s="25"/>
      <c r="X178" s="25" t="s">
        <v>120</v>
      </c>
      <c r="Y178" s="25"/>
      <c r="Z178" s="90" t="str">
        <f t="shared" si="105"/>
        <v>стр.500 по всем графам раздела 3 ф.0503151 &lt;&gt; 520 + 620 + 700 +  800 по соответствующим графам раздела 3 - недопустимо.</v>
      </c>
      <c r="AA178" s="28" t="s">
        <v>123</v>
      </c>
      <c r="AB178" s="28" t="s">
        <v>123</v>
      </c>
      <c r="AC178" s="29"/>
      <c r="AD178" s="30"/>
      <c r="AE178" s="31" t="s">
        <v>4</v>
      </c>
      <c r="AF178" s="32" t="s">
        <v>123</v>
      </c>
      <c r="AG178" s="6">
        <f t="shared" si="106"/>
        <v>1</v>
      </c>
      <c r="AH178" s="6">
        <f t="shared" si="107"/>
        <v>0</v>
      </c>
      <c r="AI178" s="6">
        <f t="shared" si="108"/>
        <v>0</v>
      </c>
      <c r="AJ178" s="91" t="str">
        <f t="shared" si="109"/>
        <v>стр.500</v>
      </c>
      <c r="AK178" s="92" t="str">
        <f t="shared" si="110"/>
        <v/>
      </c>
      <c r="AL178" s="92" t="str">
        <f t="shared" si="111"/>
        <v xml:space="preserve"> по всем графам</v>
      </c>
      <c r="AM178" s="92" t="str">
        <f t="shared" si="112"/>
        <v/>
      </c>
      <c r="AN178" s="92" t="str">
        <f t="shared" si="113"/>
        <v xml:space="preserve"> раздела 3</v>
      </c>
      <c r="AO178" s="92" t="str">
        <f t="shared" si="124"/>
        <v xml:space="preserve"> ф.0503151</v>
      </c>
      <c r="AP178" s="79" t="str">
        <f t="shared" si="114"/>
        <v/>
      </c>
      <c r="AQ178" s="92" t="str">
        <f t="shared" si="115"/>
        <v xml:space="preserve"> &lt;&gt;</v>
      </c>
      <c r="AR178" s="92" t="str">
        <f t="shared" si="116"/>
        <v/>
      </c>
      <c r="AS178" s="92" t="str">
        <f t="shared" si="117"/>
        <v xml:space="preserve"> 520 + 620 + 700 +  800</v>
      </c>
      <c r="AT178" s="92" t="str">
        <f t="shared" si="118"/>
        <v/>
      </c>
      <c r="AU178" s="92" t="str">
        <f t="shared" si="119"/>
        <v xml:space="preserve"> по соответствующим графам</v>
      </c>
      <c r="AV178" s="92" t="str">
        <f t="shared" si="120"/>
        <v/>
      </c>
      <c r="AW178" s="93" t="str">
        <f t="shared" si="121"/>
        <v xml:space="preserve"> раздела 3</v>
      </c>
      <c r="AX178" s="92" t="str">
        <f t="shared" si="122"/>
        <v xml:space="preserve"> - недопустимо.</v>
      </c>
      <c r="AY178" s="23" t="s">
        <v>708</v>
      </c>
    </row>
    <row r="179" spans="2:51" s="23" customFormat="1" ht="42.75" hidden="1" outlineLevel="1" x14ac:dyDescent="0.25">
      <c r="B179" s="24" t="str">
        <f t="shared" si="123"/>
        <v>В11_151</v>
      </c>
      <c r="C179" s="25" t="s">
        <v>116</v>
      </c>
      <c r="D179" s="25" t="s">
        <v>116</v>
      </c>
      <c r="E179" s="25" t="s">
        <v>117</v>
      </c>
      <c r="F179" s="25" t="s">
        <v>116</v>
      </c>
      <c r="G179" s="25" t="s">
        <v>116</v>
      </c>
      <c r="H179" s="25" t="s">
        <v>116</v>
      </c>
      <c r="I179" s="25" t="s">
        <v>154</v>
      </c>
      <c r="J179" s="25"/>
      <c r="K179" s="25"/>
      <c r="L179" s="25"/>
      <c r="M179" s="25" t="s">
        <v>125</v>
      </c>
      <c r="N179" s="25" t="s">
        <v>538</v>
      </c>
      <c r="O179" s="25"/>
      <c r="P179" s="25" t="s">
        <v>120</v>
      </c>
      <c r="Q179" s="25"/>
      <c r="R179" s="26" t="s">
        <v>122</v>
      </c>
      <c r="S179" s="25"/>
      <c r="T179" s="382"/>
      <c r="U179" s="25" t="s">
        <v>125</v>
      </c>
      <c r="V179" s="25" t="s">
        <v>539</v>
      </c>
      <c r="W179" s="25"/>
      <c r="X179" s="25" t="s">
        <v>120</v>
      </c>
      <c r="Y179" s="25"/>
      <c r="Z179" s="90" t="str">
        <f t="shared" si="105"/>
        <v>стр.520
итоговая по всем графам раздела 3 ф.0503151 &lt;&gt; 520
детализированная по соответствующим графам раздела 3 - недопустимо.</v>
      </c>
      <c r="AA179" s="28" t="s">
        <v>123</v>
      </c>
      <c r="AB179" s="28" t="s">
        <v>123</v>
      </c>
      <c r="AC179" s="29"/>
      <c r="AD179" s="30"/>
      <c r="AE179" s="31" t="s">
        <v>4</v>
      </c>
      <c r="AF179" s="32" t="s">
        <v>123</v>
      </c>
      <c r="AG179" s="6">
        <f t="shared" si="106"/>
        <v>1</v>
      </c>
      <c r="AH179" s="6">
        <f t="shared" si="107"/>
        <v>0</v>
      </c>
      <c r="AI179" s="6">
        <f t="shared" si="108"/>
        <v>0</v>
      </c>
      <c r="AJ179" s="91" t="str">
        <f t="shared" si="109"/>
        <v>стр.520
итоговая</v>
      </c>
      <c r="AK179" s="92" t="str">
        <f t="shared" si="110"/>
        <v/>
      </c>
      <c r="AL179" s="92" t="str">
        <f t="shared" si="111"/>
        <v xml:space="preserve"> по всем графам</v>
      </c>
      <c r="AM179" s="92" t="str">
        <f t="shared" si="112"/>
        <v/>
      </c>
      <c r="AN179" s="92" t="str">
        <f t="shared" si="113"/>
        <v xml:space="preserve"> раздела 3</v>
      </c>
      <c r="AO179" s="92" t="str">
        <f t="shared" si="124"/>
        <v xml:space="preserve"> ф.0503151</v>
      </c>
      <c r="AP179" s="79" t="str">
        <f t="shared" si="114"/>
        <v/>
      </c>
      <c r="AQ179" s="92" t="str">
        <f t="shared" si="115"/>
        <v xml:space="preserve"> &lt;&gt;</v>
      </c>
      <c r="AR179" s="92" t="str">
        <f t="shared" si="116"/>
        <v/>
      </c>
      <c r="AS179" s="92" t="str">
        <f t="shared" si="117"/>
        <v xml:space="preserve"> 520
детализированная</v>
      </c>
      <c r="AT179" s="92" t="str">
        <f t="shared" si="118"/>
        <v/>
      </c>
      <c r="AU179" s="92" t="str">
        <f t="shared" si="119"/>
        <v xml:space="preserve"> по соответствующим графам</v>
      </c>
      <c r="AV179" s="92" t="str">
        <f t="shared" si="120"/>
        <v/>
      </c>
      <c r="AW179" s="93" t="str">
        <f t="shared" si="121"/>
        <v xml:space="preserve"> раздела 3</v>
      </c>
      <c r="AX179" s="92" t="str">
        <f t="shared" si="122"/>
        <v xml:space="preserve"> - недопустимо.</v>
      </c>
      <c r="AY179" s="23" t="s">
        <v>709</v>
      </c>
    </row>
    <row r="180" spans="2:51" s="23" customFormat="1" ht="42.75" hidden="1" outlineLevel="1" x14ac:dyDescent="0.25">
      <c r="B180" s="24" t="str">
        <f t="shared" si="123"/>
        <v>В12_151</v>
      </c>
      <c r="C180" s="25" t="s">
        <v>116</v>
      </c>
      <c r="D180" s="25" t="s">
        <v>116</v>
      </c>
      <c r="E180" s="25" t="s">
        <v>117</v>
      </c>
      <c r="F180" s="25" t="s">
        <v>116</v>
      </c>
      <c r="G180" s="25" t="s">
        <v>116</v>
      </c>
      <c r="H180" s="25" t="s">
        <v>116</v>
      </c>
      <c r="I180" s="25" t="s">
        <v>154</v>
      </c>
      <c r="J180" s="25"/>
      <c r="K180" s="25"/>
      <c r="L180" s="25"/>
      <c r="M180" s="25" t="s">
        <v>125</v>
      </c>
      <c r="N180" s="25" t="s">
        <v>541</v>
      </c>
      <c r="O180" s="25"/>
      <c r="P180" s="25" t="s">
        <v>120</v>
      </c>
      <c r="Q180" s="25"/>
      <c r="R180" s="26" t="s">
        <v>122</v>
      </c>
      <c r="S180" s="25"/>
      <c r="T180" s="382"/>
      <c r="U180" s="25" t="s">
        <v>125</v>
      </c>
      <c r="V180" s="25" t="s">
        <v>542</v>
      </c>
      <c r="W180" s="25"/>
      <c r="X180" s="25" t="s">
        <v>120</v>
      </c>
      <c r="Y180" s="25"/>
      <c r="Z180" s="90" t="str">
        <f t="shared" si="105"/>
        <v>стр.620
итоговая по всем графам раздела 3 ф.0503151 &lt;&gt; 620
детализированная по соответствующим графам раздела 3 - недопустимо.</v>
      </c>
      <c r="AA180" s="28" t="s">
        <v>123</v>
      </c>
      <c r="AB180" s="28" t="s">
        <v>123</v>
      </c>
      <c r="AC180" s="29"/>
      <c r="AD180" s="30"/>
      <c r="AE180" s="31" t="s">
        <v>4</v>
      </c>
      <c r="AF180" s="32" t="s">
        <v>123</v>
      </c>
      <c r="AG180" s="6">
        <f t="shared" si="106"/>
        <v>1</v>
      </c>
      <c r="AH180" s="6">
        <f t="shared" si="107"/>
        <v>0</v>
      </c>
      <c r="AI180" s="6">
        <f t="shared" si="108"/>
        <v>0</v>
      </c>
      <c r="AJ180" s="91" t="str">
        <f t="shared" si="109"/>
        <v>стр.620
итоговая</v>
      </c>
      <c r="AK180" s="92" t="str">
        <f t="shared" si="110"/>
        <v/>
      </c>
      <c r="AL180" s="92" t="str">
        <f t="shared" si="111"/>
        <v xml:space="preserve"> по всем графам</v>
      </c>
      <c r="AM180" s="92" t="str">
        <f t="shared" si="112"/>
        <v/>
      </c>
      <c r="AN180" s="92" t="str">
        <f t="shared" si="113"/>
        <v xml:space="preserve"> раздела 3</v>
      </c>
      <c r="AO180" s="92" t="str">
        <f t="shared" si="124"/>
        <v xml:space="preserve"> ф.0503151</v>
      </c>
      <c r="AP180" s="79" t="str">
        <f t="shared" si="114"/>
        <v/>
      </c>
      <c r="AQ180" s="92" t="str">
        <f t="shared" si="115"/>
        <v xml:space="preserve"> &lt;&gt;</v>
      </c>
      <c r="AR180" s="92" t="str">
        <f t="shared" si="116"/>
        <v/>
      </c>
      <c r="AS180" s="92" t="str">
        <f t="shared" si="117"/>
        <v xml:space="preserve"> 620
детализированная</v>
      </c>
      <c r="AT180" s="92" t="str">
        <f t="shared" si="118"/>
        <v/>
      </c>
      <c r="AU180" s="92" t="str">
        <f t="shared" si="119"/>
        <v xml:space="preserve"> по соответствующим графам</v>
      </c>
      <c r="AV180" s="92" t="str">
        <f t="shared" si="120"/>
        <v/>
      </c>
      <c r="AW180" s="93" t="str">
        <f t="shared" si="121"/>
        <v xml:space="preserve"> раздела 3</v>
      </c>
      <c r="AX180" s="92" t="str">
        <f t="shared" si="122"/>
        <v xml:space="preserve"> - недопустимо.</v>
      </c>
      <c r="AY180" s="23" t="s">
        <v>710</v>
      </c>
    </row>
    <row r="181" spans="2:51" s="23" customFormat="1" ht="28.5" hidden="1" outlineLevel="1" x14ac:dyDescent="0.25">
      <c r="B181" s="24" t="str">
        <f t="shared" si="123"/>
        <v>В13_151</v>
      </c>
      <c r="C181" s="25" t="s">
        <v>116</v>
      </c>
      <c r="D181" s="25" t="s">
        <v>116</v>
      </c>
      <c r="E181" s="25" t="s">
        <v>117</v>
      </c>
      <c r="F181" s="25" t="s">
        <v>116</v>
      </c>
      <c r="G181" s="25" t="s">
        <v>116</v>
      </c>
      <c r="H181" s="25" t="s">
        <v>116</v>
      </c>
      <c r="I181" s="25" t="s">
        <v>154</v>
      </c>
      <c r="J181" s="25"/>
      <c r="K181" s="25"/>
      <c r="L181" s="25"/>
      <c r="M181" s="25" t="s">
        <v>125</v>
      </c>
      <c r="N181" s="25" t="s">
        <v>551</v>
      </c>
      <c r="O181" s="25"/>
      <c r="P181" s="25" t="s">
        <v>120</v>
      </c>
      <c r="Q181" s="25"/>
      <c r="R181" s="26" t="s">
        <v>122</v>
      </c>
      <c r="S181" s="25"/>
      <c r="T181" s="382"/>
      <c r="U181" s="25" t="s">
        <v>125</v>
      </c>
      <c r="V181" s="25" t="s">
        <v>552</v>
      </c>
      <c r="W181" s="25"/>
      <c r="X181" s="25" t="s">
        <v>120</v>
      </c>
      <c r="Y181" s="25"/>
      <c r="Z181" s="90" t="str">
        <f t="shared" si="105"/>
        <v>стр.700 по всем графам раздела 3 ф.0503151 &lt;&gt; 710 + 720 по соответствующим графам раздела 3 - недопустимо.</v>
      </c>
      <c r="AA181" s="28" t="s">
        <v>123</v>
      </c>
      <c r="AB181" s="28" t="s">
        <v>123</v>
      </c>
      <c r="AC181" s="29"/>
      <c r="AD181" s="30"/>
      <c r="AE181" s="31" t="s">
        <v>4</v>
      </c>
      <c r="AF181" s="32" t="s">
        <v>123</v>
      </c>
      <c r="AG181" s="6">
        <f t="shared" si="106"/>
        <v>1</v>
      </c>
      <c r="AH181" s="6">
        <f t="shared" si="107"/>
        <v>0</v>
      </c>
      <c r="AI181" s="6">
        <f t="shared" si="108"/>
        <v>0</v>
      </c>
      <c r="AJ181" s="91" t="str">
        <f t="shared" si="109"/>
        <v>стр.700</v>
      </c>
      <c r="AK181" s="92" t="str">
        <f t="shared" si="110"/>
        <v/>
      </c>
      <c r="AL181" s="92" t="str">
        <f t="shared" si="111"/>
        <v xml:space="preserve"> по всем графам</v>
      </c>
      <c r="AM181" s="92" t="str">
        <f t="shared" si="112"/>
        <v/>
      </c>
      <c r="AN181" s="92" t="str">
        <f t="shared" si="113"/>
        <v xml:space="preserve"> раздела 3</v>
      </c>
      <c r="AO181" s="92" t="str">
        <f t="shared" si="124"/>
        <v xml:space="preserve"> ф.0503151</v>
      </c>
      <c r="AP181" s="79" t="str">
        <f t="shared" si="114"/>
        <v/>
      </c>
      <c r="AQ181" s="92" t="str">
        <f t="shared" si="115"/>
        <v xml:space="preserve"> &lt;&gt;</v>
      </c>
      <c r="AR181" s="92" t="str">
        <f t="shared" si="116"/>
        <v/>
      </c>
      <c r="AS181" s="92" t="str">
        <f t="shared" si="117"/>
        <v xml:space="preserve"> 710 + 720</v>
      </c>
      <c r="AT181" s="92" t="str">
        <f t="shared" si="118"/>
        <v/>
      </c>
      <c r="AU181" s="92" t="str">
        <f t="shared" si="119"/>
        <v xml:space="preserve"> по соответствующим графам</v>
      </c>
      <c r="AV181" s="92" t="str">
        <f t="shared" si="120"/>
        <v/>
      </c>
      <c r="AW181" s="93" t="str">
        <f t="shared" si="121"/>
        <v xml:space="preserve"> раздела 3</v>
      </c>
      <c r="AX181" s="92" t="str">
        <f t="shared" si="122"/>
        <v xml:space="preserve"> - недопустимо.</v>
      </c>
      <c r="AY181" s="23" t="s">
        <v>711</v>
      </c>
    </row>
    <row r="182" spans="2:51" s="23" customFormat="1" ht="30" hidden="1" outlineLevel="1" x14ac:dyDescent="0.25">
      <c r="B182" s="24" t="str">
        <f t="shared" si="123"/>
        <v>В14_151</v>
      </c>
      <c r="C182" s="25" t="s">
        <v>116</v>
      </c>
      <c r="D182" s="25" t="s">
        <v>116</v>
      </c>
      <c r="E182" s="25" t="s">
        <v>117</v>
      </c>
      <c r="F182" s="25" t="s">
        <v>116</v>
      </c>
      <c r="G182" s="25" t="s">
        <v>116</v>
      </c>
      <c r="H182" s="25" t="s">
        <v>116</v>
      </c>
      <c r="I182" s="25" t="s">
        <v>154</v>
      </c>
      <c r="J182" s="25"/>
      <c r="K182" s="25"/>
      <c r="L182" s="25"/>
      <c r="M182" s="25" t="s">
        <v>125</v>
      </c>
      <c r="N182" s="25" t="s">
        <v>557</v>
      </c>
      <c r="O182" s="25"/>
      <c r="P182" s="25" t="s">
        <v>120</v>
      </c>
      <c r="Q182" s="25"/>
      <c r="R182" s="26" t="s">
        <v>201</v>
      </c>
      <c r="S182" s="25" t="s">
        <v>230</v>
      </c>
      <c r="T182" s="382"/>
      <c r="U182" s="25"/>
      <c r="V182" s="25"/>
      <c r="W182" s="25"/>
      <c r="X182" s="25"/>
      <c r="Y182" s="25"/>
      <c r="Z182" s="90" t="str">
        <f t="shared" si="105"/>
        <v>стр.710 по всем графам раздела 3 ф.0503151 &gt; 0 - недопустимо.</v>
      </c>
      <c r="AA182" s="28" t="s">
        <v>123</v>
      </c>
      <c r="AB182" s="28" t="s">
        <v>123</v>
      </c>
      <c r="AC182" s="29"/>
      <c r="AD182" s="30"/>
      <c r="AE182" s="31" t="s">
        <v>4</v>
      </c>
      <c r="AF182" s="32" t="s">
        <v>123</v>
      </c>
      <c r="AG182" s="6">
        <f t="shared" si="106"/>
        <v>1</v>
      </c>
      <c r="AH182" s="6">
        <f t="shared" si="107"/>
        <v>0</v>
      </c>
      <c r="AI182" s="6">
        <f t="shared" si="108"/>
        <v>0</v>
      </c>
      <c r="AJ182" s="91" t="str">
        <f t="shared" si="109"/>
        <v>стр.710</v>
      </c>
      <c r="AK182" s="92" t="str">
        <f t="shared" si="110"/>
        <v/>
      </c>
      <c r="AL182" s="92" t="str">
        <f t="shared" si="111"/>
        <v xml:space="preserve"> по всем графам</v>
      </c>
      <c r="AM182" s="92" t="str">
        <f t="shared" si="112"/>
        <v/>
      </c>
      <c r="AN182" s="92" t="str">
        <f t="shared" si="113"/>
        <v xml:space="preserve"> раздела 3</v>
      </c>
      <c r="AO182" s="92" t="str">
        <f t="shared" si="124"/>
        <v xml:space="preserve"> ф.0503151</v>
      </c>
      <c r="AP182" s="79" t="str">
        <f t="shared" si="114"/>
        <v/>
      </c>
      <c r="AQ182" s="92" t="str">
        <f t="shared" si="115"/>
        <v xml:space="preserve"> &gt;</v>
      </c>
      <c r="AR182" s="92" t="str">
        <f t="shared" si="116"/>
        <v xml:space="preserve"> 0</v>
      </c>
      <c r="AS182" s="92" t="str">
        <f t="shared" si="117"/>
        <v/>
      </c>
      <c r="AT182" s="92" t="str">
        <f t="shared" si="118"/>
        <v/>
      </c>
      <c r="AU182" s="92" t="str">
        <f t="shared" si="119"/>
        <v/>
      </c>
      <c r="AV182" s="92" t="str">
        <f t="shared" si="120"/>
        <v/>
      </c>
      <c r="AW182" s="93" t="str">
        <f t="shared" si="121"/>
        <v/>
      </c>
      <c r="AX182" s="92" t="str">
        <f t="shared" si="122"/>
        <v xml:space="preserve"> - недопустимо.</v>
      </c>
      <c r="AY182" s="23" t="s">
        <v>712</v>
      </c>
    </row>
    <row r="183" spans="2:51" s="23" customFormat="1" ht="42.75" hidden="1" outlineLevel="1" x14ac:dyDescent="0.25">
      <c r="B183" s="24" t="str">
        <f t="shared" si="123"/>
        <v>В15_151</v>
      </c>
      <c r="C183" s="25" t="s">
        <v>116</v>
      </c>
      <c r="D183" s="25" t="s">
        <v>116</v>
      </c>
      <c r="E183" s="25" t="s">
        <v>117</v>
      </c>
      <c r="F183" s="25" t="s">
        <v>116</v>
      </c>
      <c r="G183" s="25" t="s">
        <v>116</v>
      </c>
      <c r="H183" s="25" t="s">
        <v>116</v>
      </c>
      <c r="I183" s="25" t="s">
        <v>154</v>
      </c>
      <c r="J183" s="25"/>
      <c r="K183" s="25"/>
      <c r="L183" s="25"/>
      <c r="M183" s="25" t="s">
        <v>125</v>
      </c>
      <c r="N183" s="25" t="s">
        <v>554</v>
      </c>
      <c r="O183" s="25"/>
      <c r="P183" s="25" t="s">
        <v>120</v>
      </c>
      <c r="Q183" s="25"/>
      <c r="R183" s="26" t="s">
        <v>122</v>
      </c>
      <c r="S183" s="25"/>
      <c r="T183" s="382"/>
      <c r="U183" s="25" t="s">
        <v>125</v>
      </c>
      <c r="V183" s="25" t="s">
        <v>555</v>
      </c>
      <c r="W183" s="25"/>
      <c r="X183" s="25" t="s">
        <v>120</v>
      </c>
      <c r="Y183" s="25"/>
      <c r="Z183" s="90" t="str">
        <f t="shared" si="105"/>
        <v>стр.710
итоговая по всем графам раздела 3 ф.0503151 &lt;&gt; 710
детализированная по соответствующим графам раздела 3 - недопустимо.</v>
      </c>
      <c r="AA183" s="28" t="s">
        <v>123</v>
      </c>
      <c r="AB183" s="28" t="s">
        <v>123</v>
      </c>
      <c r="AC183" s="29"/>
      <c r="AD183" s="30"/>
      <c r="AE183" s="31" t="s">
        <v>4</v>
      </c>
      <c r="AF183" s="32" t="s">
        <v>123</v>
      </c>
      <c r="AG183" s="6">
        <f t="shared" si="106"/>
        <v>1</v>
      </c>
      <c r="AH183" s="6">
        <f t="shared" si="107"/>
        <v>0</v>
      </c>
      <c r="AI183" s="6">
        <f t="shared" si="108"/>
        <v>0</v>
      </c>
      <c r="AJ183" s="91" t="str">
        <f t="shared" si="109"/>
        <v>стр.710
итоговая</v>
      </c>
      <c r="AK183" s="92" t="str">
        <f t="shared" si="110"/>
        <v/>
      </c>
      <c r="AL183" s="92" t="str">
        <f t="shared" si="111"/>
        <v xml:space="preserve"> по всем графам</v>
      </c>
      <c r="AM183" s="92" t="str">
        <f t="shared" si="112"/>
        <v/>
      </c>
      <c r="AN183" s="92" t="str">
        <f t="shared" si="113"/>
        <v xml:space="preserve"> раздела 3</v>
      </c>
      <c r="AO183" s="92" t="str">
        <f t="shared" si="124"/>
        <v xml:space="preserve"> ф.0503151</v>
      </c>
      <c r="AP183" s="79" t="str">
        <f t="shared" si="114"/>
        <v/>
      </c>
      <c r="AQ183" s="92" t="str">
        <f t="shared" si="115"/>
        <v xml:space="preserve"> &lt;&gt;</v>
      </c>
      <c r="AR183" s="92" t="str">
        <f t="shared" si="116"/>
        <v/>
      </c>
      <c r="AS183" s="92" t="str">
        <f t="shared" si="117"/>
        <v xml:space="preserve"> 710
детализированная</v>
      </c>
      <c r="AT183" s="92" t="str">
        <f t="shared" si="118"/>
        <v/>
      </c>
      <c r="AU183" s="92" t="str">
        <f t="shared" si="119"/>
        <v xml:space="preserve"> по соответствующим графам</v>
      </c>
      <c r="AV183" s="92" t="str">
        <f t="shared" si="120"/>
        <v/>
      </c>
      <c r="AW183" s="93" t="str">
        <f t="shared" si="121"/>
        <v xml:space="preserve"> раздела 3</v>
      </c>
      <c r="AX183" s="92" t="str">
        <f t="shared" si="122"/>
        <v xml:space="preserve"> - недопустимо.</v>
      </c>
      <c r="AY183" s="23" t="s">
        <v>713</v>
      </c>
    </row>
    <row r="184" spans="2:51" s="23" customFormat="1" ht="30" hidden="1" outlineLevel="1" x14ac:dyDescent="0.25">
      <c r="B184" s="24" t="str">
        <f t="shared" si="123"/>
        <v>В16_151</v>
      </c>
      <c r="C184" s="25" t="s">
        <v>116</v>
      </c>
      <c r="D184" s="25" t="s">
        <v>116</v>
      </c>
      <c r="E184" s="25" t="s">
        <v>117</v>
      </c>
      <c r="F184" s="25" t="s">
        <v>116</v>
      </c>
      <c r="G184" s="25" t="s">
        <v>116</v>
      </c>
      <c r="H184" s="25" t="s">
        <v>116</v>
      </c>
      <c r="I184" s="25" t="s">
        <v>154</v>
      </c>
      <c r="J184" s="25"/>
      <c r="K184" s="25"/>
      <c r="L184" s="25"/>
      <c r="M184" s="25" t="s">
        <v>125</v>
      </c>
      <c r="N184" s="25" t="s">
        <v>562</v>
      </c>
      <c r="O184" s="25"/>
      <c r="P184" s="25" t="s">
        <v>120</v>
      </c>
      <c r="Q184" s="25"/>
      <c r="R184" s="26" t="s">
        <v>520</v>
      </c>
      <c r="S184" s="25" t="s">
        <v>230</v>
      </c>
      <c r="T184" s="382"/>
      <c r="U184" s="25"/>
      <c r="V184" s="25"/>
      <c r="W184" s="25"/>
      <c r="X184" s="25"/>
      <c r="Y184" s="25"/>
      <c r="Z184" s="90" t="str">
        <f t="shared" si="105"/>
        <v>стр.720 по всем графам раздела 3 ф.0503151 &lt; 0 - недопустимо.</v>
      </c>
      <c r="AA184" s="28" t="s">
        <v>123</v>
      </c>
      <c r="AB184" s="28" t="s">
        <v>123</v>
      </c>
      <c r="AC184" s="29"/>
      <c r="AD184" s="30"/>
      <c r="AE184" s="31" t="s">
        <v>4</v>
      </c>
      <c r="AF184" s="32" t="s">
        <v>123</v>
      </c>
      <c r="AG184" s="6">
        <f t="shared" si="106"/>
        <v>1</v>
      </c>
      <c r="AH184" s="6">
        <f t="shared" si="107"/>
        <v>0</v>
      </c>
      <c r="AI184" s="6">
        <f t="shared" si="108"/>
        <v>0</v>
      </c>
      <c r="AJ184" s="91" t="str">
        <f t="shared" si="109"/>
        <v>стр.720</v>
      </c>
      <c r="AK184" s="92" t="str">
        <f t="shared" si="110"/>
        <v/>
      </c>
      <c r="AL184" s="92" t="str">
        <f t="shared" si="111"/>
        <v xml:space="preserve"> по всем графам</v>
      </c>
      <c r="AM184" s="92" t="str">
        <f t="shared" si="112"/>
        <v/>
      </c>
      <c r="AN184" s="92" t="str">
        <f t="shared" si="113"/>
        <v xml:space="preserve"> раздела 3</v>
      </c>
      <c r="AO184" s="92" t="str">
        <f t="shared" si="124"/>
        <v xml:space="preserve"> ф.0503151</v>
      </c>
      <c r="AP184" s="79" t="str">
        <f t="shared" si="114"/>
        <v/>
      </c>
      <c r="AQ184" s="92" t="str">
        <f t="shared" si="115"/>
        <v xml:space="preserve"> &lt;</v>
      </c>
      <c r="AR184" s="92" t="str">
        <f t="shared" si="116"/>
        <v xml:space="preserve"> 0</v>
      </c>
      <c r="AS184" s="92" t="str">
        <f t="shared" si="117"/>
        <v/>
      </c>
      <c r="AT184" s="92" t="str">
        <f t="shared" si="118"/>
        <v/>
      </c>
      <c r="AU184" s="92" t="str">
        <f t="shared" si="119"/>
        <v/>
      </c>
      <c r="AV184" s="92" t="str">
        <f t="shared" si="120"/>
        <v/>
      </c>
      <c r="AW184" s="93" t="str">
        <f t="shared" si="121"/>
        <v/>
      </c>
      <c r="AX184" s="92" t="str">
        <f t="shared" si="122"/>
        <v xml:space="preserve"> - недопустимо.</v>
      </c>
      <c r="AY184" s="23" t="s">
        <v>714</v>
      </c>
    </row>
    <row r="185" spans="2:51" s="23" customFormat="1" ht="42.75" hidden="1" outlineLevel="1" x14ac:dyDescent="0.25">
      <c r="B185" s="24" t="str">
        <f t="shared" si="123"/>
        <v>В17_151</v>
      </c>
      <c r="C185" s="25" t="s">
        <v>116</v>
      </c>
      <c r="D185" s="25" t="s">
        <v>116</v>
      </c>
      <c r="E185" s="25" t="s">
        <v>117</v>
      </c>
      <c r="F185" s="25" t="s">
        <v>116</v>
      </c>
      <c r="G185" s="25" t="s">
        <v>116</v>
      </c>
      <c r="H185" s="25" t="s">
        <v>116</v>
      </c>
      <c r="I185" s="25" t="s">
        <v>154</v>
      </c>
      <c r="J185" s="25"/>
      <c r="K185" s="25"/>
      <c r="L185" s="25"/>
      <c r="M185" s="25" t="s">
        <v>125</v>
      </c>
      <c r="N185" s="25" t="s">
        <v>559</v>
      </c>
      <c r="O185" s="25"/>
      <c r="P185" s="25" t="s">
        <v>120</v>
      </c>
      <c r="Q185" s="25"/>
      <c r="R185" s="26" t="s">
        <v>122</v>
      </c>
      <c r="S185" s="25"/>
      <c r="T185" s="382"/>
      <c r="U185" s="25" t="s">
        <v>125</v>
      </c>
      <c r="V185" s="25" t="s">
        <v>560</v>
      </c>
      <c r="W185" s="25"/>
      <c r="X185" s="25" t="s">
        <v>120</v>
      </c>
      <c r="Y185" s="25"/>
      <c r="Z185" s="90" t="str">
        <f t="shared" si="105"/>
        <v>стр.720
итоговая по всем графам раздела 3 ф.0503151 &lt;&gt; 720
детализированная по соответствующим графам раздела 3 - недопустимо.</v>
      </c>
      <c r="AA185" s="28" t="s">
        <v>123</v>
      </c>
      <c r="AB185" s="28" t="s">
        <v>123</v>
      </c>
      <c r="AC185" s="29"/>
      <c r="AD185" s="30"/>
      <c r="AE185" s="31" t="s">
        <v>4</v>
      </c>
      <c r="AF185" s="32" t="s">
        <v>123</v>
      </c>
      <c r="AG185" s="6">
        <f t="shared" si="106"/>
        <v>1</v>
      </c>
      <c r="AH185" s="6">
        <f t="shared" si="107"/>
        <v>0</v>
      </c>
      <c r="AI185" s="6">
        <f t="shared" si="108"/>
        <v>0</v>
      </c>
      <c r="AJ185" s="91" t="str">
        <f t="shared" si="109"/>
        <v>стр.720
итоговая</v>
      </c>
      <c r="AK185" s="92" t="str">
        <f t="shared" si="110"/>
        <v/>
      </c>
      <c r="AL185" s="92" t="str">
        <f t="shared" si="111"/>
        <v xml:space="preserve"> по всем графам</v>
      </c>
      <c r="AM185" s="92" t="str">
        <f t="shared" si="112"/>
        <v/>
      </c>
      <c r="AN185" s="92" t="str">
        <f t="shared" si="113"/>
        <v xml:space="preserve"> раздела 3</v>
      </c>
      <c r="AO185" s="92" t="str">
        <f t="shared" si="124"/>
        <v xml:space="preserve"> ф.0503151</v>
      </c>
      <c r="AP185" s="79" t="str">
        <f t="shared" si="114"/>
        <v/>
      </c>
      <c r="AQ185" s="92" t="str">
        <f t="shared" si="115"/>
        <v xml:space="preserve"> &lt;&gt;</v>
      </c>
      <c r="AR185" s="92" t="str">
        <f t="shared" si="116"/>
        <v/>
      </c>
      <c r="AS185" s="92" t="str">
        <f t="shared" si="117"/>
        <v xml:space="preserve"> 720
детализированная</v>
      </c>
      <c r="AT185" s="92" t="str">
        <f t="shared" si="118"/>
        <v/>
      </c>
      <c r="AU185" s="92" t="str">
        <f t="shared" si="119"/>
        <v xml:space="preserve"> по соответствующим графам</v>
      </c>
      <c r="AV185" s="92" t="str">
        <f t="shared" si="120"/>
        <v/>
      </c>
      <c r="AW185" s="93" t="str">
        <f t="shared" si="121"/>
        <v xml:space="preserve"> раздела 3</v>
      </c>
      <c r="AX185" s="92" t="str">
        <f t="shared" si="122"/>
        <v xml:space="preserve"> - недопустимо.</v>
      </c>
      <c r="AY185" s="23" t="s">
        <v>715</v>
      </c>
    </row>
    <row r="186" spans="2:51" s="23" customFormat="1" ht="28.5" hidden="1" outlineLevel="1" x14ac:dyDescent="0.25">
      <c r="B186" s="24" t="str">
        <f t="shared" si="123"/>
        <v>В18_151</v>
      </c>
      <c r="C186" s="25" t="s">
        <v>116</v>
      </c>
      <c r="D186" s="25" t="s">
        <v>116</v>
      </c>
      <c r="E186" s="25" t="s">
        <v>117</v>
      </c>
      <c r="F186" s="25" t="s">
        <v>116</v>
      </c>
      <c r="G186" s="25" t="s">
        <v>116</v>
      </c>
      <c r="H186" s="25" t="s">
        <v>116</v>
      </c>
      <c r="I186" s="25" t="s">
        <v>154</v>
      </c>
      <c r="J186" s="25"/>
      <c r="K186" s="25"/>
      <c r="L186" s="25"/>
      <c r="M186" s="25" t="s">
        <v>125</v>
      </c>
      <c r="N186" s="25" t="s">
        <v>564</v>
      </c>
      <c r="O186" s="25"/>
      <c r="P186" s="25" t="s">
        <v>120</v>
      </c>
      <c r="Q186" s="25"/>
      <c r="R186" s="26" t="s">
        <v>122</v>
      </c>
      <c r="S186" s="25"/>
      <c r="T186" s="382"/>
      <c r="U186" s="25" t="s">
        <v>125</v>
      </c>
      <c r="V186" s="25" t="s">
        <v>716</v>
      </c>
      <c r="W186" s="25"/>
      <c r="X186" s="25" t="s">
        <v>120</v>
      </c>
      <c r="Y186" s="25"/>
      <c r="Z186" s="90" t="str">
        <f t="shared" si="105"/>
        <v>стр.800 по всем графам раздела 3 ф.0503151 &lt;&gt; 825 + 826 по соответствующим графам раздела 3 - недопустимо.</v>
      </c>
      <c r="AA186" s="28" t="s">
        <v>123</v>
      </c>
      <c r="AB186" s="28" t="s">
        <v>123</v>
      </c>
      <c r="AC186" s="29"/>
      <c r="AD186" s="30"/>
      <c r="AE186" s="31" t="s">
        <v>4</v>
      </c>
      <c r="AF186" s="32" t="s">
        <v>123</v>
      </c>
      <c r="AG186" s="6">
        <f t="shared" si="106"/>
        <v>1</v>
      </c>
      <c r="AH186" s="6">
        <f t="shared" si="107"/>
        <v>0</v>
      </c>
      <c r="AI186" s="6">
        <f t="shared" si="108"/>
        <v>0</v>
      </c>
      <c r="AJ186" s="91" t="str">
        <f t="shared" si="109"/>
        <v>стр.800</v>
      </c>
      <c r="AK186" s="92" t="str">
        <f t="shared" si="110"/>
        <v/>
      </c>
      <c r="AL186" s="92" t="str">
        <f t="shared" si="111"/>
        <v xml:space="preserve"> по всем графам</v>
      </c>
      <c r="AM186" s="92" t="str">
        <f t="shared" si="112"/>
        <v/>
      </c>
      <c r="AN186" s="92" t="str">
        <f t="shared" si="113"/>
        <v xml:space="preserve"> раздела 3</v>
      </c>
      <c r="AO186" s="92" t="str">
        <f t="shared" si="124"/>
        <v xml:space="preserve"> ф.0503151</v>
      </c>
      <c r="AP186" s="79" t="str">
        <f t="shared" si="114"/>
        <v/>
      </c>
      <c r="AQ186" s="92" t="str">
        <f t="shared" si="115"/>
        <v xml:space="preserve"> &lt;&gt;</v>
      </c>
      <c r="AR186" s="92" t="str">
        <f t="shared" si="116"/>
        <v/>
      </c>
      <c r="AS186" s="92" t="str">
        <f t="shared" si="117"/>
        <v xml:space="preserve"> 825 + 826</v>
      </c>
      <c r="AT186" s="92" t="str">
        <f t="shared" si="118"/>
        <v/>
      </c>
      <c r="AU186" s="92" t="str">
        <f t="shared" si="119"/>
        <v xml:space="preserve"> по соответствующим графам</v>
      </c>
      <c r="AV186" s="92" t="str">
        <f t="shared" si="120"/>
        <v/>
      </c>
      <c r="AW186" s="93" t="str">
        <f t="shared" si="121"/>
        <v xml:space="preserve"> раздела 3</v>
      </c>
      <c r="AX186" s="92" t="str">
        <f t="shared" si="122"/>
        <v xml:space="preserve"> - недопустимо.</v>
      </c>
      <c r="AY186" s="23" t="s">
        <v>717</v>
      </c>
    </row>
    <row r="187" spans="2:51" s="23" customFormat="1" ht="42.75" hidden="1" outlineLevel="1" x14ac:dyDescent="0.25">
      <c r="B187" s="446" t="str">
        <f t="shared" ref="B187" si="125">"В"&amp;COUNTA($C$168:C187)&amp;"_"&amp;MID(I187,5,3)</f>
        <v>В19_151</v>
      </c>
      <c r="C187" s="447" t="s">
        <v>116</v>
      </c>
      <c r="D187" s="447" t="s">
        <v>116</v>
      </c>
      <c r="E187" s="447" t="s">
        <v>117</v>
      </c>
      <c r="F187" s="447" t="s">
        <v>116</v>
      </c>
      <c r="G187" s="447" t="s">
        <v>116</v>
      </c>
      <c r="H187" s="447" t="s">
        <v>116</v>
      </c>
      <c r="I187" s="447" t="s">
        <v>154</v>
      </c>
      <c r="J187" s="251" t="s">
        <v>1663</v>
      </c>
      <c r="K187" s="447"/>
      <c r="L187" s="447"/>
      <c r="M187" s="447" t="s">
        <v>121</v>
      </c>
      <c r="N187" s="447" t="s">
        <v>1662</v>
      </c>
      <c r="O187" s="447"/>
      <c r="P187" s="447" t="s">
        <v>134</v>
      </c>
      <c r="Q187" s="447"/>
      <c r="R187" s="448" t="s">
        <v>122</v>
      </c>
      <c r="S187" s="447" t="s">
        <v>230</v>
      </c>
      <c r="T187" s="447"/>
      <c r="U187" s="447"/>
      <c r="V187" s="447"/>
      <c r="W187" s="447"/>
      <c r="X187" s="447"/>
      <c r="Y187" s="447"/>
      <c r="Z187" s="452" t="str">
        <f t="shared" ref="Z187" si="126">AJ187&amp;AK187&amp;AL187&amp;AM187&amp;AN187&amp;AO187&amp;AP187&amp;AQ187&amp;AR187&amp;AS187&amp;AT187&amp;AU187&amp;AV187&amp;AW187&amp;AX187</f>
        <v>стр.010
(___118%) гр.4 раздела 1 ф.0503151 (ПРП=для отчета на 1 января) &lt;&gt; 0 - недопустимо.</v>
      </c>
      <c r="AA187" s="449" t="s">
        <v>123</v>
      </c>
      <c r="AB187" s="449" t="s">
        <v>123</v>
      </c>
      <c r="AC187" s="29"/>
      <c r="AD187" s="453"/>
      <c r="AE187" s="450" t="s">
        <v>4</v>
      </c>
      <c r="AF187" s="451" t="s">
        <v>123</v>
      </c>
      <c r="AG187" s="6">
        <f t="shared" ref="AG187" si="127">IF(AE187="Включена",1,0)</f>
        <v>1</v>
      </c>
      <c r="AH187" s="6">
        <f t="shared" ref="AH187" si="128">IF(AE187="Черновик",1,0)</f>
        <v>0</v>
      </c>
      <c r="AI187" s="6">
        <f t="shared" ref="AI187" si="129">IF(AE187="Отсутствует",1,0)</f>
        <v>0</v>
      </c>
      <c r="AJ187" s="91" t="str">
        <f t="shared" ref="AJ187" si="130">IF(N187="*","по всем строкам","стр."&amp;N187)</f>
        <v>стр.010
(___118%)</v>
      </c>
      <c r="AK187" s="92" t="str">
        <f t="shared" ref="AK187" si="131">IF(O187="",""," (кроме стр."&amp;O187&amp;")")</f>
        <v/>
      </c>
      <c r="AL187" s="92" t="str">
        <f t="shared" ref="AL187" si="132">IF(P187="*"," по всем графам"," гр."&amp;P187)</f>
        <v xml:space="preserve"> гр.4</v>
      </c>
      <c r="AM187" s="92" t="str">
        <f t="shared" ref="AM187" si="133">IF(Q187="",""," (кроме гр."&amp;Q187&amp;")")</f>
        <v/>
      </c>
      <c r="AN187" s="92" t="str">
        <f t="shared" ref="AN187" si="134">IF(M187="",""," раздела "&amp;M187)</f>
        <v xml:space="preserve"> раздела 1</v>
      </c>
      <c r="AO187" s="92" t="str">
        <f t="shared" si="124"/>
        <v xml:space="preserve"> ф.0503151</v>
      </c>
      <c r="AP187" s="79" t="str">
        <f t="shared" ref="AP187" si="135">IF(J187="",""," (ПРП="&amp;J187&amp;")")</f>
        <v xml:space="preserve"> (ПРП=для отчета на 1 января)</v>
      </c>
      <c r="AQ187" s="92" t="str">
        <f t="shared" ref="AQ187" si="136">IF(R187="="," &lt;&gt;",IF(R187="&lt;&gt;"," =",IF(R187="&gt;"," &lt;",IF(R187="&lt;"," &gt;",IF(R187="&gt;="," &lt;",IF(R187="&lt;="," &gt;",""))))))</f>
        <v xml:space="preserve"> &lt;&gt;</v>
      </c>
      <c r="AR187" s="92" t="str">
        <f t="shared" ref="AR187" si="137">IF(S187="",""," "&amp;S187)</f>
        <v xml:space="preserve"> 0</v>
      </c>
      <c r="AS187" s="92" t="str">
        <f t="shared" ref="AS187" si="138">IF(V187="*"," соответствующим строкам",IF(V187="",""," "&amp;V187))</f>
        <v/>
      </c>
      <c r="AT187" s="92" t="str">
        <f t="shared" ref="AT187" si="139">IF(W187="",""," (кроме стр."&amp;W187&amp;")")</f>
        <v/>
      </c>
      <c r="AU187" s="92" t="str">
        <f t="shared" ref="AU187" si="140">IF(X187="*"," по соответствующим графам",IF(X187="",""," гр."&amp;X187))</f>
        <v/>
      </c>
      <c r="AV187" s="92" t="str">
        <f t="shared" ref="AV187" si="141">IF(Y187="",""," (кроме гр."&amp;Y187&amp;")")</f>
        <v/>
      </c>
      <c r="AW187" s="93" t="str">
        <f t="shared" ref="AW187" si="142">IF(U187="",""," раздела "&amp;U187)</f>
        <v/>
      </c>
      <c r="AX187" s="92" t="str">
        <f t="shared" ref="AX187" si="143">IF(AC187="",IF(IF(OR(AA187="П",AB187="П"),"П","Б")="Б"," - недопустимо."," - требуется пояснение.")," - "&amp;AC187)</f>
        <v xml:space="preserve"> - недопустимо.</v>
      </c>
      <c r="AY187" s="23" t="s">
        <v>696</v>
      </c>
    </row>
    <row r="188" spans="2:51" collapsed="1" x14ac:dyDescent="0.25">
      <c r="B188" s="623" t="s">
        <v>158</v>
      </c>
      <c r="C188" s="624"/>
      <c r="D188" s="624"/>
      <c r="E188" s="624"/>
      <c r="F188" s="624"/>
      <c r="G188" s="624"/>
      <c r="H188" s="624"/>
      <c r="I188" s="624"/>
      <c r="J188" s="624"/>
      <c r="K188" s="624"/>
      <c r="L188" s="624"/>
      <c r="M188" s="624"/>
      <c r="N188" s="624"/>
      <c r="O188" s="624"/>
      <c r="P188" s="624"/>
      <c r="Q188" s="624"/>
      <c r="R188" s="624"/>
      <c r="S188" s="624"/>
      <c r="T188" s="624"/>
      <c r="U188" s="624"/>
      <c r="V188" s="624"/>
      <c r="W188" s="624"/>
      <c r="X188" s="624"/>
      <c r="Y188" s="624"/>
      <c r="Z188" s="624"/>
      <c r="AA188" s="624"/>
      <c r="AB188" s="624"/>
      <c r="AC188" s="624"/>
      <c r="AD188" s="20"/>
      <c r="AE188" s="87"/>
      <c r="AF188" s="87"/>
      <c r="AG188" s="6">
        <f t="shared" si="106"/>
        <v>0</v>
      </c>
      <c r="AH188" s="6">
        <f t="shared" si="107"/>
        <v>0</v>
      </c>
      <c r="AI188" s="6">
        <f t="shared" si="108"/>
        <v>0</v>
      </c>
      <c r="AJ188" s="88"/>
      <c r="AK188" s="89"/>
      <c r="AL188" s="89"/>
      <c r="AM188" s="89"/>
      <c r="AN188" s="89"/>
    </row>
    <row r="189" spans="2:51" s="23" customFormat="1" ht="45" hidden="1" outlineLevel="1" x14ac:dyDescent="0.25">
      <c r="B189" s="24" t="str">
        <f t="shared" ref="B189:B205" si="144">"В"&amp;COUNTA($C$187:C189)&amp;"_"&amp;MID(I189,5,3)</f>
        <v>В2_152</v>
      </c>
      <c r="C189" s="25" t="s">
        <v>116</v>
      </c>
      <c r="D189" s="25" t="s">
        <v>117</v>
      </c>
      <c r="E189" s="25" t="s">
        <v>117</v>
      </c>
      <c r="F189" s="25" t="s">
        <v>116</v>
      </c>
      <c r="G189" s="25" t="s">
        <v>116</v>
      </c>
      <c r="H189" s="25" t="s">
        <v>116</v>
      </c>
      <c r="I189" s="25" t="s">
        <v>158</v>
      </c>
      <c r="J189" s="25"/>
      <c r="K189" s="25"/>
      <c r="L189" s="25"/>
      <c r="M189" s="25" t="s">
        <v>130</v>
      </c>
      <c r="N189" s="25" t="s">
        <v>120</v>
      </c>
      <c r="O189" s="25"/>
      <c r="P189" s="25" t="s">
        <v>492</v>
      </c>
      <c r="Q189" s="25"/>
      <c r="R189" s="26" t="s">
        <v>122</v>
      </c>
      <c r="S189" s="25"/>
      <c r="T189" s="382"/>
      <c r="U189" s="25" t="s">
        <v>130</v>
      </c>
      <c r="V189" s="25" t="s">
        <v>120</v>
      </c>
      <c r="W189" s="25"/>
      <c r="X189" s="25" t="s">
        <v>718</v>
      </c>
      <c r="Y189" s="25"/>
      <c r="Z189" s="90" t="str">
        <f t="shared" si="105"/>
        <v>по всем строкам гр.14 раздела 1, 2, 3 ф.0503152 &lt;&gt; соответствующим строкам гр.4 + 5 + 6 + 7 + 8 + 9 + 10 + 11 + 12 + 13 раздела 1, 2, 3 - недопустимо.</v>
      </c>
      <c r="AA189" s="28" t="s">
        <v>123</v>
      </c>
      <c r="AB189" s="28" t="s">
        <v>123</v>
      </c>
      <c r="AC189" s="29"/>
      <c r="AD189" s="30"/>
      <c r="AE189" s="31" t="s">
        <v>4</v>
      </c>
      <c r="AF189" s="32" t="s">
        <v>123</v>
      </c>
      <c r="AG189" s="6">
        <f t="shared" si="106"/>
        <v>1</v>
      </c>
      <c r="AH189" s="6">
        <f t="shared" si="107"/>
        <v>0</v>
      </c>
      <c r="AI189" s="6">
        <f t="shared" si="108"/>
        <v>0</v>
      </c>
      <c r="AJ189" s="91" t="str">
        <f t="shared" si="109"/>
        <v>по всем строкам</v>
      </c>
      <c r="AK189" s="92" t="str">
        <f t="shared" si="110"/>
        <v/>
      </c>
      <c r="AL189" s="92" t="str">
        <f t="shared" si="111"/>
        <v xml:space="preserve"> гр.14</v>
      </c>
      <c r="AM189" s="92" t="str">
        <f t="shared" si="112"/>
        <v/>
      </c>
      <c r="AN189" s="92" t="str">
        <f t="shared" si="113"/>
        <v xml:space="preserve"> раздела 1, 2, 3</v>
      </c>
      <c r="AO189" s="92" t="str">
        <f t="shared" si="124"/>
        <v xml:space="preserve"> ф.0503152</v>
      </c>
      <c r="AP189" s="79" t="str">
        <f t="shared" si="114"/>
        <v/>
      </c>
      <c r="AQ189" s="92" t="str">
        <f t="shared" si="115"/>
        <v xml:space="preserve"> &lt;&gt;</v>
      </c>
      <c r="AR189" s="92" t="str">
        <f t="shared" si="116"/>
        <v/>
      </c>
      <c r="AS189" s="92" t="str">
        <f t="shared" si="117"/>
        <v xml:space="preserve"> соответствующим строкам</v>
      </c>
      <c r="AT189" s="92" t="str">
        <f t="shared" si="118"/>
        <v/>
      </c>
      <c r="AU189" s="92" t="str">
        <f t="shared" si="119"/>
        <v xml:space="preserve"> гр.4 + 5 + 6 + 7 + 8 + 9 + 10 + 11 + 12 + 13</v>
      </c>
      <c r="AV189" s="92" t="str">
        <f t="shared" si="120"/>
        <v/>
      </c>
      <c r="AW189" s="93" t="str">
        <f t="shared" si="121"/>
        <v xml:space="preserve"> раздела 1, 2, 3</v>
      </c>
      <c r="AX189" s="92" t="str">
        <f t="shared" si="122"/>
        <v xml:space="preserve"> - недопустимо.</v>
      </c>
      <c r="AY189" s="23" t="s">
        <v>719</v>
      </c>
    </row>
    <row r="190" spans="2:51" s="23" customFormat="1" ht="42.75" hidden="1" outlineLevel="1" x14ac:dyDescent="0.25">
      <c r="B190" s="24" t="str">
        <f t="shared" si="144"/>
        <v>В3_152</v>
      </c>
      <c r="C190" s="25" t="s">
        <v>116</v>
      </c>
      <c r="D190" s="25" t="s">
        <v>117</v>
      </c>
      <c r="E190" s="25" t="s">
        <v>117</v>
      </c>
      <c r="F190" s="25" t="s">
        <v>116</v>
      </c>
      <c r="G190" s="25" t="s">
        <v>116</v>
      </c>
      <c r="H190" s="25" t="s">
        <v>116</v>
      </c>
      <c r="I190" s="25" t="s">
        <v>158</v>
      </c>
      <c r="J190" s="25"/>
      <c r="K190" s="25"/>
      <c r="L190" s="25"/>
      <c r="M190" s="25" t="s">
        <v>121</v>
      </c>
      <c r="N190" s="25" t="s">
        <v>513</v>
      </c>
      <c r="O190" s="25"/>
      <c r="P190" s="25" t="s">
        <v>120</v>
      </c>
      <c r="Q190" s="25"/>
      <c r="R190" s="26" t="s">
        <v>122</v>
      </c>
      <c r="S190" s="25"/>
      <c r="T190" s="382"/>
      <c r="U190" s="25" t="s">
        <v>121</v>
      </c>
      <c r="V190" s="25" t="s">
        <v>514</v>
      </c>
      <c r="W190" s="25"/>
      <c r="X190" s="25" t="s">
        <v>120</v>
      </c>
      <c r="Y190" s="25"/>
      <c r="Z190" s="90" t="str">
        <f t="shared" si="105"/>
        <v>стр.010
итоговая по всем графам раздела 1 ф.0503152 &lt;&gt; 010
детализированная по соответствующим графам раздела 1 - недопустимо.</v>
      </c>
      <c r="AA190" s="28" t="s">
        <v>123</v>
      </c>
      <c r="AB190" s="28" t="s">
        <v>123</v>
      </c>
      <c r="AC190" s="29"/>
      <c r="AD190" s="30"/>
      <c r="AE190" s="31" t="s">
        <v>4</v>
      </c>
      <c r="AF190" s="32" t="s">
        <v>123</v>
      </c>
      <c r="AG190" s="6">
        <f t="shared" si="106"/>
        <v>1</v>
      </c>
      <c r="AH190" s="6">
        <f t="shared" si="107"/>
        <v>0</v>
      </c>
      <c r="AI190" s="6">
        <f t="shared" si="108"/>
        <v>0</v>
      </c>
      <c r="AJ190" s="91" t="str">
        <f t="shared" si="109"/>
        <v>стр.010
итоговая</v>
      </c>
      <c r="AK190" s="92" t="str">
        <f t="shared" si="110"/>
        <v/>
      </c>
      <c r="AL190" s="92" t="str">
        <f t="shared" si="111"/>
        <v xml:space="preserve"> по всем графам</v>
      </c>
      <c r="AM190" s="92" t="str">
        <f t="shared" si="112"/>
        <v/>
      </c>
      <c r="AN190" s="92" t="str">
        <f t="shared" si="113"/>
        <v xml:space="preserve"> раздела 1</v>
      </c>
      <c r="AO190" s="92" t="str">
        <f t="shared" si="124"/>
        <v xml:space="preserve"> ф.0503152</v>
      </c>
      <c r="AP190" s="79" t="str">
        <f t="shared" si="114"/>
        <v/>
      </c>
      <c r="AQ190" s="92" t="str">
        <f t="shared" si="115"/>
        <v xml:space="preserve"> &lt;&gt;</v>
      </c>
      <c r="AR190" s="92" t="str">
        <f t="shared" si="116"/>
        <v/>
      </c>
      <c r="AS190" s="92" t="str">
        <f t="shared" si="117"/>
        <v xml:space="preserve"> 010
детализированная</v>
      </c>
      <c r="AT190" s="92" t="str">
        <f t="shared" si="118"/>
        <v/>
      </c>
      <c r="AU190" s="92" t="str">
        <f t="shared" si="119"/>
        <v xml:space="preserve"> по соответствующим графам</v>
      </c>
      <c r="AV190" s="92" t="str">
        <f t="shared" si="120"/>
        <v/>
      </c>
      <c r="AW190" s="93" t="str">
        <f t="shared" si="121"/>
        <v xml:space="preserve"> раздела 1</v>
      </c>
      <c r="AX190" s="92" t="str">
        <f t="shared" si="122"/>
        <v xml:space="preserve"> - недопустимо.</v>
      </c>
      <c r="AY190" s="23" t="s">
        <v>720</v>
      </c>
    </row>
    <row r="191" spans="2:51" s="23" customFormat="1" ht="42.75" hidden="1" outlineLevel="1" x14ac:dyDescent="0.25">
      <c r="B191" s="24" t="str">
        <f t="shared" si="144"/>
        <v>В4_152</v>
      </c>
      <c r="C191" s="25" t="s">
        <v>116</v>
      </c>
      <c r="D191" s="25" t="s">
        <v>117</v>
      </c>
      <c r="E191" s="25" t="s">
        <v>117</v>
      </c>
      <c r="F191" s="25" t="s">
        <v>116</v>
      </c>
      <c r="G191" s="25" t="s">
        <v>116</v>
      </c>
      <c r="H191" s="25" t="s">
        <v>116</v>
      </c>
      <c r="I191" s="25" t="s">
        <v>158</v>
      </c>
      <c r="J191" s="25"/>
      <c r="K191" s="25"/>
      <c r="L191" s="25"/>
      <c r="M191" s="25" t="s">
        <v>131</v>
      </c>
      <c r="N191" s="57" t="s">
        <v>523</v>
      </c>
      <c r="O191" s="25"/>
      <c r="P191" s="25" t="s">
        <v>120</v>
      </c>
      <c r="Q191" s="25"/>
      <c r="R191" s="26" t="s">
        <v>122</v>
      </c>
      <c r="S191" s="25"/>
      <c r="T191" s="382"/>
      <c r="U191" s="25" t="s">
        <v>131</v>
      </c>
      <c r="V191" s="25" t="s">
        <v>524</v>
      </c>
      <c r="W191" s="25"/>
      <c r="X191" s="25" t="s">
        <v>120</v>
      </c>
      <c r="Y191" s="25"/>
      <c r="Z191" s="90" t="str">
        <f t="shared" si="105"/>
        <v>стр.200
итоговая по всем графам раздела 2 ф.0503152 &lt;&gt; 200
детализированная по соответствующим графам раздела 2 - недопустимо.</v>
      </c>
      <c r="AA191" s="28" t="s">
        <v>123</v>
      </c>
      <c r="AB191" s="28" t="s">
        <v>123</v>
      </c>
      <c r="AC191" s="29"/>
      <c r="AD191" s="30"/>
      <c r="AE191" s="31" t="s">
        <v>4</v>
      </c>
      <c r="AF191" s="32" t="s">
        <v>123</v>
      </c>
      <c r="AG191" s="6">
        <f t="shared" si="106"/>
        <v>1</v>
      </c>
      <c r="AH191" s="6">
        <f t="shared" si="107"/>
        <v>0</v>
      </c>
      <c r="AI191" s="6">
        <f t="shared" si="108"/>
        <v>0</v>
      </c>
      <c r="AJ191" s="91" t="str">
        <f t="shared" si="109"/>
        <v>стр.200
итоговая</v>
      </c>
      <c r="AK191" s="92" t="str">
        <f t="shared" si="110"/>
        <v/>
      </c>
      <c r="AL191" s="92" t="str">
        <f t="shared" si="111"/>
        <v xml:space="preserve"> по всем графам</v>
      </c>
      <c r="AM191" s="92" t="str">
        <f t="shared" si="112"/>
        <v/>
      </c>
      <c r="AN191" s="92" t="str">
        <f t="shared" si="113"/>
        <v xml:space="preserve"> раздела 2</v>
      </c>
      <c r="AO191" s="92" t="str">
        <f t="shared" si="124"/>
        <v xml:space="preserve"> ф.0503152</v>
      </c>
      <c r="AP191" s="79" t="str">
        <f t="shared" si="114"/>
        <v/>
      </c>
      <c r="AQ191" s="92" t="str">
        <f t="shared" si="115"/>
        <v xml:space="preserve"> &lt;&gt;</v>
      </c>
      <c r="AR191" s="92" t="str">
        <f t="shared" si="116"/>
        <v/>
      </c>
      <c r="AS191" s="92" t="str">
        <f t="shared" si="117"/>
        <v xml:space="preserve"> 200
детализированная</v>
      </c>
      <c r="AT191" s="92" t="str">
        <f t="shared" si="118"/>
        <v/>
      </c>
      <c r="AU191" s="92" t="str">
        <f t="shared" si="119"/>
        <v xml:space="preserve"> по соответствующим графам</v>
      </c>
      <c r="AV191" s="92" t="str">
        <f t="shared" si="120"/>
        <v/>
      </c>
      <c r="AW191" s="93" t="str">
        <f t="shared" si="121"/>
        <v xml:space="preserve"> раздела 2</v>
      </c>
      <c r="AX191" s="92" t="str">
        <f t="shared" si="122"/>
        <v xml:space="preserve"> - недопустимо.</v>
      </c>
      <c r="AY191" s="23" t="s">
        <v>721</v>
      </c>
    </row>
    <row r="192" spans="2:51" s="23" customFormat="1" ht="195" hidden="1" outlineLevel="1" x14ac:dyDescent="0.25">
      <c r="B192" s="636" t="str">
        <f t="shared" si="144"/>
        <v>В5_152</v>
      </c>
      <c r="C192" s="638" t="s">
        <v>116</v>
      </c>
      <c r="D192" s="638" t="s">
        <v>117</v>
      </c>
      <c r="E192" s="638" t="s">
        <v>117</v>
      </c>
      <c r="F192" s="638" t="s">
        <v>116</v>
      </c>
      <c r="G192" s="638" t="s">
        <v>116</v>
      </c>
      <c r="H192" s="638" t="s">
        <v>116</v>
      </c>
      <c r="I192" s="638" t="s">
        <v>158</v>
      </c>
      <c r="J192" s="25" t="s">
        <v>722</v>
      </c>
      <c r="K192" s="638"/>
      <c r="L192" s="638"/>
      <c r="M192" s="679" t="s">
        <v>131</v>
      </c>
      <c r="N192" s="99" t="s">
        <v>701</v>
      </c>
      <c r="O192" s="681"/>
      <c r="P192" s="638" t="s">
        <v>723</v>
      </c>
      <c r="Q192" s="638"/>
      <c r="R192" s="640" t="s">
        <v>122</v>
      </c>
      <c r="S192" s="638" t="s">
        <v>230</v>
      </c>
      <c r="T192" s="379"/>
      <c r="U192" s="638"/>
      <c r="V192" s="638"/>
      <c r="W192" s="638"/>
      <c r="X192" s="638"/>
      <c r="Y192" s="638"/>
      <c r="Z192" s="675" t="str">
        <f t="shared" si="105"/>
        <v>стр.200
(%000, %100, %110, %120, %130, %140, %141, %142, %149, %200, %210, %220, %230, %240, %300, %310, %320, %400, %410, %450, %460, %500, %510, %520, %600, %610, %620, %630, %700, %800, %810, %820, %830, %840, %850, %860) гр.4, 5, 6, 7, 8, 9, 10, 11 раздела 2 ф.0503152 (ПРП=ТОФК &lt;&gt; 8200) &lt;&gt; 0 - недопустимо.</v>
      </c>
      <c r="AA192" s="28" t="s">
        <v>123</v>
      </c>
      <c r="AB192" s="28" t="s">
        <v>123</v>
      </c>
      <c r="AC192" s="638"/>
      <c r="AD192" s="677"/>
      <c r="AE192" s="31" t="s">
        <v>4</v>
      </c>
      <c r="AF192" s="32" t="s">
        <v>123</v>
      </c>
      <c r="AG192" s="6">
        <f t="shared" si="106"/>
        <v>1</v>
      </c>
      <c r="AH192" s="6">
        <f t="shared" si="107"/>
        <v>0</v>
      </c>
      <c r="AI192" s="6">
        <f t="shared" si="108"/>
        <v>0</v>
      </c>
      <c r="AJ192" s="91" t="str">
        <f t="shared" si="109"/>
        <v>стр.200
(%000, %100, %110, %120, %130, %140, %141, %142, %149, %200, %210, %220, %230, %240, %300, %310, %320, %400, %410, %450, %460, %500, %510, %520, %600, %610, %620, %630, %700, %800, %810, %820, %830, %840, %850, %860)</v>
      </c>
      <c r="AK192" s="92" t="str">
        <f t="shared" si="110"/>
        <v/>
      </c>
      <c r="AL192" s="92" t="str">
        <f t="shared" si="111"/>
        <v xml:space="preserve"> гр.4, 5, 6, 7, 8, 9, 10, 11</v>
      </c>
      <c r="AM192" s="92" t="str">
        <f t="shared" si="112"/>
        <v/>
      </c>
      <c r="AN192" s="92" t="str">
        <f t="shared" si="113"/>
        <v xml:space="preserve"> раздела 2</v>
      </c>
      <c r="AO192" s="92" t="str">
        <f t="shared" si="124"/>
        <v xml:space="preserve"> ф.0503152</v>
      </c>
      <c r="AP192" s="79" t="str">
        <f t="shared" si="114"/>
        <v xml:space="preserve"> (ПРП=ТОФК &lt;&gt; 8200)</v>
      </c>
      <c r="AQ192" s="92" t="str">
        <f t="shared" si="115"/>
        <v xml:space="preserve"> &lt;&gt;</v>
      </c>
      <c r="AR192" s="92" t="str">
        <f t="shared" si="116"/>
        <v xml:space="preserve"> 0</v>
      </c>
      <c r="AS192" s="92" t="str">
        <f t="shared" si="117"/>
        <v/>
      </c>
      <c r="AT192" s="92" t="str">
        <f t="shared" si="118"/>
        <v/>
      </c>
      <c r="AU192" s="92" t="str">
        <f t="shared" si="119"/>
        <v/>
      </c>
      <c r="AV192" s="92" t="str">
        <f t="shared" si="120"/>
        <v/>
      </c>
      <c r="AW192" s="93" t="str">
        <f t="shared" si="121"/>
        <v/>
      </c>
      <c r="AX192" s="92" t="str">
        <f t="shared" si="122"/>
        <v xml:space="preserve"> - недопустимо.</v>
      </c>
    </row>
    <row r="193" spans="2:51" s="23" customFormat="1" ht="180" hidden="1" outlineLevel="1" x14ac:dyDescent="0.25">
      <c r="B193" s="637"/>
      <c r="C193" s="639"/>
      <c r="D193" s="639"/>
      <c r="E193" s="639"/>
      <c r="F193" s="639"/>
      <c r="G193" s="639"/>
      <c r="H193" s="639"/>
      <c r="I193" s="639"/>
      <c r="J193" s="25" t="s">
        <v>724</v>
      </c>
      <c r="K193" s="639"/>
      <c r="L193" s="639"/>
      <c r="M193" s="680"/>
      <c r="N193" s="99" t="s">
        <v>588</v>
      </c>
      <c r="O193" s="682"/>
      <c r="P193" s="639"/>
      <c r="Q193" s="639"/>
      <c r="R193" s="641"/>
      <c r="S193" s="639"/>
      <c r="T193" s="380"/>
      <c r="U193" s="639"/>
      <c r="V193" s="639"/>
      <c r="W193" s="639"/>
      <c r="X193" s="639"/>
      <c r="Y193" s="639"/>
      <c r="Z193" s="676"/>
      <c r="AA193" s="327" t="s">
        <v>271</v>
      </c>
      <c r="AB193" s="327" t="s">
        <v>271</v>
      </c>
      <c r="AC193" s="639"/>
      <c r="AD193" s="678"/>
      <c r="AE193" s="31" t="s">
        <v>4</v>
      </c>
      <c r="AF193" s="32" t="s">
        <v>123</v>
      </c>
      <c r="AG193" s="6"/>
      <c r="AH193" s="6"/>
      <c r="AI193" s="6"/>
      <c r="AJ193" s="91"/>
      <c r="AK193" s="92"/>
      <c r="AL193" s="92"/>
      <c r="AM193" s="92"/>
      <c r="AN193" s="92"/>
      <c r="AO193" s="92"/>
      <c r="AP193" s="79"/>
      <c r="AQ193" s="92"/>
      <c r="AR193" s="92"/>
      <c r="AS193" s="92"/>
      <c r="AT193" s="92"/>
      <c r="AU193" s="92"/>
      <c r="AV193" s="92"/>
      <c r="AW193" s="93"/>
      <c r="AX193" s="92"/>
    </row>
    <row r="194" spans="2:51" s="23" customFormat="1" ht="180" hidden="1" outlineLevel="1" x14ac:dyDescent="0.25">
      <c r="B194" s="24" t="str">
        <f t="shared" si="144"/>
        <v>В6_152</v>
      </c>
      <c r="C194" s="25" t="s">
        <v>116</v>
      </c>
      <c r="D194" s="25" t="s">
        <v>117</v>
      </c>
      <c r="E194" s="25" t="s">
        <v>117</v>
      </c>
      <c r="F194" s="25" t="s">
        <v>116</v>
      </c>
      <c r="G194" s="25" t="s">
        <v>116</v>
      </c>
      <c r="H194" s="25" t="s">
        <v>116</v>
      </c>
      <c r="I194" s="25" t="s">
        <v>158</v>
      </c>
      <c r="J194" s="25"/>
      <c r="K194" s="25"/>
      <c r="L194" s="25"/>
      <c r="M194" s="25" t="s">
        <v>131</v>
      </c>
      <c r="N194" s="55" t="s">
        <v>588</v>
      </c>
      <c r="O194" s="25"/>
      <c r="P194" s="25" t="s">
        <v>725</v>
      </c>
      <c r="Q194" s="25"/>
      <c r="R194" s="26" t="s">
        <v>122</v>
      </c>
      <c r="S194" s="25" t="s">
        <v>230</v>
      </c>
      <c r="T194" s="382"/>
      <c r="U194" s="25"/>
      <c r="V194" s="25"/>
      <c r="W194" s="25"/>
      <c r="X194" s="25"/>
      <c r="Y194" s="25"/>
      <c r="Z194" s="90" t="str">
        <f t="shared" si="105"/>
        <v>стр.200
(%000, %100, %110, %120, %130, %140, %200, %210, %220, %230, %240, %300, %310, %320, %400, %410, %450, %460, %500, %510, %520, %600, %610, %620, %630, %700, %800, %810, %820, %830, %840, %850, %860) гр.12, 13 раздела 2 ф.0503152 &lt;&gt; 0 - недопустимо.</v>
      </c>
      <c r="AA194" s="28" t="s">
        <v>123</v>
      </c>
      <c r="AB194" s="28" t="s">
        <v>123</v>
      </c>
      <c r="AC194" s="29"/>
      <c r="AD194" s="30"/>
      <c r="AE194" s="31" t="s">
        <v>4</v>
      </c>
      <c r="AF194" s="32" t="s">
        <v>123</v>
      </c>
      <c r="AG194" s="6">
        <f t="shared" si="106"/>
        <v>1</v>
      </c>
      <c r="AH194" s="6">
        <f t="shared" si="107"/>
        <v>0</v>
      </c>
      <c r="AI194" s="6">
        <f t="shared" si="108"/>
        <v>0</v>
      </c>
      <c r="AJ194" s="91" t="str">
        <f t="shared" si="109"/>
        <v>стр.200
(%000, %100, %110, %120, %130, %140, %200, %210, %220, %230, %240, %300, %310, %320, %400, %410, %450, %460, %500, %510, %520, %600, %610, %620, %630, %700, %800, %810, %820, %830, %840, %850, %860)</v>
      </c>
      <c r="AK194" s="92" t="str">
        <f t="shared" si="110"/>
        <v/>
      </c>
      <c r="AL194" s="92" t="str">
        <f t="shared" si="111"/>
        <v xml:space="preserve"> гр.12, 13</v>
      </c>
      <c r="AM194" s="92" t="str">
        <f t="shared" si="112"/>
        <v/>
      </c>
      <c r="AN194" s="92" t="str">
        <f t="shared" si="113"/>
        <v xml:space="preserve"> раздела 2</v>
      </c>
      <c r="AO194" s="92" t="str">
        <f t="shared" si="124"/>
        <v xml:space="preserve"> ф.0503152</v>
      </c>
      <c r="AP194" s="79" t="str">
        <f t="shared" si="114"/>
        <v/>
      </c>
      <c r="AQ194" s="92" t="str">
        <f t="shared" si="115"/>
        <v xml:space="preserve"> &lt;&gt;</v>
      </c>
      <c r="AR194" s="92" t="str">
        <f t="shared" si="116"/>
        <v xml:space="preserve"> 0</v>
      </c>
      <c r="AS194" s="92" t="str">
        <f t="shared" si="117"/>
        <v/>
      </c>
      <c r="AT194" s="92" t="str">
        <f t="shared" si="118"/>
        <v/>
      </c>
      <c r="AU194" s="92" t="str">
        <f t="shared" si="119"/>
        <v/>
      </c>
      <c r="AV194" s="92" t="str">
        <f t="shared" si="120"/>
        <v/>
      </c>
      <c r="AW194" s="93" t="str">
        <f t="shared" si="121"/>
        <v/>
      </c>
      <c r="AX194" s="92" t="str">
        <f t="shared" si="122"/>
        <v xml:space="preserve"> - недопустимо.</v>
      </c>
    </row>
    <row r="195" spans="2:51" s="23" customFormat="1" ht="28.5" hidden="1" outlineLevel="1" x14ac:dyDescent="0.25">
      <c r="B195" s="24" t="str">
        <f t="shared" si="144"/>
        <v>В7_152</v>
      </c>
      <c r="C195" s="25" t="s">
        <v>116</v>
      </c>
      <c r="D195" s="25" t="s">
        <v>117</v>
      </c>
      <c r="E195" s="25" t="s">
        <v>117</v>
      </c>
      <c r="F195" s="25" t="s">
        <v>116</v>
      </c>
      <c r="G195" s="25" t="s">
        <v>116</v>
      </c>
      <c r="H195" s="25" t="s">
        <v>116</v>
      </c>
      <c r="I195" s="25" t="s">
        <v>158</v>
      </c>
      <c r="J195" s="25"/>
      <c r="K195" s="25"/>
      <c r="L195" s="25"/>
      <c r="M195" s="25" t="s">
        <v>131</v>
      </c>
      <c r="N195" s="25" t="s">
        <v>529</v>
      </c>
      <c r="O195" s="25"/>
      <c r="P195" s="25" t="s">
        <v>120</v>
      </c>
      <c r="Q195" s="25"/>
      <c r="R195" s="26" t="s">
        <v>122</v>
      </c>
      <c r="S195" s="25"/>
      <c r="T195" s="382"/>
      <c r="U195" s="25" t="s">
        <v>119</v>
      </c>
      <c r="V195" s="25" t="s">
        <v>531</v>
      </c>
      <c r="W195" s="25"/>
      <c r="X195" s="25" t="s">
        <v>120</v>
      </c>
      <c r="Y195" s="25"/>
      <c r="Z195" s="90" t="str">
        <f t="shared" si="105"/>
        <v>стр.450 по всем графам раздела 2 ф.0503152 &lt;&gt; 010 - 200 по соответствующим графам раздела 1, 2 - недопустимо.</v>
      </c>
      <c r="AA195" s="28" t="s">
        <v>123</v>
      </c>
      <c r="AB195" s="28" t="s">
        <v>123</v>
      </c>
      <c r="AC195" s="29"/>
      <c r="AD195" s="30"/>
      <c r="AE195" s="31" t="s">
        <v>4</v>
      </c>
      <c r="AF195" s="32" t="s">
        <v>123</v>
      </c>
      <c r="AG195" s="6">
        <f t="shared" si="106"/>
        <v>1</v>
      </c>
      <c r="AH195" s="6">
        <f t="shared" si="107"/>
        <v>0</v>
      </c>
      <c r="AI195" s="6">
        <f t="shared" si="108"/>
        <v>0</v>
      </c>
      <c r="AJ195" s="91" t="str">
        <f t="shared" si="109"/>
        <v>стр.450</v>
      </c>
      <c r="AK195" s="92" t="str">
        <f t="shared" si="110"/>
        <v/>
      </c>
      <c r="AL195" s="92" t="str">
        <f t="shared" si="111"/>
        <v xml:space="preserve"> по всем графам</v>
      </c>
      <c r="AM195" s="92" t="str">
        <f t="shared" si="112"/>
        <v/>
      </c>
      <c r="AN195" s="92" t="str">
        <f t="shared" si="113"/>
        <v xml:space="preserve"> раздела 2</v>
      </c>
      <c r="AO195" s="92" t="str">
        <f t="shared" si="124"/>
        <v xml:space="preserve"> ф.0503152</v>
      </c>
      <c r="AP195" s="79" t="str">
        <f t="shared" si="114"/>
        <v/>
      </c>
      <c r="AQ195" s="92" t="str">
        <f t="shared" si="115"/>
        <v xml:space="preserve"> &lt;&gt;</v>
      </c>
      <c r="AR195" s="92" t="str">
        <f t="shared" si="116"/>
        <v/>
      </c>
      <c r="AS195" s="92" t="str">
        <f t="shared" si="117"/>
        <v xml:space="preserve"> 010 - 200</v>
      </c>
      <c r="AT195" s="92" t="str">
        <f t="shared" si="118"/>
        <v/>
      </c>
      <c r="AU195" s="92" t="str">
        <f t="shared" si="119"/>
        <v xml:space="preserve"> по соответствующим графам</v>
      </c>
      <c r="AV195" s="92" t="str">
        <f t="shared" si="120"/>
        <v/>
      </c>
      <c r="AW195" s="93" t="str">
        <f t="shared" si="121"/>
        <v xml:space="preserve"> раздела 1, 2</v>
      </c>
      <c r="AX195" s="92" t="str">
        <f t="shared" si="122"/>
        <v xml:space="preserve"> - недопустимо.</v>
      </c>
      <c r="AY195" s="23" t="s">
        <v>726</v>
      </c>
    </row>
    <row r="196" spans="2:51" s="23" customFormat="1" ht="28.5" hidden="1" outlineLevel="1" x14ac:dyDescent="0.25">
      <c r="B196" s="24" t="str">
        <f t="shared" si="144"/>
        <v>В8_152</v>
      </c>
      <c r="C196" s="25" t="s">
        <v>116</v>
      </c>
      <c r="D196" s="25" t="s">
        <v>117</v>
      </c>
      <c r="E196" s="25" t="s">
        <v>117</v>
      </c>
      <c r="F196" s="25" t="s">
        <v>116</v>
      </c>
      <c r="G196" s="25" t="s">
        <v>116</v>
      </c>
      <c r="H196" s="25" t="s">
        <v>116</v>
      </c>
      <c r="I196" s="25" t="s">
        <v>158</v>
      </c>
      <c r="J196" s="25"/>
      <c r="K196" s="25"/>
      <c r="L196" s="25"/>
      <c r="M196" s="25" t="s">
        <v>131</v>
      </c>
      <c r="N196" s="25" t="s">
        <v>529</v>
      </c>
      <c r="O196" s="25"/>
      <c r="P196" s="25" t="s">
        <v>120</v>
      </c>
      <c r="Q196" s="25"/>
      <c r="R196" s="26" t="s">
        <v>122</v>
      </c>
      <c r="S196" s="25"/>
      <c r="T196" s="382"/>
      <c r="U196" s="25" t="s">
        <v>125</v>
      </c>
      <c r="V196" s="25" t="s">
        <v>533</v>
      </c>
      <c r="W196" s="25"/>
      <c r="X196" s="25" t="s">
        <v>120</v>
      </c>
      <c r="Y196" s="25"/>
      <c r="Z196" s="90" t="str">
        <f t="shared" si="105"/>
        <v>стр.450 по всем графам раздела 2 ф.0503152 &lt;&gt; - 500 по соответствующим графам раздела 3 - недопустимо.</v>
      </c>
      <c r="AA196" s="28" t="s">
        <v>123</v>
      </c>
      <c r="AB196" s="28" t="s">
        <v>123</v>
      </c>
      <c r="AC196" s="29"/>
      <c r="AD196" s="30"/>
      <c r="AE196" s="31" t="s">
        <v>4</v>
      </c>
      <c r="AF196" s="32" t="s">
        <v>123</v>
      </c>
      <c r="AG196" s="6">
        <f t="shared" si="106"/>
        <v>1</v>
      </c>
      <c r="AH196" s="6">
        <f t="shared" si="107"/>
        <v>0</v>
      </c>
      <c r="AI196" s="6">
        <f t="shared" si="108"/>
        <v>0</v>
      </c>
      <c r="AJ196" s="91" t="str">
        <f t="shared" si="109"/>
        <v>стр.450</v>
      </c>
      <c r="AK196" s="92" t="str">
        <f t="shared" si="110"/>
        <v/>
      </c>
      <c r="AL196" s="92" t="str">
        <f t="shared" si="111"/>
        <v xml:space="preserve"> по всем графам</v>
      </c>
      <c r="AM196" s="92" t="str">
        <f t="shared" si="112"/>
        <v/>
      </c>
      <c r="AN196" s="92" t="str">
        <f t="shared" si="113"/>
        <v xml:space="preserve"> раздела 2</v>
      </c>
      <c r="AO196" s="92" t="str">
        <f t="shared" si="124"/>
        <v xml:space="preserve"> ф.0503152</v>
      </c>
      <c r="AP196" s="79" t="str">
        <f t="shared" si="114"/>
        <v/>
      </c>
      <c r="AQ196" s="92" t="str">
        <f t="shared" si="115"/>
        <v xml:space="preserve"> &lt;&gt;</v>
      </c>
      <c r="AR196" s="92" t="str">
        <f t="shared" si="116"/>
        <v/>
      </c>
      <c r="AS196" s="92" t="str">
        <f t="shared" si="117"/>
        <v xml:space="preserve"> - 500</v>
      </c>
      <c r="AT196" s="92" t="str">
        <f t="shared" si="118"/>
        <v/>
      </c>
      <c r="AU196" s="92" t="str">
        <f t="shared" si="119"/>
        <v xml:space="preserve"> по соответствующим графам</v>
      </c>
      <c r="AV196" s="92" t="str">
        <f t="shared" si="120"/>
        <v/>
      </c>
      <c r="AW196" s="93" t="str">
        <f t="shared" si="121"/>
        <v xml:space="preserve"> раздела 3</v>
      </c>
      <c r="AX196" s="92" t="str">
        <f t="shared" si="122"/>
        <v xml:space="preserve"> - недопустимо.</v>
      </c>
      <c r="AY196" s="23" t="s">
        <v>727</v>
      </c>
    </row>
    <row r="197" spans="2:51" s="23" customFormat="1" ht="28.5" hidden="1" outlineLevel="1" x14ac:dyDescent="0.25">
      <c r="B197" s="24" t="str">
        <f t="shared" si="144"/>
        <v>В9_152</v>
      </c>
      <c r="C197" s="25" t="s">
        <v>116</v>
      </c>
      <c r="D197" s="25" t="s">
        <v>117</v>
      </c>
      <c r="E197" s="25" t="s">
        <v>117</v>
      </c>
      <c r="F197" s="25" t="s">
        <v>116</v>
      </c>
      <c r="G197" s="25" t="s">
        <v>116</v>
      </c>
      <c r="H197" s="25" t="s">
        <v>116</v>
      </c>
      <c r="I197" s="25" t="s">
        <v>158</v>
      </c>
      <c r="J197" s="25"/>
      <c r="K197" s="25"/>
      <c r="L197" s="25"/>
      <c r="M197" s="25" t="s">
        <v>125</v>
      </c>
      <c r="N197" s="25" t="s">
        <v>333</v>
      </c>
      <c r="O197" s="25"/>
      <c r="P197" s="25" t="s">
        <v>120</v>
      </c>
      <c r="Q197" s="25"/>
      <c r="R197" s="26" t="s">
        <v>122</v>
      </c>
      <c r="S197" s="25"/>
      <c r="T197" s="382"/>
      <c r="U197" s="25" t="s">
        <v>125</v>
      </c>
      <c r="V197" s="25" t="s">
        <v>536</v>
      </c>
      <c r="W197" s="25"/>
      <c r="X197" s="25" t="s">
        <v>120</v>
      </c>
      <c r="Y197" s="25"/>
      <c r="Z197" s="90" t="str">
        <f t="shared" si="105"/>
        <v>стр.500 по всем графам раздела 3 ф.0503152 &lt;&gt; 520 + 620 + 700 + 800 по соответствующим графам раздела 3 - недопустимо.</v>
      </c>
      <c r="AA197" s="28" t="s">
        <v>123</v>
      </c>
      <c r="AB197" s="28" t="s">
        <v>123</v>
      </c>
      <c r="AC197" s="29"/>
      <c r="AD197" s="30"/>
      <c r="AE197" s="31" t="s">
        <v>4</v>
      </c>
      <c r="AF197" s="32" t="s">
        <v>123</v>
      </c>
      <c r="AG197" s="6">
        <f t="shared" si="106"/>
        <v>1</v>
      </c>
      <c r="AH197" s="6">
        <f t="shared" si="107"/>
        <v>0</v>
      </c>
      <c r="AI197" s="6">
        <f t="shared" si="108"/>
        <v>0</v>
      </c>
      <c r="AJ197" s="91" t="str">
        <f t="shared" si="109"/>
        <v>стр.500</v>
      </c>
      <c r="AK197" s="92" t="str">
        <f t="shared" si="110"/>
        <v/>
      </c>
      <c r="AL197" s="92" t="str">
        <f t="shared" si="111"/>
        <v xml:space="preserve"> по всем графам</v>
      </c>
      <c r="AM197" s="92" t="str">
        <f t="shared" si="112"/>
        <v/>
      </c>
      <c r="AN197" s="92" t="str">
        <f t="shared" si="113"/>
        <v xml:space="preserve"> раздела 3</v>
      </c>
      <c r="AO197" s="92" t="str">
        <f t="shared" si="124"/>
        <v xml:space="preserve"> ф.0503152</v>
      </c>
      <c r="AP197" s="79" t="str">
        <f t="shared" si="114"/>
        <v/>
      </c>
      <c r="AQ197" s="92" t="str">
        <f t="shared" si="115"/>
        <v xml:space="preserve"> &lt;&gt;</v>
      </c>
      <c r="AR197" s="92" t="str">
        <f t="shared" si="116"/>
        <v/>
      </c>
      <c r="AS197" s="92" t="str">
        <f t="shared" si="117"/>
        <v xml:space="preserve"> 520 + 620 + 700 + 800</v>
      </c>
      <c r="AT197" s="92" t="str">
        <f t="shared" si="118"/>
        <v/>
      </c>
      <c r="AU197" s="92" t="str">
        <f t="shared" si="119"/>
        <v xml:space="preserve"> по соответствующим графам</v>
      </c>
      <c r="AV197" s="92" t="str">
        <f t="shared" si="120"/>
        <v/>
      </c>
      <c r="AW197" s="93" t="str">
        <f t="shared" si="121"/>
        <v xml:space="preserve"> раздела 3</v>
      </c>
      <c r="AX197" s="92" t="str">
        <f t="shared" si="122"/>
        <v xml:space="preserve"> - недопустимо.</v>
      </c>
      <c r="AY197" s="23" t="s">
        <v>728</v>
      </c>
    </row>
    <row r="198" spans="2:51" s="23" customFormat="1" ht="42.75" hidden="1" outlineLevel="1" x14ac:dyDescent="0.25">
      <c r="B198" s="24" t="str">
        <f t="shared" si="144"/>
        <v>В10_152</v>
      </c>
      <c r="C198" s="25" t="s">
        <v>116</v>
      </c>
      <c r="D198" s="25" t="s">
        <v>117</v>
      </c>
      <c r="E198" s="25" t="s">
        <v>117</v>
      </c>
      <c r="F198" s="25" t="s">
        <v>116</v>
      </c>
      <c r="G198" s="25" t="s">
        <v>116</v>
      </c>
      <c r="H198" s="25" t="s">
        <v>116</v>
      </c>
      <c r="I198" s="25" t="s">
        <v>158</v>
      </c>
      <c r="J198" s="25"/>
      <c r="K198" s="25"/>
      <c r="L198" s="25"/>
      <c r="M198" s="25" t="s">
        <v>125</v>
      </c>
      <c r="N198" s="25" t="s">
        <v>538</v>
      </c>
      <c r="O198" s="25"/>
      <c r="P198" s="25" t="s">
        <v>120</v>
      </c>
      <c r="Q198" s="25"/>
      <c r="R198" s="26" t="s">
        <v>122</v>
      </c>
      <c r="S198" s="25"/>
      <c r="T198" s="382"/>
      <c r="U198" s="25" t="s">
        <v>125</v>
      </c>
      <c r="V198" s="25" t="s">
        <v>539</v>
      </c>
      <c r="W198" s="25"/>
      <c r="X198" s="25" t="s">
        <v>120</v>
      </c>
      <c r="Y198" s="25"/>
      <c r="Z198" s="90" t="str">
        <f t="shared" si="105"/>
        <v>стр.520
итоговая по всем графам раздела 3 ф.0503152 &lt;&gt; 520
детализированная по соответствующим графам раздела 3 - недопустимо.</v>
      </c>
      <c r="AA198" s="28" t="s">
        <v>123</v>
      </c>
      <c r="AB198" s="28" t="s">
        <v>123</v>
      </c>
      <c r="AC198" s="29"/>
      <c r="AD198" s="30"/>
      <c r="AE198" s="31" t="s">
        <v>4</v>
      </c>
      <c r="AF198" s="32" t="s">
        <v>123</v>
      </c>
      <c r="AG198" s="6">
        <f t="shared" si="106"/>
        <v>1</v>
      </c>
      <c r="AH198" s="6">
        <f t="shared" si="107"/>
        <v>0</v>
      </c>
      <c r="AI198" s="6">
        <f t="shared" si="108"/>
        <v>0</v>
      </c>
      <c r="AJ198" s="91" t="str">
        <f t="shared" si="109"/>
        <v>стр.520
итоговая</v>
      </c>
      <c r="AK198" s="92" t="str">
        <f t="shared" si="110"/>
        <v/>
      </c>
      <c r="AL198" s="92" t="str">
        <f t="shared" si="111"/>
        <v xml:space="preserve"> по всем графам</v>
      </c>
      <c r="AM198" s="92" t="str">
        <f t="shared" si="112"/>
        <v/>
      </c>
      <c r="AN198" s="92" t="str">
        <f t="shared" si="113"/>
        <v xml:space="preserve"> раздела 3</v>
      </c>
      <c r="AO198" s="92" t="str">
        <f t="shared" si="124"/>
        <v xml:space="preserve"> ф.0503152</v>
      </c>
      <c r="AP198" s="79" t="str">
        <f t="shared" si="114"/>
        <v/>
      </c>
      <c r="AQ198" s="92" t="str">
        <f t="shared" si="115"/>
        <v xml:space="preserve"> &lt;&gt;</v>
      </c>
      <c r="AR198" s="92" t="str">
        <f t="shared" si="116"/>
        <v/>
      </c>
      <c r="AS198" s="92" t="str">
        <f t="shared" si="117"/>
        <v xml:space="preserve"> 520
детализированная</v>
      </c>
      <c r="AT198" s="92" t="str">
        <f t="shared" si="118"/>
        <v/>
      </c>
      <c r="AU198" s="92" t="str">
        <f t="shared" si="119"/>
        <v xml:space="preserve"> по соответствующим графам</v>
      </c>
      <c r="AV198" s="92" t="str">
        <f t="shared" si="120"/>
        <v/>
      </c>
      <c r="AW198" s="93" t="str">
        <f t="shared" si="121"/>
        <v xml:space="preserve"> раздела 3</v>
      </c>
      <c r="AX198" s="92" t="str">
        <f t="shared" si="122"/>
        <v xml:space="preserve"> - недопустимо.</v>
      </c>
      <c r="AY198" s="23" t="s">
        <v>729</v>
      </c>
    </row>
    <row r="199" spans="2:51" s="23" customFormat="1" ht="42.75" hidden="1" outlineLevel="1" x14ac:dyDescent="0.25">
      <c r="B199" s="24" t="str">
        <f t="shared" si="144"/>
        <v>В11_152</v>
      </c>
      <c r="C199" s="25" t="s">
        <v>116</v>
      </c>
      <c r="D199" s="25" t="s">
        <v>117</v>
      </c>
      <c r="E199" s="25" t="s">
        <v>117</v>
      </c>
      <c r="F199" s="25" t="s">
        <v>116</v>
      </c>
      <c r="G199" s="25" t="s">
        <v>116</v>
      </c>
      <c r="H199" s="25" t="s">
        <v>116</v>
      </c>
      <c r="I199" s="25" t="s">
        <v>158</v>
      </c>
      <c r="J199" s="25"/>
      <c r="K199" s="25"/>
      <c r="L199" s="25"/>
      <c r="M199" s="25" t="s">
        <v>125</v>
      </c>
      <c r="N199" s="25" t="s">
        <v>541</v>
      </c>
      <c r="O199" s="25"/>
      <c r="P199" s="25" t="s">
        <v>120</v>
      </c>
      <c r="Q199" s="25"/>
      <c r="R199" s="26" t="s">
        <v>122</v>
      </c>
      <c r="S199" s="25"/>
      <c r="T199" s="382"/>
      <c r="U199" s="25" t="s">
        <v>125</v>
      </c>
      <c r="V199" s="25" t="s">
        <v>542</v>
      </c>
      <c r="W199" s="25"/>
      <c r="X199" s="25" t="s">
        <v>120</v>
      </c>
      <c r="Y199" s="25"/>
      <c r="Z199" s="90" t="str">
        <f t="shared" si="105"/>
        <v>стр.620
итоговая по всем графам раздела 3 ф.0503152 &lt;&gt; 620
детализированная по соответствующим графам раздела 3 - недопустимо.</v>
      </c>
      <c r="AA199" s="28" t="s">
        <v>123</v>
      </c>
      <c r="AB199" s="28" t="s">
        <v>123</v>
      </c>
      <c r="AC199" s="29"/>
      <c r="AD199" s="30"/>
      <c r="AE199" s="31" t="s">
        <v>4</v>
      </c>
      <c r="AF199" s="32" t="s">
        <v>123</v>
      </c>
      <c r="AG199" s="6">
        <f t="shared" si="106"/>
        <v>1</v>
      </c>
      <c r="AH199" s="6">
        <f t="shared" si="107"/>
        <v>0</v>
      </c>
      <c r="AI199" s="6">
        <f t="shared" si="108"/>
        <v>0</v>
      </c>
      <c r="AJ199" s="91" t="str">
        <f t="shared" si="109"/>
        <v>стр.620
итоговая</v>
      </c>
      <c r="AK199" s="92" t="str">
        <f t="shared" si="110"/>
        <v/>
      </c>
      <c r="AL199" s="92" t="str">
        <f t="shared" si="111"/>
        <v xml:space="preserve"> по всем графам</v>
      </c>
      <c r="AM199" s="92" t="str">
        <f t="shared" si="112"/>
        <v/>
      </c>
      <c r="AN199" s="92" t="str">
        <f t="shared" si="113"/>
        <v xml:space="preserve"> раздела 3</v>
      </c>
      <c r="AO199" s="92" t="str">
        <f t="shared" si="124"/>
        <v xml:space="preserve"> ф.0503152</v>
      </c>
      <c r="AP199" s="79" t="str">
        <f t="shared" si="114"/>
        <v/>
      </c>
      <c r="AQ199" s="92" t="str">
        <f t="shared" si="115"/>
        <v xml:space="preserve"> &lt;&gt;</v>
      </c>
      <c r="AR199" s="92" t="str">
        <f t="shared" si="116"/>
        <v/>
      </c>
      <c r="AS199" s="92" t="str">
        <f t="shared" si="117"/>
        <v xml:space="preserve"> 620
детализированная</v>
      </c>
      <c r="AT199" s="92" t="str">
        <f t="shared" si="118"/>
        <v/>
      </c>
      <c r="AU199" s="92" t="str">
        <f t="shared" si="119"/>
        <v xml:space="preserve"> по соответствующим графам</v>
      </c>
      <c r="AV199" s="92" t="str">
        <f t="shared" si="120"/>
        <v/>
      </c>
      <c r="AW199" s="93" t="str">
        <f t="shared" si="121"/>
        <v xml:space="preserve"> раздела 3</v>
      </c>
      <c r="AX199" s="92" t="str">
        <f t="shared" si="122"/>
        <v xml:space="preserve"> - недопустимо.</v>
      </c>
      <c r="AY199" s="23" t="s">
        <v>730</v>
      </c>
    </row>
    <row r="200" spans="2:51" s="23" customFormat="1" ht="28.5" hidden="1" outlineLevel="1" x14ac:dyDescent="0.25">
      <c r="B200" s="24" t="str">
        <f t="shared" si="144"/>
        <v>В12_152</v>
      </c>
      <c r="C200" s="25" t="s">
        <v>116</v>
      </c>
      <c r="D200" s="25" t="s">
        <v>117</v>
      </c>
      <c r="E200" s="25" t="s">
        <v>117</v>
      </c>
      <c r="F200" s="25" t="s">
        <v>116</v>
      </c>
      <c r="G200" s="25" t="s">
        <v>116</v>
      </c>
      <c r="H200" s="25" t="s">
        <v>116</v>
      </c>
      <c r="I200" s="25" t="s">
        <v>158</v>
      </c>
      <c r="J200" s="25"/>
      <c r="K200" s="25"/>
      <c r="L200" s="25"/>
      <c r="M200" s="25" t="s">
        <v>125</v>
      </c>
      <c r="N200" s="25" t="s">
        <v>551</v>
      </c>
      <c r="O200" s="25"/>
      <c r="P200" s="25" t="s">
        <v>120</v>
      </c>
      <c r="Q200" s="25"/>
      <c r="R200" s="26" t="s">
        <v>122</v>
      </c>
      <c r="S200" s="25"/>
      <c r="T200" s="382"/>
      <c r="U200" s="25" t="s">
        <v>125</v>
      </c>
      <c r="V200" s="25" t="s">
        <v>552</v>
      </c>
      <c r="W200" s="25"/>
      <c r="X200" s="25" t="s">
        <v>120</v>
      </c>
      <c r="Y200" s="25"/>
      <c r="Z200" s="90" t="str">
        <f t="shared" si="105"/>
        <v>стр.700 по всем графам раздела 3 ф.0503152 &lt;&gt; 710 + 720 по соответствующим графам раздела 3 - недопустимо.</v>
      </c>
      <c r="AA200" s="28" t="s">
        <v>123</v>
      </c>
      <c r="AB200" s="28" t="s">
        <v>123</v>
      </c>
      <c r="AC200" s="29"/>
      <c r="AD200" s="30"/>
      <c r="AE200" s="31" t="s">
        <v>4</v>
      </c>
      <c r="AF200" s="32" t="s">
        <v>123</v>
      </c>
      <c r="AG200" s="6">
        <f t="shared" si="106"/>
        <v>1</v>
      </c>
      <c r="AH200" s="6">
        <f t="shared" si="107"/>
        <v>0</v>
      </c>
      <c r="AI200" s="6">
        <f t="shared" si="108"/>
        <v>0</v>
      </c>
      <c r="AJ200" s="91" t="str">
        <f t="shared" si="109"/>
        <v>стр.700</v>
      </c>
      <c r="AK200" s="92" t="str">
        <f t="shared" si="110"/>
        <v/>
      </c>
      <c r="AL200" s="92" t="str">
        <f t="shared" si="111"/>
        <v xml:space="preserve"> по всем графам</v>
      </c>
      <c r="AM200" s="92" t="str">
        <f t="shared" si="112"/>
        <v/>
      </c>
      <c r="AN200" s="92" t="str">
        <f t="shared" si="113"/>
        <v xml:space="preserve"> раздела 3</v>
      </c>
      <c r="AO200" s="92" t="str">
        <f t="shared" si="124"/>
        <v xml:space="preserve"> ф.0503152</v>
      </c>
      <c r="AP200" s="79" t="str">
        <f t="shared" si="114"/>
        <v/>
      </c>
      <c r="AQ200" s="92" t="str">
        <f t="shared" si="115"/>
        <v xml:space="preserve"> &lt;&gt;</v>
      </c>
      <c r="AR200" s="92" t="str">
        <f t="shared" si="116"/>
        <v/>
      </c>
      <c r="AS200" s="92" t="str">
        <f t="shared" si="117"/>
        <v xml:space="preserve"> 710 + 720</v>
      </c>
      <c r="AT200" s="92" t="str">
        <f t="shared" si="118"/>
        <v/>
      </c>
      <c r="AU200" s="92" t="str">
        <f t="shared" si="119"/>
        <v xml:space="preserve"> по соответствующим графам</v>
      </c>
      <c r="AV200" s="92" t="str">
        <f t="shared" si="120"/>
        <v/>
      </c>
      <c r="AW200" s="93" t="str">
        <f t="shared" si="121"/>
        <v xml:space="preserve"> раздела 3</v>
      </c>
      <c r="AX200" s="92" t="str">
        <f t="shared" si="122"/>
        <v xml:space="preserve"> - недопустимо.</v>
      </c>
      <c r="AY200" s="23" t="s">
        <v>731</v>
      </c>
    </row>
    <row r="201" spans="2:51" s="23" customFormat="1" hidden="1" outlineLevel="1" x14ac:dyDescent="0.25">
      <c r="B201" s="24" t="str">
        <f t="shared" si="144"/>
        <v>В13_152</v>
      </c>
      <c r="C201" s="25" t="s">
        <v>116</v>
      </c>
      <c r="D201" s="25" t="s">
        <v>117</v>
      </c>
      <c r="E201" s="25" t="s">
        <v>117</v>
      </c>
      <c r="F201" s="25" t="s">
        <v>116</v>
      </c>
      <c r="G201" s="25" t="s">
        <v>116</v>
      </c>
      <c r="H201" s="25" t="s">
        <v>116</v>
      </c>
      <c r="I201" s="25" t="s">
        <v>158</v>
      </c>
      <c r="J201" s="25"/>
      <c r="K201" s="25"/>
      <c r="L201" s="25"/>
      <c r="M201" s="25" t="s">
        <v>125</v>
      </c>
      <c r="N201" s="25" t="s">
        <v>557</v>
      </c>
      <c r="O201" s="25"/>
      <c r="P201" s="25" t="s">
        <v>120</v>
      </c>
      <c r="Q201" s="25"/>
      <c r="R201" s="26" t="s">
        <v>201</v>
      </c>
      <c r="S201" s="25" t="s">
        <v>230</v>
      </c>
      <c r="T201" s="382"/>
      <c r="U201" s="25"/>
      <c r="V201" s="25"/>
      <c r="W201" s="25"/>
      <c r="X201" s="25"/>
      <c r="Y201" s="25"/>
      <c r="Z201" s="90" t="str">
        <f t="shared" si="105"/>
        <v>стр.710 по всем графам раздела 3 ф.0503152 &gt; 0 - недопустимо.</v>
      </c>
      <c r="AA201" s="28" t="s">
        <v>123</v>
      </c>
      <c r="AB201" s="28" t="s">
        <v>123</v>
      </c>
      <c r="AC201" s="29"/>
      <c r="AD201" s="30"/>
      <c r="AE201" s="31" t="s">
        <v>4</v>
      </c>
      <c r="AF201" s="32" t="s">
        <v>123</v>
      </c>
      <c r="AG201" s="6">
        <f t="shared" si="106"/>
        <v>1</v>
      </c>
      <c r="AH201" s="6">
        <f t="shared" si="107"/>
        <v>0</v>
      </c>
      <c r="AI201" s="6">
        <f t="shared" si="108"/>
        <v>0</v>
      </c>
      <c r="AJ201" s="91" t="str">
        <f t="shared" si="109"/>
        <v>стр.710</v>
      </c>
      <c r="AK201" s="92" t="str">
        <f t="shared" si="110"/>
        <v/>
      </c>
      <c r="AL201" s="92" t="str">
        <f t="shared" si="111"/>
        <v xml:space="preserve"> по всем графам</v>
      </c>
      <c r="AM201" s="92" t="str">
        <f t="shared" si="112"/>
        <v/>
      </c>
      <c r="AN201" s="92" t="str">
        <f t="shared" si="113"/>
        <v xml:space="preserve"> раздела 3</v>
      </c>
      <c r="AO201" s="92" t="str">
        <f t="shared" si="124"/>
        <v xml:space="preserve"> ф.0503152</v>
      </c>
      <c r="AP201" s="79" t="str">
        <f t="shared" si="114"/>
        <v/>
      </c>
      <c r="AQ201" s="92" t="str">
        <f t="shared" si="115"/>
        <v xml:space="preserve"> &gt;</v>
      </c>
      <c r="AR201" s="92" t="str">
        <f t="shared" si="116"/>
        <v xml:space="preserve"> 0</v>
      </c>
      <c r="AS201" s="92" t="str">
        <f t="shared" si="117"/>
        <v/>
      </c>
      <c r="AT201" s="92" t="str">
        <f t="shared" si="118"/>
        <v/>
      </c>
      <c r="AU201" s="92" t="str">
        <f t="shared" si="119"/>
        <v/>
      </c>
      <c r="AV201" s="92" t="str">
        <f t="shared" si="120"/>
        <v/>
      </c>
      <c r="AW201" s="93" t="str">
        <f t="shared" si="121"/>
        <v/>
      </c>
      <c r="AX201" s="92" t="str">
        <f t="shared" si="122"/>
        <v xml:space="preserve"> - недопустимо.</v>
      </c>
      <c r="AY201" s="23" t="s">
        <v>732</v>
      </c>
    </row>
    <row r="202" spans="2:51" s="23" customFormat="1" ht="42.75" hidden="1" outlineLevel="1" x14ac:dyDescent="0.25">
      <c r="B202" s="24" t="str">
        <f t="shared" si="144"/>
        <v>В14_152</v>
      </c>
      <c r="C202" s="25" t="s">
        <v>116</v>
      </c>
      <c r="D202" s="25" t="s">
        <v>117</v>
      </c>
      <c r="E202" s="25" t="s">
        <v>117</v>
      </c>
      <c r="F202" s="25" t="s">
        <v>116</v>
      </c>
      <c r="G202" s="25" t="s">
        <v>116</v>
      </c>
      <c r="H202" s="25" t="s">
        <v>116</v>
      </c>
      <c r="I202" s="25" t="s">
        <v>158</v>
      </c>
      <c r="J202" s="25"/>
      <c r="K202" s="25"/>
      <c r="L202" s="25"/>
      <c r="M202" s="25" t="s">
        <v>125</v>
      </c>
      <c r="N202" s="25" t="s">
        <v>554</v>
      </c>
      <c r="O202" s="25"/>
      <c r="P202" s="25" t="s">
        <v>120</v>
      </c>
      <c r="Q202" s="25"/>
      <c r="R202" s="26" t="s">
        <v>122</v>
      </c>
      <c r="S202" s="25"/>
      <c r="T202" s="382"/>
      <c r="U202" s="25" t="s">
        <v>125</v>
      </c>
      <c r="V202" s="25" t="s">
        <v>555</v>
      </c>
      <c r="W202" s="25"/>
      <c r="X202" s="25" t="s">
        <v>120</v>
      </c>
      <c r="Y202" s="25"/>
      <c r="Z202" s="90" t="str">
        <f t="shared" si="105"/>
        <v>стр.710
итоговая по всем графам раздела 3 ф.0503152 &lt;&gt; 710
детализированная по соответствующим графам раздела 3 - недопустимо.</v>
      </c>
      <c r="AA202" s="28" t="s">
        <v>123</v>
      </c>
      <c r="AB202" s="28" t="s">
        <v>123</v>
      </c>
      <c r="AC202" s="29"/>
      <c r="AD202" s="30"/>
      <c r="AE202" s="31" t="s">
        <v>4</v>
      </c>
      <c r="AF202" s="32" t="s">
        <v>123</v>
      </c>
      <c r="AG202" s="6">
        <f t="shared" si="106"/>
        <v>1</v>
      </c>
      <c r="AH202" s="6">
        <f t="shared" si="107"/>
        <v>0</v>
      </c>
      <c r="AI202" s="6">
        <f t="shared" si="108"/>
        <v>0</v>
      </c>
      <c r="AJ202" s="91" t="str">
        <f t="shared" si="109"/>
        <v>стр.710
итоговая</v>
      </c>
      <c r="AK202" s="92" t="str">
        <f t="shared" si="110"/>
        <v/>
      </c>
      <c r="AL202" s="92" t="str">
        <f t="shared" si="111"/>
        <v xml:space="preserve"> по всем графам</v>
      </c>
      <c r="AM202" s="92" t="str">
        <f t="shared" si="112"/>
        <v/>
      </c>
      <c r="AN202" s="92" t="str">
        <f t="shared" si="113"/>
        <v xml:space="preserve"> раздела 3</v>
      </c>
      <c r="AO202" s="92" t="str">
        <f t="shared" si="124"/>
        <v xml:space="preserve"> ф.0503152</v>
      </c>
      <c r="AP202" s="79" t="str">
        <f t="shared" si="114"/>
        <v/>
      </c>
      <c r="AQ202" s="92" t="str">
        <f t="shared" si="115"/>
        <v xml:space="preserve"> &lt;&gt;</v>
      </c>
      <c r="AR202" s="92" t="str">
        <f t="shared" si="116"/>
        <v/>
      </c>
      <c r="AS202" s="92" t="str">
        <f t="shared" si="117"/>
        <v xml:space="preserve"> 710
детализированная</v>
      </c>
      <c r="AT202" s="92" t="str">
        <f t="shared" si="118"/>
        <v/>
      </c>
      <c r="AU202" s="92" t="str">
        <f t="shared" si="119"/>
        <v xml:space="preserve"> по соответствующим графам</v>
      </c>
      <c r="AV202" s="92" t="str">
        <f t="shared" si="120"/>
        <v/>
      </c>
      <c r="AW202" s="93" t="str">
        <f t="shared" si="121"/>
        <v xml:space="preserve"> раздела 3</v>
      </c>
      <c r="AX202" s="92" t="str">
        <f t="shared" si="122"/>
        <v xml:space="preserve"> - недопустимо.</v>
      </c>
      <c r="AY202" s="23" t="s">
        <v>733</v>
      </c>
    </row>
    <row r="203" spans="2:51" s="23" customFormat="1" hidden="1" outlineLevel="1" x14ac:dyDescent="0.25">
      <c r="B203" s="24" t="str">
        <f t="shared" si="144"/>
        <v>В15_152</v>
      </c>
      <c r="C203" s="25" t="s">
        <v>116</v>
      </c>
      <c r="D203" s="25" t="s">
        <v>117</v>
      </c>
      <c r="E203" s="25" t="s">
        <v>117</v>
      </c>
      <c r="F203" s="25" t="s">
        <v>116</v>
      </c>
      <c r="G203" s="25" t="s">
        <v>116</v>
      </c>
      <c r="H203" s="25" t="s">
        <v>116</v>
      </c>
      <c r="I203" s="25" t="s">
        <v>158</v>
      </c>
      <c r="J203" s="25"/>
      <c r="K203" s="25"/>
      <c r="L203" s="25"/>
      <c r="M203" s="25" t="s">
        <v>125</v>
      </c>
      <c r="N203" s="25" t="s">
        <v>562</v>
      </c>
      <c r="O203" s="25"/>
      <c r="P203" s="25" t="s">
        <v>120</v>
      </c>
      <c r="Q203" s="25"/>
      <c r="R203" s="26" t="s">
        <v>520</v>
      </c>
      <c r="S203" s="25" t="s">
        <v>230</v>
      </c>
      <c r="T203" s="382"/>
      <c r="U203" s="25"/>
      <c r="V203" s="25"/>
      <c r="W203" s="25"/>
      <c r="X203" s="25"/>
      <c r="Y203" s="25"/>
      <c r="Z203" s="90" t="str">
        <f t="shared" si="105"/>
        <v>стр.720 по всем графам раздела 3 ф.0503152 &lt; 0 - недопустимо.</v>
      </c>
      <c r="AA203" s="28" t="s">
        <v>123</v>
      </c>
      <c r="AB203" s="28" t="s">
        <v>123</v>
      </c>
      <c r="AC203" s="29"/>
      <c r="AD203" s="30"/>
      <c r="AE203" s="31" t="s">
        <v>4</v>
      </c>
      <c r="AF203" s="32" t="s">
        <v>123</v>
      </c>
      <c r="AG203" s="6">
        <f t="shared" si="106"/>
        <v>1</v>
      </c>
      <c r="AH203" s="6">
        <f t="shared" si="107"/>
        <v>0</v>
      </c>
      <c r="AI203" s="6">
        <f t="shared" si="108"/>
        <v>0</v>
      </c>
      <c r="AJ203" s="91" t="str">
        <f t="shared" si="109"/>
        <v>стр.720</v>
      </c>
      <c r="AK203" s="92" t="str">
        <f t="shared" si="110"/>
        <v/>
      </c>
      <c r="AL203" s="92" t="str">
        <f t="shared" si="111"/>
        <v xml:space="preserve"> по всем графам</v>
      </c>
      <c r="AM203" s="92" t="str">
        <f t="shared" si="112"/>
        <v/>
      </c>
      <c r="AN203" s="92" t="str">
        <f t="shared" si="113"/>
        <v xml:space="preserve"> раздела 3</v>
      </c>
      <c r="AO203" s="92" t="str">
        <f t="shared" si="124"/>
        <v xml:space="preserve"> ф.0503152</v>
      </c>
      <c r="AP203" s="79" t="str">
        <f t="shared" si="114"/>
        <v/>
      </c>
      <c r="AQ203" s="92" t="str">
        <f t="shared" si="115"/>
        <v xml:space="preserve"> &lt;</v>
      </c>
      <c r="AR203" s="92" t="str">
        <f t="shared" si="116"/>
        <v xml:space="preserve"> 0</v>
      </c>
      <c r="AS203" s="92" t="str">
        <f t="shared" si="117"/>
        <v/>
      </c>
      <c r="AT203" s="92" t="str">
        <f t="shared" si="118"/>
        <v/>
      </c>
      <c r="AU203" s="92" t="str">
        <f t="shared" si="119"/>
        <v/>
      </c>
      <c r="AV203" s="92" t="str">
        <f t="shared" si="120"/>
        <v/>
      </c>
      <c r="AW203" s="93" t="str">
        <f t="shared" si="121"/>
        <v/>
      </c>
      <c r="AX203" s="92" t="str">
        <f t="shared" si="122"/>
        <v xml:space="preserve"> - недопустимо.</v>
      </c>
      <c r="AY203" s="23" t="s">
        <v>734</v>
      </c>
    </row>
    <row r="204" spans="2:51" s="23" customFormat="1" ht="42.75" hidden="1" outlineLevel="1" x14ac:dyDescent="0.25">
      <c r="B204" s="24" t="str">
        <f t="shared" si="144"/>
        <v>В16_152</v>
      </c>
      <c r="C204" s="25" t="s">
        <v>116</v>
      </c>
      <c r="D204" s="25" t="s">
        <v>117</v>
      </c>
      <c r="E204" s="25" t="s">
        <v>117</v>
      </c>
      <c r="F204" s="25" t="s">
        <v>116</v>
      </c>
      <c r="G204" s="25" t="s">
        <v>116</v>
      </c>
      <c r="H204" s="25" t="s">
        <v>116</v>
      </c>
      <c r="I204" s="25" t="s">
        <v>158</v>
      </c>
      <c r="J204" s="25"/>
      <c r="K204" s="25"/>
      <c r="L204" s="25"/>
      <c r="M204" s="25" t="s">
        <v>125</v>
      </c>
      <c r="N204" s="25" t="s">
        <v>559</v>
      </c>
      <c r="O204" s="25"/>
      <c r="P204" s="25" t="s">
        <v>120</v>
      </c>
      <c r="Q204" s="25"/>
      <c r="R204" s="26" t="s">
        <v>122</v>
      </c>
      <c r="S204" s="25"/>
      <c r="T204" s="382"/>
      <c r="U204" s="25" t="s">
        <v>125</v>
      </c>
      <c r="V204" s="25" t="s">
        <v>560</v>
      </c>
      <c r="W204" s="25"/>
      <c r="X204" s="25" t="s">
        <v>120</v>
      </c>
      <c r="Y204" s="25"/>
      <c r="Z204" s="90" t="str">
        <f t="shared" si="105"/>
        <v>стр.720
итоговая по всем графам раздела 3 ф.0503152 &lt;&gt; 720
детализированная по соответствующим графам раздела 3 - недопустимо.</v>
      </c>
      <c r="AA204" s="28" t="s">
        <v>123</v>
      </c>
      <c r="AB204" s="28" t="s">
        <v>123</v>
      </c>
      <c r="AC204" s="29"/>
      <c r="AD204" s="30"/>
      <c r="AE204" s="31" t="s">
        <v>4</v>
      </c>
      <c r="AF204" s="32" t="s">
        <v>123</v>
      </c>
      <c r="AG204" s="6">
        <f t="shared" si="106"/>
        <v>1</v>
      </c>
      <c r="AH204" s="6">
        <f t="shared" si="107"/>
        <v>0</v>
      </c>
      <c r="AI204" s="6">
        <f t="shared" si="108"/>
        <v>0</v>
      </c>
      <c r="AJ204" s="91" t="str">
        <f t="shared" si="109"/>
        <v>стр.720
итоговая</v>
      </c>
      <c r="AK204" s="92" t="str">
        <f t="shared" si="110"/>
        <v/>
      </c>
      <c r="AL204" s="92" t="str">
        <f t="shared" si="111"/>
        <v xml:space="preserve"> по всем графам</v>
      </c>
      <c r="AM204" s="92" t="str">
        <f t="shared" si="112"/>
        <v/>
      </c>
      <c r="AN204" s="92" t="str">
        <f t="shared" si="113"/>
        <v xml:space="preserve"> раздела 3</v>
      </c>
      <c r="AO204" s="92" t="str">
        <f t="shared" si="124"/>
        <v xml:space="preserve"> ф.0503152</v>
      </c>
      <c r="AP204" s="79" t="str">
        <f t="shared" si="114"/>
        <v/>
      </c>
      <c r="AQ204" s="92" t="str">
        <f t="shared" si="115"/>
        <v xml:space="preserve"> &lt;&gt;</v>
      </c>
      <c r="AR204" s="92" t="str">
        <f t="shared" si="116"/>
        <v/>
      </c>
      <c r="AS204" s="92" t="str">
        <f t="shared" si="117"/>
        <v xml:space="preserve"> 720
детализированная</v>
      </c>
      <c r="AT204" s="92" t="str">
        <f t="shared" si="118"/>
        <v/>
      </c>
      <c r="AU204" s="92" t="str">
        <f t="shared" si="119"/>
        <v xml:space="preserve"> по соответствующим графам</v>
      </c>
      <c r="AV204" s="92" t="str">
        <f t="shared" si="120"/>
        <v/>
      </c>
      <c r="AW204" s="93" t="str">
        <f t="shared" si="121"/>
        <v xml:space="preserve"> раздела 3</v>
      </c>
      <c r="AX204" s="92" t="str">
        <f t="shared" si="122"/>
        <v xml:space="preserve"> - недопустимо.</v>
      </c>
      <c r="AY204" s="23" t="s">
        <v>735</v>
      </c>
    </row>
    <row r="205" spans="2:51" s="23" customFormat="1" ht="28.5" hidden="1" outlineLevel="1" x14ac:dyDescent="0.25">
      <c r="B205" s="51" t="str">
        <f t="shared" si="144"/>
        <v>В17_152</v>
      </c>
      <c r="C205" s="57" t="s">
        <v>116</v>
      </c>
      <c r="D205" s="57" t="s">
        <v>117</v>
      </c>
      <c r="E205" s="57" t="s">
        <v>117</v>
      </c>
      <c r="F205" s="57" t="s">
        <v>116</v>
      </c>
      <c r="G205" s="57" t="s">
        <v>116</v>
      </c>
      <c r="H205" s="57" t="s">
        <v>116</v>
      </c>
      <c r="I205" s="57" t="s">
        <v>158</v>
      </c>
      <c r="J205" s="57"/>
      <c r="K205" s="57"/>
      <c r="L205" s="57"/>
      <c r="M205" s="57" t="s">
        <v>125</v>
      </c>
      <c r="N205" s="57" t="s">
        <v>564</v>
      </c>
      <c r="O205" s="57"/>
      <c r="P205" s="57" t="s">
        <v>120</v>
      </c>
      <c r="Q205" s="57"/>
      <c r="R205" s="59" t="s">
        <v>122</v>
      </c>
      <c r="S205" s="57"/>
      <c r="T205" s="379"/>
      <c r="U205" s="57" t="s">
        <v>125</v>
      </c>
      <c r="V205" s="57" t="s">
        <v>716</v>
      </c>
      <c r="W205" s="57"/>
      <c r="X205" s="57" t="s">
        <v>120</v>
      </c>
      <c r="Y205" s="57"/>
      <c r="Z205" s="94" t="str">
        <f t="shared" si="105"/>
        <v>стр.800 по всем графам раздела 3 ф.0503152 &lt;&gt; 825 + 826 по соответствующим графам раздела 3 - недопустимо.</v>
      </c>
      <c r="AA205" s="61" t="s">
        <v>123</v>
      </c>
      <c r="AB205" s="61" t="s">
        <v>123</v>
      </c>
      <c r="AC205" s="102"/>
      <c r="AD205" s="95"/>
      <c r="AE205" s="31" t="s">
        <v>4</v>
      </c>
      <c r="AF205" s="32" t="s">
        <v>123</v>
      </c>
      <c r="AG205" s="6">
        <f t="shared" si="106"/>
        <v>1</v>
      </c>
      <c r="AH205" s="6">
        <f t="shared" si="107"/>
        <v>0</v>
      </c>
      <c r="AI205" s="6">
        <f t="shared" si="108"/>
        <v>0</v>
      </c>
      <c r="AJ205" s="91" t="str">
        <f t="shared" si="109"/>
        <v>стр.800</v>
      </c>
      <c r="AK205" s="92" t="str">
        <f t="shared" si="110"/>
        <v/>
      </c>
      <c r="AL205" s="92" t="str">
        <f t="shared" si="111"/>
        <v xml:space="preserve"> по всем графам</v>
      </c>
      <c r="AM205" s="92" t="str">
        <f t="shared" si="112"/>
        <v/>
      </c>
      <c r="AN205" s="92" t="str">
        <f t="shared" si="113"/>
        <v xml:space="preserve"> раздела 3</v>
      </c>
      <c r="AO205" s="92" t="str">
        <f t="shared" si="124"/>
        <v xml:space="preserve"> ф.0503152</v>
      </c>
      <c r="AP205" s="79" t="str">
        <f t="shared" si="114"/>
        <v/>
      </c>
      <c r="AQ205" s="92" t="str">
        <f t="shared" si="115"/>
        <v xml:space="preserve"> &lt;&gt;</v>
      </c>
      <c r="AR205" s="92" t="str">
        <f t="shared" si="116"/>
        <v/>
      </c>
      <c r="AS205" s="92" t="str">
        <f t="shared" si="117"/>
        <v xml:space="preserve"> 825 + 826</v>
      </c>
      <c r="AT205" s="92" t="str">
        <f t="shared" si="118"/>
        <v/>
      </c>
      <c r="AU205" s="92" t="str">
        <f t="shared" si="119"/>
        <v xml:space="preserve"> по соответствующим графам</v>
      </c>
      <c r="AV205" s="92" t="str">
        <f t="shared" si="120"/>
        <v/>
      </c>
      <c r="AW205" s="93" t="str">
        <f t="shared" si="121"/>
        <v xml:space="preserve"> раздела 3</v>
      </c>
      <c r="AX205" s="92" t="str">
        <f t="shared" si="122"/>
        <v xml:space="preserve"> - недопустимо.</v>
      </c>
      <c r="AY205" s="23" t="s">
        <v>736</v>
      </c>
    </row>
    <row r="206" spans="2:51" s="23" customFormat="1" ht="42.75" hidden="1" outlineLevel="1" x14ac:dyDescent="0.25">
      <c r="B206" s="446" t="str">
        <f t="shared" ref="B206" si="145">"В"&amp;COUNTA($C$187:C206)&amp;"_"&amp;MID(I206,5,3)</f>
        <v>В18_152</v>
      </c>
      <c r="C206" s="447" t="s">
        <v>116</v>
      </c>
      <c r="D206" s="447" t="s">
        <v>117</v>
      </c>
      <c r="E206" s="447" t="s">
        <v>117</v>
      </c>
      <c r="F206" s="447" t="s">
        <v>116</v>
      </c>
      <c r="G206" s="447" t="s">
        <v>116</v>
      </c>
      <c r="H206" s="447" t="s">
        <v>116</v>
      </c>
      <c r="I206" s="447" t="s">
        <v>158</v>
      </c>
      <c r="J206" s="251" t="s">
        <v>1663</v>
      </c>
      <c r="K206" s="447"/>
      <c r="L206" s="447"/>
      <c r="M206" s="447" t="s">
        <v>121</v>
      </c>
      <c r="N206" s="447" t="s">
        <v>1662</v>
      </c>
      <c r="O206" s="447"/>
      <c r="P206" s="447" t="s">
        <v>120</v>
      </c>
      <c r="Q206" s="447"/>
      <c r="R206" s="448" t="s">
        <v>122</v>
      </c>
      <c r="S206" s="447" t="s">
        <v>230</v>
      </c>
      <c r="T206" s="447"/>
      <c r="U206" s="447"/>
      <c r="V206" s="447"/>
      <c r="W206" s="447"/>
      <c r="X206" s="447"/>
      <c r="Y206" s="447"/>
      <c r="Z206" s="452" t="str">
        <f t="shared" ref="Z206" si="146">AJ206&amp;AK206&amp;AL206&amp;AM206&amp;AN206&amp;AO206&amp;AP206&amp;AQ206&amp;AR206&amp;AS206&amp;AT206&amp;AU206&amp;AV206&amp;AW206&amp;AX206</f>
        <v>стр.010
(___118%) по всем графам раздела 1 ф.0503152 (ПРП=для отчета на 1 января) &lt;&gt; 0 - недопустимо.</v>
      </c>
      <c r="AA206" s="449" t="s">
        <v>123</v>
      </c>
      <c r="AB206" s="449" t="s">
        <v>123</v>
      </c>
      <c r="AC206" s="29"/>
      <c r="AD206" s="453"/>
      <c r="AE206" s="450" t="s">
        <v>4</v>
      </c>
      <c r="AF206" s="451" t="s">
        <v>123</v>
      </c>
      <c r="AG206" s="6">
        <f t="shared" ref="AG206" si="147">IF(AE206="Включена",1,0)</f>
        <v>1</v>
      </c>
      <c r="AH206" s="6">
        <f t="shared" ref="AH206" si="148">IF(AE206="Черновик",1,0)</f>
        <v>0</v>
      </c>
      <c r="AI206" s="6">
        <f t="shared" ref="AI206" si="149">IF(AE206="Отсутствует",1,0)</f>
        <v>0</v>
      </c>
      <c r="AJ206" s="91" t="str">
        <f t="shared" ref="AJ206" si="150">IF(N206="*","по всем строкам","стр."&amp;N206)</f>
        <v>стр.010
(___118%)</v>
      </c>
      <c r="AK206" s="92" t="str">
        <f t="shared" ref="AK206" si="151">IF(O206="",""," (кроме стр."&amp;O206&amp;")")</f>
        <v/>
      </c>
      <c r="AL206" s="92" t="str">
        <f t="shared" ref="AL206" si="152">IF(P206="*"," по всем графам"," гр."&amp;P206)</f>
        <v xml:space="preserve"> по всем графам</v>
      </c>
      <c r="AM206" s="92" t="str">
        <f t="shared" ref="AM206" si="153">IF(Q206="",""," (кроме гр."&amp;Q206&amp;")")</f>
        <v/>
      </c>
      <c r="AN206" s="92" t="str">
        <f t="shared" ref="AN206" si="154">IF(M206="",""," раздела "&amp;M206)</f>
        <v xml:space="preserve"> раздела 1</v>
      </c>
      <c r="AO206" s="92" t="str">
        <f t="shared" ref="AO206" si="155">" ф."&amp;I206</f>
        <v xml:space="preserve"> ф.0503152</v>
      </c>
      <c r="AP206" s="79" t="str">
        <f t="shared" ref="AP206" si="156">IF(J206="",""," (ПРП="&amp;J206&amp;")")</f>
        <v xml:space="preserve"> (ПРП=для отчета на 1 января)</v>
      </c>
      <c r="AQ206" s="92" t="str">
        <f t="shared" ref="AQ206" si="157">IF(R206="="," &lt;&gt;",IF(R206="&lt;&gt;"," =",IF(R206="&gt;"," &lt;",IF(R206="&lt;"," &gt;",IF(R206="&gt;="," &lt;",IF(R206="&lt;="," &gt;",""))))))</f>
        <v xml:space="preserve"> &lt;&gt;</v>
      </c>
      <c r="AR206" s="92" t="str">
        <f t="shared" ref="AR206" si="158">IF(S206="",""," "&amp;S206)</f>
        <v xml:space="preserve"> 0</v>
      </c>
      <c r="AS206" s="92" t="str">
        <f t="shared" ref="AS206" si="159">IF(V206="*"," соответствующим строкам",IF(V206="",""," "&amp;V206))</f>
        <v/>
      </c>
      <c r="AT206" s="92" t="str">
        <f t="shared" ref="AT206" si="160">IF(W206="",""," (кроме стр."&amp;W206&amp;")")</f>
        <v/>
      </c>
      <c r="AU206" s="92" t="str">
        <f t="shared" ref="AU206" si="161">IF(X206="*"," по соответствующим графам",IF(X206="",""," гр."&amp;X206))</f>
        <v/>
      </c>
      <c r="AV206" s="92" t="str">
        <f t="shared" ref="AV206" si="162">IF(Y206="",""," (кроме гр."&amp;Y206&amp;")")</f>
        <v/>
      </c>
      <c r="AW206" s="93" t="str">
        <f t="shared" ref="AW206" si="163">IF(U206="",""," раздела "&amp;U206)</f>
        <v/>
      </c>
      <c r="AX206" s="92" t="str">
        <f t="shared" ref="AX206" si="164">IF(AC206="",IF(IF(OR(AA206="П",AB206="П"),"П","Б")="Б"," - недопустимо."," - требуется пояснение.")," - "&amp;AC206)</f>
        <v xml:space="preserve"> - недопустимо.</v>
      </c>
      <c r="AY206" s="23" t="s">
        <v>720</v>
      </c>
    </row>
    <row r="207" spans="2:51" collapsed="1" x14ac:dyDescent="0.25">
      <c r="B207" s="623" t="s">
        <v>163</v>
      </c>
      <c r="C207" s="624"/>
      <c r="D207" s="624"/>
      <c r="E207" s="624"/>
      <c r="F207" s="624"/>
      <c r="G207" s="624"/>
      <c r="H207" s="624"/>
      <c r="I207" s="624"/>
      <c r="J207" s="624"/>
      <c r="K207" s="624"/>
      <c r="L207" s="624"/>
      <c r="M207" s="624"/>
      <c r="N207" s="624"/>
      <c r="O207" s="624"/>
      <c r="P207" s="624"/>
      <c r="Q207" s="624"/>
      <c r="R207" s="624"/>
      <c r="S207" s="624"/>
      <c r="T207" s="624"/>
      <c r="U207" s="624"/>
      <c r="V207" s="624"/>
      <c r="W207" s="624"/>
      <c r="X207" s="624"/>
      <c r="Y207" s="624"/>
      <c r="Z207" s="624"/>
      <c r="AA207" s="624"/>
      <c r="AB207" s="624"/>
      <c r="AC207" s="624"/>
      <c r="AD207" s="103"/>
      <c r="AE207" s="103"/>
      <c r="AF207" s="87"/>
      <c r="AG207" s="6">
        <f t="shared" si="106"/>
        <v>0</v>
      </c>
      <c r="AH207" s="6">
        <f t="shared" si="107"/>
        <v>0</v>
      </c>
      <c r="AI207" s="6">
        <f t="shared" si="108"/>
        <v>0</v>
      </c>
      <c r="AJ207" s="88"/>
      <c r="AK207" s="89"/>
      <c r="AL207" s="89"/>
      <c r="AM207" s="89"/>
      <c r="AN207" s="89"/>
    </row>
    <row r="208" spans="2:51" s="23" customFormat="1" ht="75" hidden="1" outlineLevel="1" x14ac:dyDescent="0.25">
      <c r="B208" s="63" t="str">
        <f t="shared" ref="B208:B215" si="165">"В"&amp;COUNTA($C$205:C208)&amp;"_"&amp;MID(I208,5,3)</f>
        <v>В3_153</v>
      </c>
      <c r="C208" s="55" t="s">
        <v>116</v>
      </c>
      <c r="D208" s="55" t="s">
        <v>116</v>
      </c>
      <c r="E208" s="55" t="s">
        <v>117</v>
      </c>
      <c r="F208" s="55" t="s">
        <v>116</v>
      </c>
      <c r="G208" s="55" t="s">
        <v>116</v>
      </c>
      <c r="H208" s="55" t="s">
        <v>116</v>
      </c>
      <c r="I208" s="55" t="s">
        <v>163</v>
      </c>
      <c r="J208" s="55"/>
      <c r="K208" s="55"/>
      <c r="L208" s="55"/>
      <c r="M208" s="55" t="s">
        <v>120</v>
      </c>
      <c r="N208" s="55" t="s">
        <v>120</v>
      </c>
      <c r="O208" s="55"/>
      <c r="P208" s="55" t="s">
        <v>131</v>
      </c>
      <c r="Q208" s="55"/>
      <c r="R208" s="64" t="s">
        <v>122</v>
      </c>
      <c r="S208" s="55"/>
      <c r="T208" s="380"/>
      <c r="U208" s="55" t="s">
        <v>120</v>
      </c>
      <c r="V208" s="55" t="s">
        <v>120</v>
      </c>
      <c r="W208" s="55"/>
      <c r="X208" s="55" t="s">
        <v>737</v>
      </c>
      <c r="Y208" s="55"/>
      <c r="Z208" s="96" t="str">
        <f t="shared" si="105"/>
        <v>по всем строкам гр.2 раздела * ф.0503153 &lt;&gt; соответствующим строкам гр.3 – 4 + 5 + 6 + 7 + 8 + 9 + 10 раздела * - недопустимо.</v>
      </c>
      <c r="AA208" s="66" t="s">
        <v>123</v>
      </c>
      <c r="AB208" s="66" t="s">
        <v>123</v>
      </c>
      <c r="AC208" s="104"/>
      <c r="AD208" s="97"/>
      <c r="AE208" s="31" t="s">
        <v>4</v>
      </c>
      <c r="AF208" s="32" t="s">
        <v>123</v>
      </c>
      <c r="AG208" s="6">
        <f t="shared" si="106"/>
        <v>1</v>
      </c>
      <c r="AH208" s="6">
        <f t="shared" si="107"/>
        <v>0</v>
      </c>
      <c r="AI208" s="6">
        <f t="shared" si="108"/>
        <v>0</v>
      </c>
      <c r="AJ208" s="91" t="str">
        <f t="shared" si="109"/>
        <v>по всем строкам</v>
      </c>
      <c r="AK208" s="92" t="str">
        <f t="shared" si="110"/>
        <v/>
      </c>
      <c r="AL208" s="92" t="str">
        <f t="shared" si="111"/>
        <v xml:space="preserve"> гр.2</v>
      </c>
      <c r="AM208" s="92" t="str">
        <f t="shared" si="112"/>
        <v/>
      </c>
      <c r="AN208" s="92" t="str">
        <f t="shared" si="113"/>
        <v xml:space="preserve"> раздела *</v>
      </c>
      <c r="AO208" s="92" t="str">
        <f t="shared" si="124"/>
        <v xml:space="preserve"> ф.0503153</v>
      </c>
      <c r="AP208" s="79" t="str">
        <f t="shared" si="114"/>
        <v/>
      </c>
      <c r="AQ208" s="92" t="str">
        <f t="shared" si="115"/>
        <v xml:space="preserve"> &lt;&gt;</v>
      </c>
      <c r="AR208" s="92" t="str">
        <f t="shared" si="116"/>
        <v/>
      </c>
      <c r="AS208" s="92" t="str">
        <f t="shared" si="117"/>
        <v xml:space="preserve"> соответствующим строкам</v>
      </c>
      <c r="AT208" s="92" t="str">
        <f t="shared" si="118"/>
        <v/>
      </c>
      <c r="AU208" s="92" t="str">
        <f t="shared" si="119"/>
        <v xml:space="preserve"> гр.3 – 4 + 5 + 6 + 7 + 8 + 9 + 10</v>
      </c>
      <c r="AV208" s="92" t="str">
        <f t="shared" si="120"/>
        <v/>
      </c>
      <c r="AW208" s="93" t="str">
        <f t="shared" si="121"/>
        <v xml:space="preserve"> раздела *</v>
      </c>
      <c r="AX208" s="92" t="str">
        <f t="shared" si="122"/>
        <v xml:space="preserve"> - недопустимо.</v>
      </c>
      <c r="AY208" s="23" t="s">
        <v>738</v>
      </c>
    </row>
    <row r="209" spans="2:51" s="23" customFormat="1" ht="75" hidden="1" outlineLevel="1" x14ac:dyDescent="0.25">
      <c r="B209" s="24" t="str">
        <f t="shared" si="165"/>
        <v>В4_153</v>
      </c>
      <c r="C209" s="25" t="s">
        <v>116</v>
      </c>
      <c r="D209" s="25" t="s">
        <v>116</v>
      </c>
      <c r="E209" s="25" t="s">
        <v>117</v>
      </c>
      <c r="F209" s="25" t="s">
        <v>116</v>
      </c>
      <c r="G209" s="25" t="s">
        <v>116</v>
      </c>
      <c r="H209" s="25" t="s">
        <v>116</v>
      </c>
      <c r="I209" s="25" t="s">
        <v>163</v>
      </c>
      <c r="J209" s="25"/>
      <c r="K209" s="25"/>
      <c r="L209" s="25"/>
      <c r="M209" s="25" t="s">
        <v>120</v>
      </c>
      <c r="N209" s="25" t="s">
        <v>120</v>
      </c>
      <c r="O209" s="25"/>
      <c r="P209" s="25" t="s">
        <v>141</v>
      </c>
      <c r="Q209" s="25"/>
      <c r="R209" s="26" t="s">
        <v>122</v>
      </c>
      <c r="S209" s="25"/>
      <c r="T209" s="382"/>
      <c r="U209" s="25" t="s">
        <v>120</v>
      </c>
      <c r="V209" s="25" t="s">
        <v>120</v>
      </c>
      <c r="W209" s="25"/>
      <c r="X209" s="420" t="s">
        <v>1620</v>
      </c>
      <c r="Y209" s="25"/>
      <c r="Z209" s="90" t="str">
        <f t="shared" si="105"/>
        <v>по всем строкам гр.11 раздела * ф.0503153 &lt;&gt; соответствующим строкам гр.3 – 4 + 5 – 12 – 13 – 14 – 15 – 16 - 17 - 18 - 19 раздела * - недопустимо.</v>
      </c>
      <c r="AA209" s="28" t="s">
        <v>123</v>
      </c>
      <c r="AB209" s="28" t="s">
        <v>123</v>
      </c>
      <c r="AC209" s="29"/>
      <c r="AD209" s="30">
        <v>45531.731817129628</v>
      </c>
      <c r="AE209" s="31" t="s">
        <v>4</v>
      </c>
      <c r="AF209" s="32" t="s">
        <v>123</v>
      </c>
      <c r="AG209" s="6">
        <f t="shared" si="106"/>
        <v>1</v>
      </c>
      <c r="AH209" s="6">
        <f t="shared" si="107"/>
        <v>0</v>
      </c>
      <c r="AI209" s="6">
        <f t="shared" si="108"/>
        <v>0</v>
      </c>
      <c r="AJ209" s="91" t="str">
        <f t="shared" si="109"/>
        <v>по всем строкам</v>
      </c>
      <c r="AK209" s="92" t="str">
        <f t="shared" si="110"/>
        <v/>
      </c>
      <c r="AL209" s="92" t="str">
        <f t="shared" si="111"/>
        <v xml:space="preserve"> гр.11</v>
      </c>
      <c r="AM209" s="92" t="str">
        <f t="shared" si="112"/>
        <v/>
      </c>
      <c r="AN209" s="92" t="str">
        <f t="shared" si="113"/>
        <v xml:space="preserve"> раздела *</v>
      </c>
      <c r="AO209" s="92" t="str">
        <f t="shared" si="124"/>
        <v xml:space="preserve"> ф.0503153</v>
      </c>
      <c r="AP209" s="79" t="str">
        <f t="shared" si="114"/>
        <v/>
      </c>
      <c r="AQ209" s="92" t="str">
        <f t="shared" si="115"/>
        <v xml:space="preserve"> &lt;&gt;</v>
      </c>
      <c r="AR209" s="92" t="str">
        <f t="shared" si="116"/>
        <v/>
      </c>
      <c r="AS209" s="92" t="str">
        <f t="shared" si="117"/>
        <v xml:space="preserve"> соответствующим строкам</v>
      </c>
      <c r="AT209" s="92" t="str">
        <f t="shared" si="118"/>
        <v/>
      </c>
      <c r="AU209" s="92" t="str">
        <f t="shared" si="119"/>
        <v xml:space="preserve"> гр.3 – 4 + 5 – 12 – 13 – 14 – 15 – 16 - 17 - 18 - 19</v>
      </c>
      <c r="AV209" s="92" t="str">
        <f t="shared" si="120"/>
        <v/>
      </c>
      <c r="AW209" s="93" t="str">
        <f t="shared" si="121"/>
        <v xml:space="preserve"> раздела *</v>
      </c>
      <c r="AX209" s="92" t="str">
        <f t="shared" si="122"/>
        <v xml:space="preserve"> - недопустимо.</v>
      </c>
      <c r="AY209" s="23" t="s">
        <v>739</v>
      </c>
    </row>
    <row r="210" spans="2:51" s="23" customFormat="1" ht="45" hidden="1" outlineLevel="1" x14ac:dyDescent="0.25">
      <c r="B210" s="24" t="str">
        <f t="shared" si="165"/>
        <v>В5_153</v>
      </c>
      <c r="C210" s="25" t="s">
        <v>116</v>
      </c>
      <c r="D210" s="25" t="s">
        <v>116</v>
      </c>
      <c r="E210" s="25" t="s">
        <v>117</v>
      </c>
      <c r="F210" s="25" t="s">
        <v>116</v>
      </c>
      <c r="G210" s="25" t="s">
        <v>116</v>
      </c>
      <c r="H210" s="25" t="s">
        <v>116</v>
      </c>
      <c r="I210" s="25" t="s">
        <v>163</v>
      </c>
      <c r="J210" s="25"/>
      <c r="K210" s="25"/>
      <c r="L210" s="25"/>
      <c r="M210" s="25" t="s">
        <v>121</v>
      </c>
      <c r="N210" s="25" t="s">
        <v>740</v>
      </c>
      <c r="O210" s="25"/>
      <c r="P210" s="25" t="s">
        <v>124</v>
      </c>
      <c r="Q210" s="25"/>
      <c r="R210" s="26" t="s">
        <v>122</v>
      </c>
      <c r="S210" s="25" t="s">
        <v>230</v>
      </c>
      <c r="T210" s="382"/>
      <c r="U210" s="25"/>
      <c r="V210" s="25"/>
      <c r="W210" s="25"/>
      <c r="X210" s="25"/>
      <c r="Y210" s="25"/>
      <c r="Z210" s="90" t="str">
        <f t="shared" si="105"/>
        <v>стр.итоговая по доходам гр.5 раздела 1 ф.0503153 &lt;&gt; 0 - отключена на основании п.251 инструкции 191н</v>
      </c>
      <c r="AA210" s="28" t="s">
        <v>116</v>
      </c>
      <c r="AB210" s="28" t="s">
        <v>116</v>
      </c>
      <c r="AC210" s="29" t="s">
        <v>741</v>
      </c>
      <c r="AD210" s="30"/>
      <c r="AE210" s="31"/>
      <c r="AF210" s="32"/>
      <c r="AG210" s="6">
        <f t="shared" si="106"/>
        <v>0</v>
      </c>
      <c r="AH210" s="6">
        <f t="shared" si="107"/>
        <v>0</v>
      </c>
      <c r="AI210" s="6">
        <f t="shared" si="108"/>
        <v>0</v>
      </c>
      <c r="AJ210" s="91" t="str">
        <f t="shared" si="109"/>
        <v>стр.итоговая по доходам</v>
      </c>
      <c r="AK210" s="92" t="str">
        <f t="shared" si="110"/>
        <v/>
      </c>
      <c r="AL210" s="92" t="str">
        <f t="shared" si="111"/>
        <v xml:space="preserve"> гр.5</v>
      </c>
      <c r="AM210" s="92" t="str">
        <f t="shared" si="112"/>
        <v/>
      </c>
      <c r="AN210" s="92" t="str">
        <f t="shared" si="113"/>
        <v xml:space="preserve"> раздела 1</v>
      </c>
      <c r="AO210" s="92" t="str">
        <f t="shared" si="124"/>
        <v xml:space="preserve"> ф.0503153</v>
      </c>
      <c r="AP210" s="79" t="str">
        <f t="shared" si="114"/>
        <v/>
      </c>
      <c r="AQ210" s="92" t="str">
        <f t="shared" si="115"/>
        <v xml:space="preserve"> &lt;&gt;</v>
      </c>
      <c r="AR210" s="92" t="str">
        <f t="shared" si="116"/>
        <v xml:space="preserve"> 0</v>
      </c>
      <c r="AS210" s="92" t="str">
        <f t="shared" si="117"/>
        <v/>
      </c>
      <c r="AT210" s="92" t="str">
        <f t="shared" si="118"/>
        <v/>
      </c>
      <c r="AU210" s="92" t="str">
        <f t="shared" si="119"/>
        <v/>
      </c>
      <c r="AV210" s="92" t="str">
        <f t="shared" si="120"/>
        <v/>
      </c>
      <c r="AW210" s="93" t="str">
        <f t="shared" si="121"/>
        <v/>
      </c>
      <c r="AX210" s="92" t="str">
        <f t="shared" si="122"/>
        <v xml:space="preserve"> - отключена на основании п.251 инструкции 191н</v>
      </c>
      <c r="AY210" s="23" t="s">
        <v>742</v>
      </c>
    </row>
    <row r="211" spans="2:51" s="23" customFormat="1" ht="45" hidden="1" outlineLevel="1" x14ac:dyDescent="0.25">
      <c r="B211" s="24" t="str">
        <f t="shared" si="165"/>
        <v>В6_153</v>
      </c>
      <c r="C211" s="25" t="s">
        <v>116</v>
      </c>
      <c r="D211" s="25" t="s">
        <v>116</v>
      </c>
      <c r="E211" s="25" t="s">
        <v>117</v>
      </c>
      <c r="F211" s="25" t="s">
        <v>116</v>
      </c>
      <c r="G211" s="25" t="s">
        <v>116</v>
      </c>
      <c r="H211" s="25" t="s">
        <v>116</v>
      </c>
      <c r="I211" s="25" t="s">
        <v>163</v>
      </c>
      <c r="J211" s="25"/>
      <c r="K211" s="25"/>
      <c r="L211" s="25"/>
      <c r="M211" s="25" t="s">
        <v>131</v>
      </c>
      <c r="N211" s="25" t="s">
        <v>743</v>
      </c>
      <c r="O211" s="25"/>
      <c r="P211" s="25" t="s">
        <v>124</v>
      </c>
      <c r="Q211" s="25"/>
      <c r="R211" s="26" t="s">
        <v>122</v>
      </c>
      <c r="S211" s="25" t="s">
        <v>230</v>
      </c>
      <c r="T211" s="382"/>
      <c r="U211" s="25"/>
      <c r="V211" s="25"/>
      <c r="W211" s="25"/>
      <c r="X211" s="25"/>
      <c r="Y211" s="25"/>
      <c r="Z211" s="90" t="str">
        <f t="shared" si="105"/>
        <v>стр.итоговая по источникам гр.5 раздела 2 ф.0503153 &lt;&gt; 0 - отключена на основании п.251 инструкции 191н</v>
      </c>
      <c r="AA211" s="28" t="s">
        <v>116</v>
      </c>
      <c r="AB211" s="28" t="s">
        <v>116</v>
      </c>
      <c r="AC211" s="29" t="s">
        <v>741</v>
      </c>
      <c r="AD211" s="30"/>
      <c r="AE211" s="31"/>
      <c r="AF211" s="32"/>
      <c r="AG211" s="6">
        <f t="shared" si="106"/>
        <v>0</v>
      </c>
      <c r="AH211" s="6">
        <f t="shared" si="107"/>
        <v>0</v>
      </c>
      <c r="AI211" s="6">
        <f t="shared" si="108"/>
        <v>0</v>
      </c>
      <c r="AJ211" s="91" t="str">
        <f t="shared" si="109"/>
        <v>стр.итоговая по источникам</v>
      </c>
      <c r="AK211" s="92" t="str">
        <f t="shared" si="110"/>
        <v/>
      </c>
      <c r="AL211" s="92" t="str">
        <f t="shared" si="111"/>
        <v xml:space="preserve"> гр.5</v>
      </c>
      <c r="AM211" s="92" t="str">
        <f t="shared" si="112"/>
        <v/>
      </c>
      <c r="AN211" s="92" t="str">
        <f t="shared" si="113"/>
        <v xml:space="preserve"> раздела 2</v>
      </c>
      <c r="AO211" s="92" t="str">
        <f t="shared" si="124"/>
        <v xml:space="preserve"> ф.0503153</v>
      </c>
      <c r="AP211" s="79" t="str">
        <f t="shared" si="114"/>
        <v/>
      </c>
      <c r="AQ211" s="92" t="str">
        <f t="shared" si="115"/>
        <v xml:space="preserve"> &lt;&gt;</v>
      </c>
      <c r="AR211" s="92" t="str">
        <f t="shared" si="116"/>
        <v xml:space="preserve"> 0</v>
      </c>
      <c r="AS211" s="92" t="str">
        <f t="shared" si="117"/>
        <v/>
      </c>
      <c r="AT211" s="92" t="str">
        <f t="shared" si="118"/>
        <v/>
      </c>
      <c r="AU211" s="92" t="str">
        <f t="shared" si="119"/>
        <v/>
      </c>
      <c r="AV211" s="92" t="str">
        <f t="shared" si="120"/>
        <v/>
      </c>
      <c r="AW211" s="93" t="str">
        <f t="shared" si="121"/>
        <v/>
      </c>
      <c r="AX211" s="92" t="str">
        <f t="shared" si="122"/>
        <v xml:space="preserve"> - отключена на основании п.251 инструкции 191н</v>
      </c>
      <c r="AY211" s="23" t="s">
        <v>744</v>
      </c>
    </row>
    <row r="212" spans="2:51" s="23" customFormat="1" ht="30" hidden="1" outlineLevel="1" x14ac:dyDescent="0.25">
      <c r="B212" s="24" t="str">
        <f t="shared" si="165"/>
        <v>В7_153</v>
      </c>
      <c r="C212" s="25" t="s">
        <v>116</v>
      </c>
      <c r="D212" s="25" t="s">
        <v>116</v>
      </c>
      <c r="E212" s="25" t="s">
        <v>117</v>
      </c>
      <c r="F212" s="25" t="s">
        <v>116</v>
      </c>
      <c r="G212" s="25" t="s">
        <v>116</v>
      </c>
      <c r="H212" s="25" t="s">
        <v>116</v>
      </c>
      <c r="I212" s="25" t="s">
        <v>163</v>
      </c>
      <c r="J212" s="25"/>
      <c r="K212" s="25"/>
      <c r="L212" s="25"/>
      <c r="M212" s="25" t="s">
        <v>131</v>
      </c>
      <c r="N212" s="25" t="s">
        <v>745</v>
      </c>
      <c r="O212" s="25"/>
      <c r="P212" s="25" t="s">
        <v>124</v>
      </c>
      <c r="Q212" s="25"/>
      <c r="R212" s="26" t="s">
        <v>122</v>
      </c>
      <c r="S212" s="25" t="s">
        <v>230</v>
      </c>
      <c r="T212" s="382"/>
      <c r="U212" s="25"/>
      <c r="V212" s="25"/>
      <c r="W212" s="25"/>
      <c r="X212" s="25"/>
      <c r="Y212" s="25"/>
      <c r="Z212" s="90" t="str">
        <f t="shared" si="105"/>
        <v>стр.итоговая (дефицит/профицит) гр.5 раздела 2 ф.0503153 &lt;&gt; 0 - недопустимо.</v>
      </c>
      <c r="AA212" s="28" t="s">
        <v>123</v>
      </c>
      <c r="AB212" s="28" t="s">
        <v>123</v>
      </c>
      <c r="AC212" s="29"/>
      <c r="AD212" s="30"/>
      <c r="AE212" s="31" t="s">
        <v>4</v>
      </c>
      <c r="AF212" s="32" t="s">
        <v>123</v>
      </c>
      <c r="AG212" s="6">
        <f t="shared" si="106"/>
        <v>1</v>
      </c>
      <c r="AH212" s="6">
        <f t="shared" si="107"/>
        <v>0</v>
      </c>
      <c r="AI212" s="6">
        <f t="shared" si="108"/>
        <v>0</v>
      </c>
      <c r="AJ212" s="91" t="str">
        <f t="shared" si="109"/>
        <v>стр.итоговая (дефицит/профицит)</v>
      </c>
      <c r="AK212" s="92" t="str">
        <f t="shared" si="110"/>
        <v/>
      </c>
      <c r="AL212" s="92" t="str">
        <f t="shared" si="111"/>
        <v xml:space="preserve"> гр.5</v>
      </c>
      <c r="AM212" s="92" t="str">
        <f t="shared" si="112"/>
        <v/>
      </c>
      <c r="AN212" s="92" t="str">
        <f t="shared" si="113"/>
        <v xml:space="preserve"> раздела 2</v>
      </c>
      <c r="AO212" s="92" t="str">
        <f t="shared" si="124"/>
        <v xml:space="preserve"> ф.0503153</v>
      </c>
      <c r="AP212" s="79" t="str">
        <f t="shared" si="114"/>
        <v/>
      </c>
      <c r="AQ212" s="92" t="str">
        <f t="shared" si="115"/>
        <v xml:space="preserve"> &lt;&gt;</v>
      </c>
      <c r="AR212" s="92" t="str">
        <f t="shared" si="116"/>
        <v xml:space="preserve"> 0</v>
      </c>
      <c r="AS212" s="92" t="str">
        <f t="shared" si="117"/>
        <v/>
      </c>
      <c r="AT212" s="92" t="str">
        <f t="shared" si="118"/>
        <v/>
      </c>
      <c r="AU212" s="92" t="str">
        <f t="shared" si="119"/>
        <v/>
      </c>
      <c r="AV212" s="92" t="str">
        <f t="shared" si="120"/>
        <v/>
      </c>
      <c r="AW212" s="93" t="str">
        <f t="shared" si="121"/>
        <v/>
      </c>
      <c r="AX212" s="92" t="str">
        <f t="shared" si="122"/>
        <v xml:space="preserve"> - недопустимо.</v>
      </c>
      <c r="AY212" s="23" t="s">
        <v>746</v>
      </c>
    </row>
    <row r="213" spans="2:51" s="23" customFormat="1" ht="28.5" hidden="1" outlineLevel="1" x14ac:dyDescent="0.25">
      <c r="B213" s="24" t="str">
        <f t="shared" si="165"/>
        <v>В8_153</v>
      </c>
      <c r="C213" s="25" t="s">
        <v>116</v>
      </c>
      <c r="D213" s="25" t="s">
        <v>116</v>
      </c>
      <c r="E213" s="25" t="s">
        <v>117</v>
      </c>
      <c r="F213" s="25" t="s">
        <v>116</v>
      </c>
      <c r="G213" s="25" t="s">
        <v>116</v>
      </c>
      <c r="H213" s="25" t="s">
        <v>116</v>
      </c>
      <c r="I213" s="25" t="s">
        <v>163</v>
      </c>
      <c r="J213" s="25"/>
      <c r="K213" s="25"/>
      <c r="L213" s="25"/>
      <c r="M213" s="25" t="s">
        <v>121</v>
      </c>
      <c r="N213" s="25" t="s">
        <v>506</v>
      </c>
      <c r="O213" s="25"/>
      <c r="P213" s="25" t="s">
        <v>120</v>
      </c>
      <c r="Q213" s="25"/>
      <c r="R213" s="26" t="s">
        <v>122</v>
      </c>
      <c r="S213" s="25"/>
      <c r="T213" s="382"/>
      <c r="U213" s="25" t="s">
        <v>121</v>
      </c>
      <c r="V213" s="25" t="s">
        <v>507</v>
      </c>
      <c r="W213" s="25"/>
      <c r="X213" s="25" t="s">
        <v>120</v>
      </c>
      <c r="Y213" s="25"/>
      <c r="Z213" s="90" t="str">
        <f t="shared" si="105"/>
        <v>стр.итоговая по всем графам раздела 1 ф.0503153 &lt;&gt; детализированная по соответствующим графам раздела 1 - недопустимо.</v>
      </c>
      <c r="AA213" s="28" t="s">
        <v>123</v>
      </c>
      <c r="AB213" s="28" t="s">
        <v>123</v>
      </c>
      <c r="AC213" s="29"/>
      <c r="AD213" s="30"/>
      <c r="AE213" s="31" t="s">
        <v>4</v>
      </c>
      <c r="AF213" s="32" t="s">
        <v>123</v>
      </c>
      <c r="AG213" s="6">
        <f t="shared" si="106"/>
        <v>1</v>
      </c>
      <c r="AH213" s="6">
        <f t="shared" si="107"/>
        <v>0</v>
      </c>
      <c r="AI213" s="6">
        <f t="shared" si="108"/>
        <v>0</v>
      </c>
      <c r="AJ213" s="91" t="str">
        <f t="shared" si="109"/>
        <v>стр.итоговая</v>
      </c>
      <c r="AK213" s="92" t="str">
        <f t="shared" si="110"/>
        <v/>
      </c>
      <c r="AL213" s="92" t="str">
        <f t="shared" si="111"/>
        <v xml:space="preserve"> по всем графам</v>
      </c>
      <c r="AM213" s="92" t="str">
        <f t="shared" si="112"/>
        <v/>
      </c>
      <c r="AN213" s="92" t="str">
        <f t="shared" si="113"/>
        <v xml:space="preserve"> раздела 1</v>
      </c>
      <c r="AO213" s="92" t="str">
        <f t="shared" si="124"/>
        <v xml:space="preserve"> ф.0503153</v>
      </c>
      <c r="AP213" s="79" t="str">
        <f t="shared" si="114"/>
        <v/>
      </c>
      <c r="AQ213" s="92" t="str">
        <f t="shared" si="115"/>
        <v xml:space="preserve"> &lt;&gt;</v>
      </c>
      <c r="AR213" s="92" t="str">
        <f t="shared" si="116"/>
        <v/>
      </c>
      <c r="AS213" s="92" t="str">
        <f t="shared" si="117"/>
        <v xml:space="preserve"> детализированная</v>
      </c>
      <c r="AT213" s="92" t="str">
        <f t="shared" si="118"/>
        <v/>
      </c>
      <c r="AU213" s="92" t="str">
        <f t="shared" si="119"/>
        <v xml:space="preserve"> по соответствующим графам</v>
      </c>
      <c r="AV213" s="92" t="str">
        <f t="shared" si="120"/>
        <v/>
      </c>
      <c r="AW213" s="93" t="str">
        <f t="shared" si="121"/>
        <v xml:space="preserve"> раздела 1</v>
      </c>
      <c r="AX213" s="92" t="str">
        <f t="shared" si="122"/>
        <v xml:space="preserve"> - недопустимо.</v>
      </c>
      <c r="AY213" s="23" t="s">
        <v>747</v>
      </c>
    </row>
    <row r="214" spans="2:51" s="23" customFormat="1" ht="28.5" hidden="1" outlineLevel="1" x14ac:dyDescent="0.25">
      <c r="B214" s="24" t="str">
        <f t="shared" si="165"/>
        <v>В9_153</v>
      </c>
      <c r="C214" s="25" t="s">
        <v>116</v>
      </c>
      <c r="D214" s="25" t="s">
        <v>116</v>
      </c>
      <c r="E214" s="25" t="s">
        <v>117</v>
      </c>
      <c r="F214" s="25" t="s">
        <v>116</v>
      </c>
      <c r="G214" s="25" t="s">
        <v>116</v>
      </c>
      <c r="H214" s="25" t="s">
        <v>116</v>
      </c>
      <c r="I214" s="25" t="s">
        <v>163</v>
      </c>
      <c r="J214" s="25"/>
      <c r="K214" s="25"/>
      <c r="L214" s="25"/>
      <c r="M214" s="25" t="s">
        <v>131</v>
      </c>
      <c r="N214" s="25" t="s">
        <v>506</v>
      </c>
      <c r="O214" s="25"/>
      <c r="P214" s="25" t="s">
        <v>120</v>
      </c>
      <c r="Q214" s="25"/>
      <c r="R214" s="26" t="s">
        <v>122</v>
      </c>
      <c r="S214" s="25"/>
      <c r="T214" s="382"/>
      <c r="U214" s="25" t="s">
        <v>131</v>
      </c>
      <c r="V214" s="25" t="s">
        <v>507</v>
      </c>
      <c r="W214" s="25"/>
      <c r="X214" s="25" t="s">
        <v>120</v>
      </c>
      <c r="Y214" s="25"/>
      <c r="Z214" s="90" t="str">
        <f t="shared" si="105"/>
        <v>стр.итоговая по всем графам раздела 2 ф.0503153 &lt;&gt; детализированная по соответствующим графам раздела 2 - недопустимо.</v>
      </c>
      <c r="AA214" s="28" t="s">
        <v>123</v>
      </c>
      <c r="AB214" s="28" t="s">
        <v>123</v>
      </c>
      <c r="AC214" s="29"/>
      <c r="AD214" s="30"/>
      <c r="AE214" s="31" t="s">
        <v>4</v>
      </c>
      <c r="AF214" s="32" t="s">
        <v>123</v>
      </c>
      <c r="AG214" s="6">
        <f t="shared" si="106"/>
        <v>1</v>
      </c>
      <c r="AH214" s="6">
        <f t="shared" si="107"/>
        <v>0</v>
      </c>
      <c r="AI214" s="6">
        <f t="shared" si="108"/>
        <v>0</v>
      </c>
      <c r="AJ214" s="91" t="str">
        <f t="shared" si="109"/>
        <v>стр.итоговая</v>
      </c>
      <c r="AK214" s="92" t="str">
        <f t="shared" si="110"/>
        <v/>
      </c>
      <c r="AL214" s="92" t="str">
        <f t="shared" si="111"/>
        <v xml:space="preserve"> по всем графам</v>
      </c>
      <c r="AM214" s="92" t="str">
        <f t="shared" si="112"/>
        <v/>
      </c>
      <c r="AN214" s="92" t="str">
        <f t="shared" si="113"/>
        <v xml:space="preserve"> раздела 2</v>
      </c>
      <c r="AO214" s="92" t="str">
        <f t="shared" si="124"/>
        <v xml:space="preserve"> ф.0503153</v>
      </c>
      <c r="AP214" s="79" t="str">
        <f t="shared" si="114"/>
        <v/>
      </c>
      <c r="AQ214" s="92" t="str">
        <f t="shared" si="115"/>
        <v xml:space="preserve"> &lt;&gt;</v>
      </c>
      <c r="AR214" s="92" t="str">
        <f t="shared" si="116"/>
        <v/>
      </c>
      <c r="AS214" s="92" t="str">
        <f t="shared" si="117"/>
        <v xml:space="preserve"> детализированная</v>
      </c>
      <c r="AT214" s="92" t="str">
        <f t="shared" si="118"/>
        <v/>
      </c>
      <c r="AU214" s="92" t="str">
        <f t="shared" si="119"/>
        <v xml:space="preserve"> по соответствующим графам</v>
      </c>
      <c r="AV214" s="92" t="str">
        <f t="shared" si="120"/>
        <v/>
      </c>
      <c r="AW214" s="93" t="str">
        <f t="shared" si="121"/>
        <v xml:space="preserve"> раздела 2</v>
      </c>
      <c r="AX214" s="92" t="str">
        <f t="shared" si="122"/>
        <v xml:space="preserve"> - недопустимо.</v>
      </c>
      <c r="AY214" s="23" t="s">
        <v>748</v>
      </c>
    </row>
    <row r="215" spans="2:51" s="23" customFormat="1" ht="42.75" hidden="1" outlineLevel="1" x14ac:dyDescent="0.25">
      <c r="B215" s="24" t="str">
        <f t="shared" si="165"/>
        <v>В10_153</v>
      </c>
      <c r="C215" s="25" t="s">
        <v>116</v>
      </c>
      <c r="D215" s="25" t="s">
        <v>116</v>
      </c>
      <c r="E215" s="25" t="s">
        <v>117</v>
      </c>
      <c r="F215" s="25" t="s">
        <v>116</v>
      </c>
      <c r="G215" s="25" t="s">
        <v>116</v>
      </c>
      <c r="H215" s="25" t="s">
        <v>116</v>
      </c>
      <c r="I215" s="25" t="s">
        <v>163</v>
      </c>
      <c r="J215" s="25"/>
      <c r="K215" s="25"/>
      <c r="L215" s="25"/>
      <c r="M215" s="25" t="s">
        <v>125</v>
      </c>
      <c r="N215" s="25" t="s">
        <v>745</v>
      </c>
      <c r="O215" s="25"/>
      <c r="P215" s="25" t="s">
        <v>120</v>
      </c>
      <c r="Q215" s="25"/>
      <c r="R215" s="26" t="s">
        <v>122</v>
      </c>
      <c r="S215" s="25"/>
      <c r="T215" s="382"/>
      <c r="U215" s="25" t="s">
        <v>749</v>
      </c>
      <c r="V215" s="25" t="s">
        <v>750</v>
      </c>
      <c r="W215" s="25"/>
      <c r="X215" s="25" t="s">
        <v>120</v>
      </c>
      <c r="Y215" s="25"/>
      <c r="Z215" s="90" t="str">
        <f t="shared" si="105"/>
        <v>стр.итоговая (дефицит/профицит) по всем графам раздела 3 ф.0503153 &lt;&gt; итоговая по доходам + итоговая по источникам по соответствующим графам раздела 1 + 2 - недопустимо.</v>
      </c>
      <c r="AA215" s="28" t="s">
        <v>123</v>
      </c>
      <c r="AB215" s="28" t="s">
        <v>123</v>
      </c>
      <c r="AC215" s="29"/>
      <c r="AD215" s="30"/>
      <c r="AE215" s="31" t="s">
        <v>4</v>
      </c>
      <c r="AF215" s="32" t="s">
        <v>123</v>
      </c>
      <c r="AG215" s="6">
        <f t="shared" si="106"/>
        <v>1</v>
      </c>
      <c r="AH215" s="6">
        <f t="shared" si="107"/>
        <v>0</v>
      </c>
      <c r="AI215" s="6">
        <f t="shared" si="108"/>
        <v>0</v>
      </c>
      <c r="AJ215" s="91" t="str">
        <f t="shared" si="109"/>
        <v>стр.итоговая (дефицит/профицит)</v>
      </c>
      <c r="AK215" s="92" t="str">
        <f t="shared" si="110"/>
        <v/>
      </c>
      <c r="AL215" s="92" t="str">
        <f t="shared" si="111"/>
        <v xml:space="preserve"> по всем графам</v>
      </c>
      <c r="AM215" s="92" t="str">
        <f t="shared" si="112"/>
        <v/>
      </c>
      <c r="AN215" s="92" t="str">
        <f t="shared" si="113"/>
        <v xml:space="preserve"> раздела 3</v>
      </c>
      <c r="AO215" s="92" t="str">
        <f t="shared" si="124"/>
        <v xml:space="preserve"> ф.0503153</v>
      </c>
      <c r="AP215" s="79" t="str">
        <f t="shared" si="114"/>
        <v/>
      </c>
      <c r="AQ215" s="92" t="str">
        <f t="shared" si="115"/>
        <v xml:space="preserve"> &lt;&gt;</v>
      </c>
      <c r="AR215" s="92" t="str">
        <f t="shared" si="116"/>
        <v/>
      </c>
      <c r="AS215" s="92" t="str">
        <f t="shared" si="117"/>
        <v xml:space="preserve"> итоговая по доходам + итоговая по источникам</v>
      </c>
      <c r="AT215" s="92" t="str">
        <f t="shared" si="118"/>
        <v/>
      </c>
      <c r="AU215" s="92" t="str">
        <f t="shared" si="119"/>
        <v xml:space="preserve"> по соответствующим графам</v>
      </c>
      <c r="AV215" s="92" t="str">
        <f t="shared" si="120"/>
        <v/>
      </c>
      <c r="AW215" s="93" t="str">
        <f t="shared" si="121"/>
        <v xml:space="preserve"> раздела 1 + 2</v>
      </c>
      <c r="AX215" s="92" t="str">
        <f t="shared" si="122"/>
        <v xml:space="preserve"> - недопустимо.</v>
      </c>
      <c r="AY215" s="23" t="s">
        <v>751</v>
      </c>
    </row>
    <row r="216" spans="2:51" collapsed="1" x14ac:dyDescent="0.25">
      <c r="B216" s="623" t="s">
        <v>165</v>
      </c>
      <c r="C216" s="624"/>
      <c r="D216" s="624"/>
      <c r="E216" s="624"/>
      <c r="F216" s="624"/>
      <c r="G216" s="624"/>
      <c r="H216" s="624"/>
      <c r="I216" s="624"/>
      <c r="J216" s="624"/>
      <c r="K216" s="624"/>
      <c r="L216" s="624"/>
      <c r="M216" s="624"/>
      <c r="N216" s="624"/>
      <c r="O216" s="624"/>
      <c r="P216" s="624"/>
      <c r="Q216" s="624"/>
      <c r="R216" s="624"/>
      <c r="S216" s="624"/>
      <c r="T216" s="624"/>
      <c r="U216" s="624"/>
      <c r="V216" s="624"/>
      <c r="W216" s="624"/>
      <c r="X216" s="624"/>
      <c r="Y216" s="624"/>
      <c r="Z216" s="624"/>
      <c r="AA216" s="624"/>
      <c r="AB216" s="624"/>
      <c r="AC216" s="624"/>
      <c r="AD216" s="20"/>
      <c r="AE216" s="31"/>
      <c r="AF216" s="105"/>
      <c r="AG216" s="106"/>
      <c r="AH216" s="106"/>
      <c r="AI216" s="106"/>
      <c r="AJ216" s="88"/>
      <c r="AK216" s="89"/>
      <c r="AL216" s="89"/>
      <c r="AM216" s="89"/>
      <c r="AN216" s="89"/>
      <c r="AY216" s="35"/>
    </row>
    <row r="217" spans="2:51" s="23" customFormat="1" hidden="1" outlineLevel="1" x14ac:dyDescent="0.25">
      <c r="B217" s="24" t="str">
        <f t="shared" ref="B217:B245" si="166">"В"&amp;COUNTA($C$214:C217)&amp;"_"&amp;MID(I217,5,3)</f>
        <v>В3_154</v>
      </c>
      <c r="C217" s="25" t="s">
        <v>116</v>
      </c>
      <c r="D217" s="25" t="s">
        <v>116</v>
      </c>
      <c r="E217" s="25" t="s">
        <v>117</v>
      </c>
      <c r="F217" s="25" t="s">
        <v>116</v>
      </c>
      <c r="G217" s="25" t="s">
        <v>117</v>
      </c>
      <c r="H217" s="25" t="s">
        <v>116</v>
      </c>
      <c r="I217" s="25" t="s">
        <v>165</v>
      </c>
      <c r="J217" s="25"/>
      <c r="K217" s="25"/>
      <c r="L217" s="25"/>
      <c r="M217" s="25" t="s">
        <v>121</v>
      </c>
      <c r="N217" s="25" t="s">
        <v>752</v>
      </c>
      <c r="O217" s="25"/>
      <c r="P217" s="25" t="s">
        <v>125</v>
      </c>
      <c r="Q217" s="25"/>
      <c r="R217" s="26" t="s">
        <v>520</v>
      </c>
      <c r="S217" s="25" t="s">
        <v>230</v>
      </c>
      <c r="T217" s="382"/>
      <c r="U217" s="25"/>
      <c r="V217" s="25"/>
      <c r="W217" s="25"/>
      <c r="X217" s="25"/>
      <c r="Y217" s="25"/>
      <c r="Z217" s="90" t="str">
        <f t="shared" si="105"/>
        <v>стр.013, 014, 015 гр.3 раздела 1 ф.0503154 &lt; 0 - требуется пояснение.</v>
      </c>
      <c r="AA217" s="28" t="s">
        <v>271</v>
      </c>
      <c r="AB217" s="28" t="s">
        <v>271</v>
      </c>
      <c r="AC217" s="29"/>
      <c r="AD217" s="30"/>
      <c r="AE217" s="31" t="s">
        <v>4</v>
      </c>
      <c r="AF217" s="32" t="s">
        <v>271</v>
      </c>
      <c r="AG217" s="6">
        <f t="shared" si="106"/>
        <v>1</v>
      </c>
      <c r="AH217" s="6">
        <f t="shared" si="107"/>
        <v>0</v>
      </c>
      <c r="AI217" s="6">
        <f t="shared" si="108"/>
        <v>0</v>
      </c>
      <c r="AJ217" s="91" t="str">
        <f t="shared" si="109"/>
        <v>стр.013, 014, 015</v>
      </c>
      <c r="AK217" s="92" t="str">
        <f t="shared" si="110"/>
        <v/>
      </c>
      <c r="AL217" s="92" t="str">
        <f t="shared" si="111"/>
        <v xml:space="preserve"> гр.3</v>
      </c>
      <c r="AM217" s="92" t="str">
        <f t="shared" si="112"/>
        <v/>
      </c>
      <c r="AN217" s="92" t="str">
        <f t="shared" si="113"/>
        <v xml:space="preserve"> раздела 1</v>
      </c>
      <c r="AO217" s="92" t="str">
        <f t="shared" si="124"/>
        <v xml:space="preserve"> ф.0503154</v>
      </c>
      <c r="AP217" s="79" t="str">
        <f t="shared" si="114"/>
        <v/>
      </c>
      <c r="AQ217" s="92" t="str">
        <f t="shared" si="115"/>
        <v xml:space="preserve"> &lt;</v>
      </c>
      <c r="AR217" s="92" t="str">
        <f t="shared" si="116"/>
        <v xml:space="preserve"> 0</v>
      </c>
      <c r="AS217" s="92" t="str">
        <f t="shared" si="117"/>
        <v/>
      </c>
      <c r="AT217" s="92" t="str">
        <f t="shared" si="118"/>
        <v/>
      </c>
      <c r="AU217" s="92" t="str">
        <f t="shared" si="119"/>
        <v/>
      </c>
      <c r="AV217" s="92" t="str">
        <f t="shared" si="120"/>
        <v/>
      </c>
      <c r="AW217" s="93" t="str">
        <f t="shared" si="121"/>
        <v/>
      </c>
      <c r="AX217" s="92" t="str">
        <f t="shared" si="122"/>
        <v xml:space="preserve"> - требуется пояснение.</v>
      </c>
      <c r="AY217" s="23" t="s">
        <v>753</v>
      </c>
    </row>
    <row r="218" spans="2:51" s="23" customFormat="1" hidden="1" outlineLevel="1" x14ac:dyDescent="0.25">
      <c r="B218" s="24" t="str">
        <f t="shared" si="166"/>
        <v>В4_154</v>
      </c>
      <c r="C218" s="25" t="s">
        <v>116</v>
      </c>
      <c r="D218" s="25" t="s">
        <v>116</v>
      </c>
      <c r="E218" s="25" t="s">
        <v>117</v>
      </c>
      <c r="F218" s="25" t="s">
        <v>116</v>
      </c>
      <c r="G218" s="25" t="s">
        <v>117</v>
      </c>
      <c r="H218" s="25" t="s">
        <v>116</v>
      </c>
      <c r="I218" s="25" t="s">
        <v>165</v>
      </c>
      <c r="J218" s="25"/>
      <c r="K218" s="25"/>
      <c r="L218" s="25"/>
      <c r="M218" s="25" t="s">
        <v>121</v>
      </c>
      <c r="N218" s="25" t="s">
        <v>754</v>
      </c>
      <c r="O218" s="25"/>
      <c r="P218" s="25" t="s">
        <v>125</v>
      </c>
      <c r="Q218" s="25"/>
      <c r="R218" s="26" t="s">
        <v>520</v>
      </c>
      <c r="S218" s="25" t="s">
        <v>230</v>
      </c>
      <c r="T218" s="382"/>
      <c r="U218" s="25"/>
      <c r="V218" s="25"/>
      <c r="W218" s="25"/>
      <c r="X218" s="25"/>
      <c r="Y218" s="25"/>
      <c r="Z218" s="90" t="str">
        <f t="shared" si="105"/>
        <v>стр.032, 033, 034 гр.3 раздела 1 ф.0503154 &lt; 0 - требуется пояснение.</v>
      </c>
      <c r="AA218" s="28" t="s">
        <v>271</v>
      </c>
      <c r="AB218" s="28" t="s">
        <v>271</v>
      </c>
      <c r="AC218" s="29"/>
      <c r="AD218" s="30"/>
      <c r="AE218" s="31" t="s">
        <v>4</v>
      </c>
      <c r="AF218" s="32" t="s">
        <v>271</v>
      </c>
      <c r="AG218" s="6">
        <f t="shared" si="106"/>
        <v>1</v>
      </c>
      <c r="AH218" s="6">
        <f t="shared" si="107"/>
        <v>0</v>
      </c>
      <c r="AI218" s="6">
        <f t="shared" si="108"/>
        <v>0</v>
      </c>
      <c r="AJ218" s="91" t="str">
        <f t="shared" si="109"/>
        <v>стр.032, 033, 034</v>
      </c>
      <c r="AK218" s="92" t="str">
        <f t="shared" si="110"/>
        <v/>
      </c>
      <c r="AL218" s="92" t="str">
        <f t="shared" si="111"/>
        <v xml:space="preserve"> гр.3</v>
      </c>
      <c r="AM218" s="92" t="str">
        <f t="shared" si="112"/>
        <v/>
      </c>
      <c r="AN218" s="92" t="str">
        <f t="shared" si="113"/>
        <v xml:space="preserve"> раздела 1</v>
      </c>
      <c r="AO218" s="92" t="str">
        <f t="shared" si="124"/>
        <v xml:space="preserve"> ф.0503154</v>
      </c>
      <c r="AP218" s="79" t="str">
        <f t="shared" si="114"/>
        <v/>
      </c>
      <c r="AQ218" s="92" t="str">
        <f t="shared" si="115"/>
        <v xml:space="preserve"> &lt;</v>
      </c>
      <c r="AR218" s="92" t="str">
        <f t="shared" si="116"/>
        <v xml:space="preserve"> 0</v>
      </c>
      <c r="AS218" s="92" t="str">
        <f t="shared" si="117"/>
        <v/>
      </c>
      <c r="AT218" s="92" t="str">
        <f t="shared" si="118"/>
        <v/>
      </c>
      <c r="AU218" s="92" t="str">
        <f t="shared" si="119"/>
        <v/>
      </c>
      <c r="AV218" s="92" t="str">
        <f t="shared" si="120"/>
        <v/>
      </c>
      <c r="AW218" s="93" t="str">
        <f t="shared" si="121"/>
        <v/>
      </c>
      <c r="AX218" s="92" t="str">
        <f t="shared" si="122"/>
        <v xml:space="preserve"> - требуется пояснение.</v>
      </c>
      <c r="AY218" s="23" t="s">
        <v>755</v>
      </c>
    </row>
    <row r="219" spans="2:51" s="23" customFormat="1" hidden="1" outlineLevel="1" x14ac:dyDescent="0.25">
      <c r="B219" s="24" t="str">
        <f t="shared" si="166"/>
        <v>В5_154</v>
      </c>
      <c r="C219" s="25" t="s">
        <v>116</v>
      </c>
      <c r="D219" s="25" t="s">
        <v>116</v>
      </c>
      <c r="E219" s="25" t="s">
        <v>116</v>
      </c>
      <c r="F219" s="25" t="s">
        <v>116</v>
      </c>
      <c r="G219" s="25" t="s">
        <v>117</v>
      </c>
      <c r="H219" s="25" t="s">
        <v>116</v>
      </c>
      <c r="I219" s="25" t="s">
        <v>165</v>
      </c>
      <c r="J219" s="25"/>
      <c r="K219" s="25"/>
      <c r="L219" s="25"/>
      <c r="M219" s="25" t="s">
        <v>121</v>
      </c>
      <c r="N219" s="25" t="s">
        <v>754</v>
      </c>
      <c r="O219" s="25"/>
      <c r="P219" s="25" t="s">
        <v>134</v>
      </c>
      <c r="Q219" s="25"/>
      <c r="R219" s="26" t="s">
        <v>520</v>
      </c>
      <c r="S219" s="25" t="s">
        <v>230</v>
      </c>
      <c r="T219" s="382"/>
      <c r="U219" s="25"/>
      <c r="V219" s="25"/>
      <c r="W219" s="25"/>
      <c r="X219" s="25"/>
      <c r="Y219" s="25"/>
      <c r="Z219" s="90" t="str">
        <f t="shared" si="105"/>
        <v>стр.032, 033, 034 гр.4 раздела 1 ф.0503154 &lt; 0 - требуется пояснение.</v>
      </c>
      <c r="AA219" s="28" t="s">
        <v>271</v>
      </c>
      <c r="AB219" s="28" t="s">
        <v>271</v>
      </c>
      <c r="AC219" s="29"/>
      <c r="AD219" s="30"/>
      <c r="AE219" s="31" t="s">
        <v>4</v>
      </c>
      <c r="AF219" s="32" t="s">
        <v>271</v>
      </c>
      <c r="AG219" s="6">
        <f t="shared" si="106"/>
        <v>1</v>
      </c>
      <c r="AH219" s="6">
        <f t="shared" si="107"/>
        <v>0</v>
      </c>
      <c r="AI219" s="6">
        <f t="shared" si="108"/>
        <v>0</v>
      </c>
      <c r="AJ219" s="91" t="str">
        <f t="shared" si="109"/>
        <v>стр.032, 033, 034</v>
      </c>
      <c r="AK219" s="92" t="str">
        <f t="shared" si="110"/>
        <v/>
      </c>
      <c r="AL219" s="92" t="str">
        <f t="shared" si="111"/>
        <v xml:space="preserve"> гр.4</v>
      </c>
      <c r="AM219" s="92" t="str">
        <f t="shared" si="112"/>
        <v/>
      </c>
      <c r="AN219" s="92" t="str">
        <f t="shared" si="113"/>
        <v xml:space="preserve"> раздела 1</v>
      </c>
      <c r="AO219" s="92" t="str">
        <f t="shared" si="124"/>
        <v xml:space="preserve"> ф.0503154</v>
      </c>
      <c r="AP219" s="79" t="str">
        <f t="shared" si="114"/>
        <v/>
      </c>
      <c r="AQ219" s="92" t="str">
        <f t="shared" si="115"/>
        <v xml:space="preserve"> &lt;</v>
      </c>
      <c r="AR219" s="92" t="str">
        <f t="shared" si="116"/>
        <v xml:space="preserve"> 0</v>
      </c>
      <c r="AS219" s="92" t="str">
        <f t="shared" si="117"/>
        <v/>
      </c>
      <c r="AT219" s="92" t="str">
        <f t="shared" si="118"/>
        <v/>
      </c>
      <c r="AU219" s="92" t="str">
        <f t="shared" si="119"/>
        <v/>
      </c>
      <c r="AV219" s="92" t="str">
        <f t="shared" si="120"/>
        <v/>
      </c>
      <c r="AW219" s="93" t="str">
        <f t="shared" si="121"/>
        <v/>
      </c>
      <c r="AX219" s="92" t="str">
        <f t="shared" si="122"/>
        <v xml:space="preserve"> - требуется пояснение.</v>
      </c>
      <c r="AY219" s="23" t="s">
        <v>756</v>
      </c>
    </row>
    <row r="220" spans="2:51" s="23" customFormat="1" hidden="1" outlineLevel="1" x14ac:dyDescent="0.25">
      <c r="B220" s="24" t="str">
        <f t="shared" si="166"/>
        <v>В6_154</v>
      </c>
      <c r="C220" s="25" t="s">
        <v>116</v>
      </c>
      <c r="D220" s="25" t="s">
        <v>116</v>
      </c>
      <c r="E220" s="25" t="s">
        <v>117</v>
      </c>
      <c r="F220" s="25" t="s">
        <v>116</v>
      </c>
      <c r="G220" s="25" t="s">
        <v>117</v>
      </c>
      <c r="H220" s="25" t="s">
        <v>116</v>
      </c>
      <c r="I220" s="25" t="s">
        <v>165</v>
      </c>
      <c r="J220" s="25"/>
      <c r="K220" s="25"/>
      <c r="L220" s="25"/>
      <c r="M220" s="25" t="s">
        <v>121</v>
      </c>
      <c r="N220" s="25" t="s">
        <v>665</v>
      </c>
      <c r="O220" s="25"/>
      <c r="P220" s="25" t="s">
        <v>125</v>
      </c>
      <c r="Q220" s="25"/>
      <c r="R220" s="26" t="s">
        <v>122</v>
      </c>
      <c r="S220" s="25" t="s">
        <v>230</v>
      </c>
      <c r="T220" s="382"/>
      <c r="U220" s="25"/>
      <c r="V220" s="25"/>
      <c r="W220" s="25"/>
      <c r="X220" s="25"/>
      <c r="Y220" s="25"/>
      <c r="Z220" s="90" t="str">
        <f t="shared" si="105"/>
        <v>стр.040, 050 гр.3 раздела 1 ф.0503154 &lt;&gt; 0 - недопустимо.</v>
      </c>
      <c r="AA220" s="28" t="s">
        <v>123</v>
      </c>
      <c r="AB220" s="28" t="s">
        <v>123</v>
      </c>
      <c r="AC220" s="29"/>
      <c r="AD220" s="30"/>
      <c r="AE220" s="31" t="s">
        <v>4</v>
      </c>
      <c r="AF220" s="32" t="s">
        <v>123</v>
      </c>
      <c r="AG220" s="6">
        <f t="shared" si="106"/>
        <v>1</v>
      </c>
      <c r="AH220" s="6">
        <f t="shared" si="107"/>
        <v>0</v>
      </c>
      <c r="AI220" s="6">
        <f t="shared" si="108"/>
        <v>0</v>
      </c>
      <c r="AJ220" s="91" t="str">
        <f t="shared" si="109"/>
        <v>стр.040, 050</v>
      </c>
      <c r="AK220" s="92" t="str">
        <f t="shared" si="110"/>
        <v/>
      </c>
      <c r="AL220" s="92" t="str">
        <f t="shared" si="111"/>
        <v xml:space="preserve"> гр.3</v>
      </c>
      <c r="AM220" s="92" t="str">
        <f t="shared" si="112"/>
        <v/>
      </c>
      <c r="AN220" s="92" t="str">
        <f t="shared" si="113"/>
        <v xml:space="preserve"> раздела 1</v>
      </c>
      <c r="AO220" s="92" t="str">
        <f t="shared" si="124"/>
        <v xml:space="preserve"> ф.0503154</v>
      </c>
      <c r="AP220" s="79" t="str">
        <f t="shared" si="114"/>
        <v/>
      </c>
      <c r="AQ220" s="92" t="str">
        <f t="shared" si="115"/>
        <v xml:space="preserve"> &lt;&gt;</v>
      </c>
      <c r="AR220" s="92" t="str">
        <f t="shared" si="116"/>
        <v xml:space="preserve"> 0</v>
      </c>
      <c r="AS220" s="92" t="str">
        <f t="shared" si="117"/>
        <v/>
      </c>
      <c r="AT220" s="92" t="str">
        <f t="shared" si="118"/>
        <v/>
      </c>
      <c r="AU220" s="92" t="str">
        <f t="shared" si="119"/>
        <v/>
      </c>
      <c r="AV220" s="92" t="str">
        <f t="shared" si="120"/>
        <v/>
      </c>
      <c r="AW220" s="93" t="str">
        <f t="shared" si="121"/>
        <v/>
      </c>
      <c r="AX220" s="92" t="str">
        <f t="shared" si="122"/>
        <v xml:space="preserve"> - недопустимо.</v>
      </c>
      <c r="AY220" s="23" t="s">
        <v>757</v>
      </c>
    </row>
    <row r="221" spans="2:51" s="23" customFormat="1" hidden="1" outlineLevel="1" x14ac:dyDescent="0.25">
      <c r="B221" s="24" t="str">
        <f t="shared" si="166"/>
        <v>В7_154</v>
      </c>
      <c r="C221" s="25" t="s">
        <v>116</v>
      </c>
      <c r="D221" s="25" t="s">
        <v>116</v>
      </c>
      <c r="E221" s="25" t="s">
        <v>116</v>
      </c>
      <c r="F221" s="25" t="s">
        <v>116</v>
      </c>
      <c r="G221" s="25" t="s">
        <v>117</v>
      </c>
      <c r="H221" s="25" t="s">
        <v>116</v>
      </c>
      <c r="I221" s="25" t="s">
        <v>165</v>
      </c>
      <c r="J221" s="25"/>
      <c r="K221" s="25"/>
      <c r="L221" s="25"/>
      <c r="M221" s="25" t="s">
        <v>121</v>
      </c>
      <c r="N221" s="25" t="s">
        <v>665</v>
      </c>
      <c r="O221" s="25"/>
      <c r="P221" s="25" t="s">
        <v>134</v>
      </c>
      <c r="Q221" s="25"/>
      <c r="R221" s="26" t="s">
        <v>122</v>
      </c>
      <c r="S221" s="25" t="s">
        <v>230</v>
      </c>
      <c r="T221" s="382"/>
      <c r="U221" s="25"/>
      <c r="V221" s="25"/>
      <c r="W221" s="25"/>
      <c r="X221" s="25"/>
      <c r="Y221" s="25"/>
      <c r="Z221" s="90" t="str">
        <f t="shared" si="105"/>
        <v>стр.040, 050 гр.4 раздела 1 ф.0503154 &lt;&gt; 0 - недопустимо.</v>
      </c>
      <c r="AA221" s="28" t="s">
        <v>123</v>
      </c>
      <c r="AB221" s="28" t="s">
        <v>123</v>
      </c>
      <c r="AC221" s="29"/>
      <c r="AD221" s="30"/>
      <c r="AE221" s="31" t="s">
        <v>4</v>
      </c>
      <c r="AF221" s="32" t="s">
        <v>123</v>
      </c>
      <c r="AG221" s="6">
        <f t="shared" si="106"/>
        <v>1</v>
      </c>
      <c r="AH221" s="6">
        <f t="shared" si="107"/>
        <v>0</v>
      </c>
      <c r="AI221" s="6">
        <f t="shared" si="108"/>
        <v>0</v>
      </c>
      <c r="AJ221" s="91" t="str">
        <f t="shared" si="109"/>
        <v>стр.040, 050</v>
      </c>
      <c r="AK221" s="92" t="str">
        <f t="shared" si="110"/>
        <v/>
      </c>
      <c r="AL221" s="92" t="str">
        <f t="shared" si="111"/>
        <v xml:space="preserve"> гр.4</v>
      </c>
      <c r="AM221" s="92" t="str">
        <f t="shared" si="112"/>
        <v/>
      </c>
      <c r="AN221" s="92" t="str">
        <f t="shared" si="113"/>
        <v xml:space="preserve"> раздела 1</v>
      </c>
      <c r="AO221" s="92" t="str">
        <f t="shared" si="124"/>
        <v xml:space="preserve"> ф.0503154</v>
      </c>
      <c r="AP221" s="79" t="str">
        <f t="shared" si="114"/>
        <v/>
      </c>
      <c r="AQ221" s="92" t="str">
        <f t="shared" si="115"/>
        <v xml:space="preserve"> &lt;&gt;</v>
      </c>
      <c r="AR221" s="92" t="str">
        <f t="shared" si="116"/>
        <v xml:space="preserve"> 0</v>
      </c>
      <c r="AS221" s="92" t="str">
        <f t="shared" si="117"/>
        <v/>
      </c>
      <c r="AT221" s="92" t="str">
        <f t="shared" si="118"/>
        <v/>
      </c>
      <c r="AU221" s="92" t="str">
        <f t="shared" si="119"/>
        <v/>
      </c>
      <c r="AV221" s="92" t="str">
        <f t="shared" si="120"/>
        <v/>
      </c>
      <c r="AW221" s="93" t="str">
        <f t="shared" si="121"/>
        <v/>
      </c>
      <c r="AX221" s="92" t="str">
        <f t="shared" si="122"/>
        <v xml:space="preserve"> - недопустимо.</v>
      </c>
      <c r="AY221" s="23" t="s">
        <v>758</v>
      </c>
    </row>
    <row r="222" spans="2:51" s="23" customFormat="1" hidden="1" outlineLevel="1" x14ac:dyDescent="0.25">
      <c r="B222" s="24" t="str">
        <f t="shared" si="166"/>
        <v>В8_154</v>
      </c>
      <c r="C222" s="25" t="s">
        <v>116</v>
      </c>
      <c r="D222" s="25" t="s">
        <v>116</v>
      </c>
      <c r="E222" s="25" t="s">
        <v>117</v>
      </c>
      <c r="F222" s="25" t="s">
        <v>116</v>
      </c>
      <c r="G222" s="25" t="s">
        <v>117</v>
      </c>
      <c r="H222" s="25" t="s">
        <v>116</v>
      </c>
      <c r="I222" s="25" t="s">
        <v>165</v>
      </c>
      <c r="J222" s="25"/>
      <c r="K222" s="25"/>
      <c r="L222" s="25"/>
      <c r="M222" s="25" t="s">
        <v>131</v>
      </c>
      <c r="N222" s="25" t="s">
        <v>759</v>
      </c>
      <c r="O222" s="25"/>
      <c r="P222" s="25" t="s">
        <v>125</v>
      </c>
      <c r="Q222" s="25"/>
      <c r="R222" s="26" t="s">
        <v>122</v>
      </c>
      <c r="S222" s="25" t="s">
        <v>230</v>
      </c>
      <c r="T222" s="382"/>
      <c r="U222" s="25"/>
      <c r="V222" s="25"/>
      <c r="W222" s="25"/>
      <c r="X222" s="25"/>
      <c r="Y222" s="25"/>
      <c r="Z222" s="90" t="str">
        <f t="shared" si="105"/>
        <v>стр.102, 103, 104, 110, 120 гр.3 раздела 2 ф.0503154 &lt;&gt; 0 - недопустимо.</v>
      </c>
      <c r="AA222" s="28" t="s">
        <v>123</v>
      </c>
      <c r="AB222" s="28" t="s">
        <v>123</v>
      </c>
      <c r="AC222" s="29"/>
      <c r="AD222" s="30"/>
      <c r="AE222" s="31" t="s">
        <v>4</v>
      </c>
      <c r="AF222" s="32" t="s">
        <v>123</v>
      </c>
      <c r="AG222" s="6">
        <f t="shared" si="106"/>
        <v>1</v>
      </c>
      <c r="AH222" s="6">
        <f t="shared" si="107"/>
        <v>0</v>
      </c>
      <c r="AI222" s="6">
        <f t="shared" si="108"/>
        <v>0</v>
      </c>
      <c r="AJ222" s="91" t="str">
        <f t="shared" si="109"/>
        <v>стр.102, 103, 104, 110, 120</v>
      </c>
      <c r="AK222" s="92" t="str">
        <f t="shared" si="110"/>
        <v/>
      </c>
      <c r="AL222" s="92" t="str">
        <f t="shared" si="111"/>
        <v xml:space="preserve"> гр.3</v>
      </c>
      <c r="AM222" s="92" t="str">
        <f t="shared" si="112"/>
        <v/>
      </c>
      <c r="AN222" s="92" t="str">
        <f t="shared" si="113"/>
        <v xml:space="preserve"> раздела 2</v>
      </c>
      <c r="AO222" s="92" t="str">
        <f t="shared" si="124"/>
        <v xml:space="preserve"> ф.0503154</v>
      </c>
      <c r="AP222" s="79" t="str">
        <f t="shared" si="114"/>
        <v/>
      </c>
      <c r="AQ222" s="92" t="str">
        <f t="shared" si="115"/>
        <v xml:space="preserve"> &lt;&gt;</v>
      </c>
      <c r="AR222" s="92" t="str">
        <f t="shared" si="116"/>
        <v xml:space="preserve"> 0</v>
      </c>
      <c r="AS222" s="92" t="str">
        <f t="shared" si="117"/>
        <v/>
      </c>
      <c r="AT222" s="92" t="str">
        <f t="shared" si="118"/>
        <v/>
      </c>
      <c r="AU222" s="92" t="str">
        <f t="shared" si="119"/>
        <v/>
      </c>
      <c r="AV222" s="92" t="str">
        <f t="shared" si="120"/>
        <v/>
      </c>
      <c r="AW222" s="93" t="str">
        <f t="shared" si="121"/>
        <v/>
      </c>
      <c r="AX222" s="92" t="str">
        <f t="shared" si="122"/>
        <v xml:space="preserve"> - недопустимо.</v>
      </c>
      <c r="AY222" s="23" t="s">
        <v>757</v>
      </c>
    </row>
    <row r="223" spans="2:51" s="23" customFormat="1" hidden="1" outlineLevel="1" x14ac:dyDescent="0.25">
      <c r="B223" s="24" t="str">
        <f t="shared" si="166"/>
        <v>В9_154</v>
      </c>
      <c r="C223" s="25" t="s">
        <v>116</v>
      </c>
      <c r="D223" s="25" t="s">
        <v>116</v>
      </c>
      <c r="E223" s="25" t="s">
        <v>116</v>
      </c>
      <c r="F223" s="25" t="s">
        <v>116</v>
      </c>
      <c r="G223" s="25" t="s">
        <v>117</v>
      </c>
      <c r="H223" s="25" t="s">
        <v>116</v>
      </c>
      <c r="I223" s="25" t="s">
        <v>165</v>
      </c>
      <c r="J223" s="25"/>
      <c r="K223" s="25"/>
      <c r="L223" s="25"/>
      <c r="M223" s="25" t="s">
        <v>131</v>
      </c>
      <c r="N223" s="25" t="s">
        <v>759</v>
      </c>
      <c r="O223" s="25"/>
      <c r="P223" s="25" t="s">
        <v>134</v>
      </c>
      <c r="Q223" s="25"/>
      <c r="R223" s="26" t="s">
        <v>122</v>
      </c>
      <c r="S223" s="25" t="s">
        <v>230</v>
      </c>
      <c r="T223" s="382"/>
      <c r="U223" s="25"/>
      <c r="V223" s="25"/>
      <c r="W223" s="25"/>
      <c r="X223" s="25"/>
      <c r="Y223" s="25"/>
      <c r="Z223" s="90" t="str">
        <f t="shared" si="105"/>
        <v>стр.102, 103, 104, 110, 120 гр.4 раздела 2 ф.0503154 &lt;&gt; 0 - недопустимо.</v>
      </c>
      <c r="AA223" s="28" t="s">
        <v>123</v>
      </c>
      <c r="AB223" s="28" t="s">
        <v>123</v>
      </c>
      <c r="AC223" s="29"/>
      <c r="AD223" s="30"/>
      <c r="AE223" s="31" t="s">
        <v>4</v>
      </c>
      <c r="AF223" s="32" t="s">
        <v>123</v>
      </c>
      <c r="AG223" s="6">
        <f t="shared" si="106"/>
        <v>1</v>
      </c>
      <c r="AH223" s="6">
        <f t="shared" si="107"/>
        <v>0</v>
      </c>
      <c r="AI223" s="6">
        <f t="shared" si="108"/>
        <v>0</v>
      </c>
      <c r="AJ223" s="91" t="str">
        <f t="shared" si="109"/>
        <v>стр.102, 103, 104, 110, 120</v>
      </c>
      <c r="AK223" s="92" t="str">
        <f t="shared" si="110"/>
        <v/>
      </c>
      <c r="AL223" s="92" t="str">
        <f t="shared" si="111"/>
        <v xml:space="preserve"> гр.4</v>
      </c>
      <c r="AM223" s="92" t="str">
        <f t="shared" si="112"/>
        <v/>
      </c>
      <c r="AN223" s="92" t="str">
        <f t="shared" si="113"/>
        <v xml:space="preserve"> раздела 2</v>
      </c>
      <c r="AO223" s="92" t="str">
        <f t="shared" si="124"/>
        <v xml:space="preserve"> ф.0503154</v>
      </c>
      <c r="AP223" s="79" t="str">
        <f t="shared" si="114"/>
        <v/>
      </c>
      <c r="AQ223" s="92" t="str">
        <f t="shared" si="115"/>
        <v xml:space="preserve"> &lt;&gt;</v>
      </c>
      <c r="AR223" s="92" t="str">
        <f t="shared" si="116"/>
        <v xml:space="preserve"> 0</v>
      </c>
      <c r="AS223" s="92" t="str">
        <f t="shared" si="117"/>
        <v/>
      </c>
      <c r="AT223" s="92" t="str">
        <f t="shared" si="118"/>
        <v/>
      </c>
      <c r="AU223" s="92" t="str">
        <f t="shared" si="119"/>
        <v/>
      </c>
      <c r="AV223" s="92" t="str">
        <f t="shared" si="120"/>
        <v/>
      </c>
      <c r="AW223" s="93" t="str">
        <f t="shared" si="121"/>
        <v/>
      </c>
      <c r="AX223" s="92" t="str">
        <f t="shared" si="122"/>
        <v xml:space="preserve"> - недопустимо.</v>
      </c>
      <c r="AY223" s="23" t="s">
        <v>758</v>
      </c>
    </row>
    <row r="224" spans="2:51" s="23" customFormat="1" ht="28.5" hidden="1" outlineLevel="1" x14ac:dyDescent="0.25">
      <c r="B224" s="24" t="str">
        <f t="shared" si="166"/>
        <v>В10_154</v>
      </c>
      <c r="C224" s="25" t="s">
        <v>116</v>
      </c>
      <c r="D224" s="25" t="s">
        <v>116</v>
      </c>
      <c r="E224" s="25" t="s">
        <v>117</v>
      </c>
      <c r="F224" s="25" t="s">
        <v>116</v>
      </c>
      <c r="G224" s="25" t="s">
        <v>117</v>
      </c>
      <c r="H224" s="25" t="s">
        <v>116</v>
      </c>
      <c r="I224" s="25" t="s">
        <v>165</v>
      </c>
      <c r="J224" s="25"/>
      <c r="K224" s="25"/>
      <c r="L224" s="25"/>
      <c r="M224" s="25" t="s">
        <v>121</v>
      </c>
      <c r="N224" s="25" t="s">
        <v>292</v>
      </c>
      <c r="O224" s="25"/>
      <c r="P224" s="25" t="s">
        <v>120</v>
      </c>
      <c r="Q224" s="25"/>
      <c r="R224" s="26" t="s">
        <v>122</v>
      </c>
      <c r="S224" s="25"/>
      <c r="T224" s="382"/>
      <c r="U224" s="25" t="s">
        <v>121</v>
      </c>
      <c r="V224" s="25" t="s">
        <v>760</v>
      </c>
      <c r="W224" s="25"/>
      <c r="X224" s="25" t="s">
        <v>120</v>
      </c>
      <c r="Y224" s="25"/>
      <c r="Z224" s="90" t="str">
        <f t="shared" si="105"/>
        <v>стр.010 по всем графам раздела 1 ф.0503154 &lt;&gt; 013 + 014 + 015 по соответствующим графам раздела 1 - недопустимо.</v>
      </c>
      <c r="AA224" s="28" t="s">
        <v>123</v>
      </c>
      <c r="AB224" s="28" t="s">
        <v>123</v>
      </c>
      <c r="AC224" s="29"/>
      <c r="AD224" s="30"/>
      <c r="AE224" s="31" t="s">
        <v>4</v>
      </c>
      <c r="AF224" s="32" t="s">
        <v>123</v>
      </c>
      <c r="AG224" s="6">
        <f t="shared" si="106"/>
        <v>1</v>
      </c>
      <c r="AH224" s="6">
        <f t="shared" si="107"/>
        <v>0</v>
      </c>
      <c r="AI224" s="6">
        <f t="shared" si="108"/>
        <v>0</v>
      </c>
      <c r="AJ224" s="91" t="str">
        <f t="shared" si="109"/>
        <v>стр.010</v>
      </c>
      <c r="AK224" s="92" t="str">
        <f t="shared" si="110"/>
        <v/>
      </c>
      <c r="AL224" s="92" t="str">
        <f t="shared" si="111"/>
        <v xml:space="preserve"> по всем графам</v>
      </c>
      <c r="AM224" s="92" t="str">
        <f t="shared" si="112"/>
        <v/>
      </c>
      <c r="AN224" s="92" t="str">
        <f t="shared" si="113"/>
        <v xml:space="preserve"> раздела 1</v>
      </c>
      <c r="AO224" s="92" t="str">
        <f t="shared" si="124"/>
        <v xml:space="preserve"> ф.0503154</v>
      </c>
      <c r="AP224" s="79" t="str">
        <f t="shared" si="114"/>
        <v/>
      </c>
      <c r="AQ224" s="92" t="str">
        <f t="shared" si="115"/>
        <v xml:space="preserve"> &lt;&gt;</v>
      </c>
      <c r="AR224" s="92" t="str">
        <f t="shared" si="116"/>
        <v/>
      </c>
      <c r="AS224" s="92" t="str">
        <f t="shared" si="117"/>
        <v xml:space="preserve"> 013 + 014 + 015</v>
      </c>
      <c r="AT224" s="92" t="str">
        <f t="shared" si="118"/>
        <v/>
      </c>
      <c r="AU224" s="92" t="str">
        <f t="shared" si="119"/>
        <v xml:space="preserve"> по соответствующим графам</v>
      </c>
      <c r="AV224" s="92" t="str">
        <f t="shared" si="120"/>
        <v/>
      </c>
      <c r="AW224" s="93" t="str">
        <f t="shared" si="121"/>
        <v xml:space="preserve"> раздела 1</v>
      </c>
      <c r="AX224" s="92" t="str">
        <f t="shared" si="122"/>
        <v xml:space="preserve"> - недопустимо.</v>
      </c>
      <c r="AY224" s="23" t="s">
        <v>761</v>
      </c>
    </row>
    <row r="225" spans="2:51" s="23" customFormat="1" ht="28.5" hidden="1" outlineLevel="1" x14ac:dyDescent="0.25">
      <c r="B225" s="24" t="str">
        <f t="shared" si="166"/>
        <v>В11_154</v>
      </c>
      <c r="C225" s="25" t="s">
        <v>116</v>
      </c>
      <c r="D225" s="25" t="s">
        <v>116</v>
      </c>
      <c r="E225" s="25" t="s">
        <v>117</v>
      </c>
      <c r="F225" s="25" t="s">
        <v>116</v>
      </c>
      <c r="G225" s="25" t="s">
        <v>117</v>
      </c>
      <c r="H225" s="25" t="s">
        <v>116</v>
      </c>
      <c r="I225" s="25" t="s">
        <v>165</v>
      </c>
      <c r="J225" s="25"/>
      <c r="K225" s="25"/>
      <c r="L225" s="25"/>
      <c r="M225" s="25" t="s">
        <v>121</v>
      </c>
      <c r="N225" s="25" t="s">
        <v>762</v>
      </c>
      <c r="O225" s="25"/>
      <c r="P225" s="25" t="s">
        <v>120</v>
      </c>
      <c r="Q225" s="25"/>
      <c r="R225" s="26" t="s">
        <v>122</v>
      </c>
      <c r="S225" s="25"/>
      <c r="T225" s="382"/>
      <c r="U225" s="25" t="s">
        <v>121</v>
      </c>
      <c r="V225" s="25" t="s">
        <v>763</v>
      </c>
      <c r="W225" s="25"/>
      <c r="X225" s="25" t="s">
        <v>120</v>
      </c>
      <c r="Y225" s="25"/>
      <c r="Z225" s="90" t="str">
        <f t="shared" si="105"/>
        <v>стр.030 по всем графам раздела 1 ф.0503154 &lt;&gt; 032 + 033 + 034 по соответствующим графам раздела 1 - недопустимо.</v>
      </c>
      <c r="AA225" s="28" t="s">
        <v>123</v>
      </c>
      <c r="AB225" s="28" t="s">
        <v>123</v>
      </c>
      <c r="AC225" s="29"/>
      <c r="AD225" s="30"/>
      <c r="AE225" s="31" t="s">
        <v>4</v>
      </c>
      <c r="AF225" s="32" t="s">
        <v>123</v>
      </c>
      <c r="AG225" s="6">
        <f t="shared" si="106"/>
        <v>1</v>
      </c>
      <c r="AH225" s="6">
        <f t="shared" si="107"/>
        <v>0</v>
      </c>
      <c r="AI225" s="6">
        <f t="shared" si="108"/>
        <v>0</v>
      </c>
      <c r="AJ225" s="91" t="str">
        <f t="shared" si="109"/>
        <v>стр.030</v>
      </c>
      <c r="AK225" s="92" t="str">
        <f t="shared" si="110"/>
        <v/>
      </c>
      <c r="AL225" s="92" t="str">
        <f t="shared" si="111"/>
        <v xml:space="preserve"> по всем графам</v>
      </c>
      <c r="AM225" s="92" t="str">
        <f t="shared" si="112"/>
        <v/>
      </c>
      <c r="AN225" s="92" t="str">
        <f t="shared" si="113"/>
        <v xml:space="preserve"> раздела 1</v>
      </c>
      <c r="AO225" s="92" t="str">
        <f t="shared" si="124"/>
        <v xml:space="preserve"> ф.0503154</v>
      </c>
      <c r="AP225" s="79" t="str">
        <f t="shared" si="114"/>
        <v/>
      </c>
      <c r="AQ225" s="92" t="str">
        <f t="shared" si="115"/>
        <v xml:space="preserve"> &lt;&gt;</v>
      </c>
      <c r="AR225" s="92" t="str">
        <f t="shared" si="116"/>
        <v/>
      </c>
      <c r="AS225" s="92" t="str">
        <f t="shared" si="117"/>
        <v xml:space="preserve"> 032 + 033 + 034</v>
      </c>
      <c r="AT225" s="92" t="str">
        <f t="shared" si="118"/>
        <v/>
      </c>
      <c r="AU225" s="92" t="str">
        <f t="shared" si="119"/>
        <v xml:space="preserve"> по соответствующим графам</v>
      </c>
      <c r="AV225" s="92" t="str">
        <f t="shared" si="120"/>
        <v/>
      </c>
      <c r="AW225" s="93" t="str">
        <f t="shared" si="121"/>
        <v xml:space="preserve"> раздела 1</v>
      </c>
      <c r="AX225" s="92" t="str">
        <f t="shared" si="122"/>
        <v xml:space="preserve"> - недопустимо.</v>
      </c>
      <c r="AY225" s="23" t="s">
        <v>764</v>
      </c>
    </row>
    <row r="226" spans="2:51" s="23" customFormat="1" ht="28.5" hidden="1" outlineLevel="1" x14ac:dyDescent="0.25">
      <c r="B226" s="24" t="str">
        <f t="shared" si="166"/>
        <v>В12_154</v>
      </c>
      <c r="C226" s="25" t="s">
        <v>116</v>
      </c>
      <c r="D226" s="25" t="s">
        <v>116</v>
      </c>
      <c r="E226" s="25" t="s">
        <v>117</v>
      </c>
      <c r="F226" s="25" t="s">
        <v>116</v>
      </c>
      <c r="G226" s="25" t="s">
        <v>117</v>
      </c>
      <c r="H226" s="25" t="s">
        <v>116</v>
      </c>
      <c r="I226" s="25" t="s">
        <v>165</v>
      </c>
      <c r="J226" s="25"/>
      <c r="K226" s="25"/>
      <c r="L226" s="25"/>
      <c r="M226" s="25" t="s">
        <v>121</v>
      </c>
      <c r="N226" s="25" t="s">
        <v>666</v>
      </c>
      <c r="O226" s="25"/>
      <c r="P226" s="25" t="s">
        <v>120</v>
      </c>
      <c r="Q226" s="25"/>
      <c r="R226" s="26" t="s">
        <v>122</v>
      </c>
      <c r="S226" s="25"/>
      <c r="T226" s="382"/>
      <c r="U226" s="25" t="s">
        <v>121</v>
      </c>
      <c r="V226" s="25" t="s">
        <v>765</v>
      </c>
      <c r="W226" s="25"/>
      <c r="X226" s="25" t="s">
        <v>120</v>
      </c>
      <c r="Y226" s="25"/>
      <c r="Z226" s="90" t="str">
        <f t="shared" si="105"/>
        <v>стр.060 по всем графам раздела 1 ф.0503154 &lt;&gt; 010 + 020 + 030 + 040 + 050 по соответствующим графам раздела 1 - недопустимо.</v>
      </c>
      <c r="AA226" s="28" t="s">
        <v>123</v>
      </c>
      <c r="AB226" s="28" t="s">
        <v>123</v>
      </c>
      <c r="AC226" s="29"/>
      <c r="AD226" s="30"/>
      <c r="AE226" s="31" t="s">
        <v>4</v>
      </c>
      <c r="AF226" s="32" t="s">
        <v>123</v>
      </c>
      <c r="AG226" s="6">
        <f t="shared" si="106"/>
        <v>1</v>
      </c>
      <c r="AH226" s="6">
        <f t="shared" si="107"/>
        <v>0</v>
      </c>
      <c r="AI226" s="6">
        <f t="shared" si="108"/>
        <v>0</v>
      </c>
      <c r="AJ226" s="91" t="str">
        <f t="shared" si="109"/>
        <v>стр.060</v>
      </c>
      <c r="AK226" s="92" t="str">
        <f t="shared" si="110"/>
        <v/>
      </c>
      <c r="AL226" s="92" t="str">
        <f t="shared" si="111"/>
        <v xml:space="preserve"> по всем графам</v>
      </c>
      <c r="AM226" s="92" t="str">
        <f t="shared" si="112"/>
        <v/>
      </c>
      <c r="AN226" s="92" t="str">
        <f t="shared" si="113"/>
        <v xml:space="preserve"> раздела 1</v>
      </c>
      <c r="AO226" s="92" t="str">
        <f t="shared" si="124"/>
        <v xml:space="preserve"> ф.0503154</v>
      </c>
      <c r="AP226" s="79" t="str">
        <f t="shared" si="114"/>
        <v/>
      </c>
      <c r="AQ226" s="92" t="str">
        <f t="shared" si="115"/>
        <v xml:space="preserve"> &lt;&gt;</v>
      </c>
      <c r="AR226" s="92" t="str">
        <f t="shared" si="116"/>
        <v/>
      </c>
      <c r="AS226" s="92" t="str">
        <f t="shared" si="117"/>
        <v xml:space="preserve"> 010 + 020 + 030 + 040 + 050</v>
      </c>
      <c r="AT226" s="92" t="str">
        <f t="shared" si="118"/>
        <v/>
      </c>
      <c r="AU226" s="92" t="str">
        <f t="shared" si="119"/>
        <v xml:space="preserve"> по соответствующим графам</v>
      </c>
      <c r="AV226" s="92" t="str">
        <f t="shared" si="120"/>
        <v/>
      </c>
      <c r="AW226" s="93" t="str">
        <f t="shared" si="121"/>
        <v xml:space="preserve"> раздела 1</v>
      </c>
      <c r="AX226" s="92" t="str">
        <f t="shared" si="122"/>
        <v xml:space="preserve"> - недопустимо.</v>
      </c>
      <c r="AY226" s="23" t="s">
        <v>766</v>
      </c>
    </row>
    <row r="227" spans="2:51" s="23" customFormat="1" ht="28.5" hidden="1" outlineLevel="1" x14ac:dyDescent="0.25">
      <c r="B227" s="24" t="str">
        <f t="shared" si="166"/>
        <v>В13_154</v>
      </c>
      <c r="C227" s="25" t="s">
        <v>116</v>
      </c>
      <c r="D227" s="25" t="s">
        <v>116</v>
      </c>
      <c r="E227" s="25" t="s">
        <v>117</v>
      </c>
      <c r="F227" s="25" t="s">
        <v>116</v>
      </c>
      <c r="G227" s="25" t="s">
        <v>117</v>
      </c>
      <c r="H227" s="25" t="s">
        <v>116</v>
      </c>
      <c r="I227" s="25" t="s">
        <v>165</v>
      </c>
      <c r="J227" s="25"/>
      <c r="K227" s="25"/>
      <c r="L227" s="25"/>
      <c r="M227" s="25" t="s">
        <v>121</v>
      </c>
      <c r="N227" s="25" t="s">
        <v>669</v>
      </c>
      <c r="O227" s="25"/>
      <c r="P227" s="25" t="s">
        <v>120</v>
      </c>
      <c r="Q227" s="25"/>
      <c r="R227" s="26" t="s">
        <v>122</v>
      </c>
      <c r="S227" s="25"/>
      <c r="T227" s="382"/>
      <c r="U227" s="25" t="s">
        <v>121</v>
      </c>
      <c r="V227" s="25" t="s">
        <v>666</v>
      </c>
      <c r="W227" s="25"/>
      <c r="X227" s="25" t="s">
        <v>120</v>
      </c>
      <c r="Y227" s="25"/>
      <c r="Z227" s="90" t="str">
        <f t="shared" si="105"/>
        <v>стр.070 по всем графам раздела 1 ф.0503154 &lt;&gt; 060 по соответствующим графам раздела 1 - недопустимо.</v>
      </c>
      <c r="AA227" s="28" t="s">
        <v>123</v>
      </c>
      <c r="AB227" s="28" t="s">
        <v>123</v>
      </c>
      <c r="AC227" s="29"/>
      <c r="AD227" s="30"/>
      <c r="AE227" s="31" t="s">
        <v>4</v>
      </c>
      <c r="AF227" s="32" t="s">
        <v>123</v>
      </c>
      <c r="AG227" s="6">
        <f t="shared" si="106"/>
        <v>1</v>
      </c>
      <c r="AH227" s="6">
        <f t="shared" si="107"/>
        <v>0</v>
      </c>
      <c r="AI227" s="6">
        <f t="shared" si="108"/>
        <v>0</v>
      </c>
      <c r="AJ227" s="91" t="str">
        <f t="shared" si="109"/>
        <v>стр.070</v>
      </c>
      <c r="AK227" s="92" t="str">
        <f t="shared" si="110"/>
        <v/>
      </c>
      <c r="AL227" s="92" t="str">
        <f t="shared" si="111"/>
        <v xml:space="preserve"> по всем графам</v>
      </c>
      <c r="AM227" s="92" t="str">
        <f t="shared" si="112"/>
        <v/>
      </c>
      <c r="AN227" s="92" t="str">
        <f t="shared" si="113"/>
        <v xml:space="preserve"> раздела 1</v>
      </c>
      <c r="AO227" s="92" t="str">
        <f t="shared" si="124"/>
        <v xml:space="preserve"> ф.0503154</v>
      </c>
      <c r="AP227" s="79" t="str">
        <f t="shared" si="114"/>
        <v/>
      </c>
      <c r="AQ227" s="92" t="str">
        <f t="shared" si="115"/>
        <v xml:space="preserve"> &lt;&gt;</v>
      </c>
      <c r="AR227" s="92" t="str">
        <f t="shared" si="116"/>
        <v/>
      </c>
      <c r="AS227" s="92" t="str">
        <f t="shared" si="117"/>
        <v xml:space="preserve"> 060</v>
      </c>
      <c r="AT227" s="92" t="str">
        <f t="shared" si="118"/>
        <v/>
      </c>
      <c r="AU227" s="92" t="str">
        <f t="shared" si="119"/>
        <v xml:space="preserve"> по соответствующим графам</v>
      </c>
      <c r="AV227" s="92" t="str">
        <f t="shared" si="120"/>
        <v/>
      </c>
      <c r="AW227" s="93" t="str">
        <f t="shared" si="121"/>
        <v xml:space="preserve"> раздела 1</v>
      </c>
      <c r="AX227" s="92" t="str">
        <f t="shared" si="122"/>
        <v xml:space="preserve"> - недопустимо.</v>
      </c>
      <c r="AY227" s="23" t="s">
        <v>767</v>
      </c>
    </row>
    <row r="228" spans="2:51" s="23" customFormat="1" ht="28.5" hidden="1" outlineLevel="1" x14ac:dyDescent="0.25">
      <c r="B228" s="24" t="str">
        <f t="shared" si="166"/>
        <v>В14_154</v>
      </c>
      <c r="C228" s="25" t="s">
        <v>116</v>
      </c>
      <c r="D228" s="25" t="s">
        <v>116</v>
      </c>
      <c r="E228" s="25" t="s">
        <v>117</v>
      </c>
      <c r="F228" s="25" t="s">
        <v>116</v>
      </c>
      <c r="G228" s="25" t="s">
        <v>117</v>
      </c>
      <c r="H228" s="25" t="s">
        <v>116</v>
      </c>
      <c r="I228" s="25" t="s">
        <v>165</v>
      </c>
      <c r="J228" s="25"/>
      <c r="K228" s="25"/>
      <c r="L228" s="25"/>
      <c r="M228" s="25" t="s">
        <v>131</v>
      </c>
      <c r="N228" s="25" t="s">
        <v>249</v>
      </c>
      <c r="O228" s="25"/>
      <c r="P228" s="25" t="s">
        <v>120</v>
      </c>
      <c r="Q228" s="25"/>
      <c r="R228" s="26" t="s">
        <v>122</v>
      </c>
      <c r="S228" s="25"/>
      <c r="T228" s="382"/>
      <c r="U228" s="25" t="s">
        <v>131</v>
      </c>
      <c r="V228" s="25" t="s">
        <v>768</v>
      </c>
      <c r="W228" s="25"/>
      <c r="X228" s="25" t="s">
        <v>120</v>
      </c>
      <c r="Y228" s="25"/>
      <c r="Z228" s="90" t="str">
        <f t="shared" si="105"/>
        <v>стр.100 по всем графам раздела 2 ф.0503154 &lt;&gt; 102 + 103 + 104 по соответствующим графам раздела 2 - недопустимо.</v>
      </c>
      <c r="AA228" s="28" t="s">
        <v>123</v>
      </c>
      <c r="AB228" s="28" t="s">
        <v>123</v>
      </c>
      <c r="AC228" s="29"/>
      <c r="AD228" s="30"/>
      <c r="AE228" s="31" t="s">
        <v>4</v>
      </c>
      <c r="AF228" s="32" t="s">
        <v>123</v>
      </c>
      <c r="AG228" s="6">
        <f t="shared" si="106"/>
        <v>1</v>
      </c>
      <c r="AH228" s="6">
        <f t="shared" si="107"/>
        <v>0</v>
      </c>
      <c r="AI228" s="6">
        <f t="shared" si="108"/>
        <v>0</v>
      </c>
      <c r="AJ228" s="91" t="str">
        <f t="shared" si="109"/>
        <v>стр.100</v>
      </c>
      <c r="AK228" s="92" t="str">
        <f t="shared" si="110"/>
        <v/>
      </c>
      <c r="AL228" s="92" t="str">
        <f t="shared" si="111"/>
        <v xml:space="preserve"> по всем графам</v>
      </c>
      <c r="AM228" s="92" t="str">
        <f t="shared" si="112"/>
        <v/>
      </c>
      <c r="AN228" s="92" t="str">
        <f t="shared" si="113"/>
        <v xml:space="preserve"> раздела 2</v>
      </c>
      <c r="AO228" s="92" t="str">
        <f t="shared" si="124"/>
        <v xml:space="preserve"> ф.0503154</v>
      </c>
      <c r="AP228" s="79" t="str">
        <f t="shared" si="114"/>
        <v/>
      </c>
      <c r="AQ228" s="92" t="str">
        <f t="shared" si="115"/>
        <v xml:space="preserve"> &lt;&gt;</v>
      </c>
      <c r="AR228" s="92" t="str">
        <f t="shared" si="116"/>
        <v/>
      </c>
      <c r="AS228" s="92" t="str">
        <f t="shared" si="117"/>
        <v xml:space="preserve"> 102 + 103 + 104</v>
      </c>
      <c r="AT228" s="92" t="str">
        <f t="shared" si="118"/>
        <v/>
      </c>
      <c r="AU228" s="92" t="str">
        <f t="shared" si="119"/>
        <v xml:space="preserve"> по соответствующим графам</v>
      </c>
      <c r="AV228" s="92" t="str">
        <f t="shared" si="120"/>
        <v/>
      </c>
      <c r="AW228" s="93" t="str">
        <f t="shared" si="121"/>
        <v xml:space="preserve"> раздела 2</v>
      </c>
      <c r="AX228" s="92" t="str">
        <f t="shared" si="122"/>
        <v xml:space="preserve"> - недопустимо.</v>
      </c>
      <c r="AY228" s="23" t="s">
        <v>769</v>
      </c>
    </row>
    <row r="229" spans="2:51" s="23" customFormat="1" ht="28.5" hidden="1" outlineLevel="1" x14ac:dyDescent="0.25">
      <c r="B229" s="24" t="str">
        <f t="shared" si="166"/>
        <v>В15_154</v>
      </c>
      <c r="C229" s="25" t="s">
        <v>116</v>
      </c>
      <c r="D229" s="25" t="s">
        <v>116</v>
      </c>
      <c r="E229" s="25" t="s">
        <v>117</v>
      </c>
      <c r="F229" s="25" t="s">
        <v>116</v>
      </c>
      <c r="G229" s="25" t="s">
        <v>117</v>
      </c>
      <c r="H229" s="25" t="s">
        <v>116</v>
      </c>
      <c r="I229" s="25" t="s">
        <v>165</v>
      </c>
      <c r="J229" s="25"/>
      <c r="K229" s="25"/>
      <c r="L229" s="25"/>
      <c r="M229" s="25" t="s">
        <v>131</v>
      </c>
      <c r="N229" s="25" t="s">
        <v>674</v>
      </c>
      <c r="O229" s="25"/>
      <c r="P229" s="25" t="s">
        <v>120</v>
      </c>
      <c r="Q229" s="25"/>
      <c r="R229" s="26" t="s">
        <v>122</v>
      </c>
      <c r="S229" s="25"/>
      <c r="T229" s="382"/>
      <c r="U229" s="25" t="s">
        <v>131</v>
      </c>
      <c r="V229" s="25" t="s">
        <v>770</v>
      </c>
      <c r="W229" s="25"/>
      <c r="X229" s="25" t="s">
        <v>120</v>
      </c>
      <c r="Y229" s="25"/>
      <c r="Z229" s="90" t="str">
        <f t="shared" si="105"/>
        <v>стр.150 по всем графам раздела 2 ф.0503154 &lt;&gt; 090 + 100 + 110 + 120 по соответствующим графам раздела 2 - недопустимо.</v>
      </c>
      <c r="AA229" s="28" t="s">
        <v>123</v>
      </c>
      <c r="AB229" s="28" t="s">
        <v>123</v>
      </c>
      <c r="AC229" s="29"/>
      <c r="AD229" s="30"/>
      <c r="AE229" s="31" t="s">
        <v>4</v>
      </c>
      <c r="AF229" s="32" t="s">
        <v>123</v>
      </c>
      <c r="AG229" s="6">
        <f t="shared" si="106"/>
        <v>1</v>
      </c>
      <c r="AH229" s="6">
        <f t="shared" si="107"/>
        <v>0</v>
      </c>
      <c r="AI229" s="6">
        <f t="shared" si="108"/>
        <v>0</v>
      </c>
      <c r="AJ229" s="91" t="str">
        <f t="shared" si="109"/>
        <v>стр.150</v>
      </c>
      <c r="AK229" s="92" t="str">
        <f t="shared" si="110"/>
        <v/>
      </c>
      <c r="AL229" s="92" t="str">
        <f t="shared" si="111"/>
        <v xml:space="preserve"> по всем графам</v>
      </c>
      <c r="AM229" s="92" t="str">
        <f t="shared" si="112"/>
        <v/>
      </c>
      <c r="AN229" s="92" t="str">
        <f t="shared" si="113"/>
        <v xml:space="preserve"> раздела 2</v>
      </c>
      <c r="AO229" s="92" t="str">
        <f t="shared" si="124"/>
        <v xml:space="preserve"> ф.0503154</v>
      </c>
      <c r="AP229" s="79" t="str">
        <f t="shared" si="114"/>
        <v/>
      </c>
      <c r="AQ229" s="92" t="str">
        <f t="shared" si="115"/>
        <v xml:space="preserve"> &lt;&gt;</v>
      </c>
      <c r="AR229" s="92" t="str">
        <f t="shared" si="116"/>
        <v/>
      </c>
      <c r="AS229" s="92" t="str">
        <f t="shared" si="117"/>
        <v xml:space="preserve"> 090 + 100 + 110 + 120</v>
      </c>
      <c r="AT229" s="92" t="str">
        <f t="shared" si="118"/>
        <v/>
      </c>
      <c r="AU229" s="92" t="str">
        <f t="shared" si="119"/>
        <v xml:space="preserve"> по соответствующим графам</v>
      </c>
      <c r="AV229" s="92" t="str">
        <f t="shared" si="120"/>
        <v/>
      </c>
      <c r="AW229" s="93" t="str">
        <f t="shared" si="121"/>
        <v xml:space="preserve"> раздела 2</v>
      </c>
      <c r="AX229" s="92" t="str">
        <f t="shared" si="122"/>
        <v xml:space="preserve"> - недопустимо.</v>
      </c>
      <c r="AY229" s="23" t="s">
        <v>771</v>
      </c>
    </row>
    <row r="230" spans="2:51" s="23" customFormat="1" ht="28.5" hidden="1" outlineLevel="1" x14ac:dyDescent="0.25">
      <c r="B230" s="24" t="str">
        <f t="shared" si="166"/>
        <v>В16_154</v>
      </c>
      <c r="C230" s="25" t="s">
        <v>116</v>
      </c>
      <c r="D230" s="25" t="s">
        <v>116</v>
      </c>
      <c r="E230" s="25" t="s">
        <v>117</v>
      </c>
      <c r="F230" s="25" t="s">
        <v>116</v>
      </c>
      <c r="G230" s="25" t="s">
        <v>117</v>
      </c>
      <c r="H230" s="25" t="s">
        <v>116</v>
      </c>
      <c r="I230" s="25" t="s">
        <v>165</v>
      </c>
      <c r="J230" s="25"/>
      <c r="K230" s="25"/>
      <c r="L230" s="25"/>
      <c r="M230" s="25" t="s">
        <v>131</v>
      </c>
      <c r="N230" s="25" t="s">
        <v>618</v>
      </c>
      <c r="O230" s="25"/>
      <c r="P230" s="25" t="s">
        <v>125</v>
      </c>
      <c r="Q230" s="25"/>
      <c r="R230" s="26" t="s">
        <v>122</v>
      </c>
      <c r="S230" s="25"/>
      <c r="T230" s="382"/>
      <c r="U230" s="25" t="s">
        <v>121</v>
      </c>
      <c r="V230" s="25" t="s">
        <v>760</v>
      </c>
      <c r="W230" s="25"/>
      <c r="X230" s="25" t="s">
        <v>125</v>
      </c>
      <c r="Y230" s="25"/>
      <c r="Z230" s="90" t="str">
        <f t="shared" si="105"/>
        <v>стр.210 гр.3 раздела 2 ф.0503154 &lt;&gt; 013 + 014 + 015 гр.3 раздела 1 - недопустимо.</v>
      </c>
      <c r="AA230" s="28" t="s">
        <v>123</v>
      </c>
      <c r="AB230" s="28" t="s">
        <v>123</v>
      </c>
      <c r="AC230" s="29"/>
      <c r="AD230" s="30"/>
      <c r="AE230" s="31" t="s">
        <v>4</v>
      </c>
      <c r="AF230" s="32" t="s">
        <v>123</v>
      </c>
      <c r="AG230" s="6">
        <f t="shared" si="106"/>
        <v>1</v>
      </c>
      <c r="AH230" s="6">
        <f t="shared" si="107"/>
        <v>0</v>
      </c>
      <c r="AI230" s="6">
        <f t="shared" si="108"/>
        <v>0</v>
      </c>
      <c r="AJ230" s="91" t="str">
        <f t="shared" si="109"/>
        <v>стр.210</v>
      </c>
      <c r="AK230" s="92" t="str">
        <f t="shared" si="110"/>
        <v/>
      </c>
      <c r="AL230" s="92" t="str">
        <f t="shared" si="111"/>
        <v xml:space="preserve"> гр.3</v>
      </c>
      <c r="AM230" s="92" t="str">
        <f t="shared" si="112"/>
        <v/>
      </c>
      <c r="AN230" s="92" t="str">
        <f t="shared" si="113"/>
        <v xml:space="preserve"> раздела 2</v>
      </c>
      <c r="AO230" s="92" t="str">
        <f t="shared" si="124"/>
        <v xml:space="preserve"> ф.0503154</v>
      </c>
      <c r="AP230" s="79" t="str">
        <f t="shared" si="114"/>
        <v/>
      </c>
      <c r="AQ230" s="92" t="str">
        <f t="shared" si="115"/>
        <v xml:space="preserve"> &lt;&gt;</v>
      </c>
      <c r="AR230" s="92" t="str">
        <f t="shared" si="116"/>
        <v/>
      </c>
      <c r="AS230" s="92" t="str">
        <f t="shared" si="117"/>
        <v xml:space="preserve"> 013 + 014 + 015</v>
      </c>
      <c r="AT230" s="92" t="str">
        <f t="shared" si="118"/>
        <v/>
      </c>
      <c r="AU230" s="92" t="str">
        <f t="shared" si="119"/>
        <v xml:space="preserve"> гр.3</v>
      </c>
      <c r="AV230" s="92" t="str">
        <f t="shared" si="120"/>
        <v/>
      </c>
      <c r="AW230" s="93" t="str">
        <f t="shared" si="121"/>
        <v xml:space="preserve"> раздела 1</v>
      </c>
      <c r="AX230" s="92" t="str">
        <f t="shared" si="122"/>
        <v xml:space="preserve"> - недопустимо.</v>
      </c>
      <c r="AY230" s="23" t="s">
        <v>772</v>
      </c>
    </row>
    <row r="231" spans="2:51" s="23" customFormat="1" hidden="1" outlineLevel="1" x14ac:dyDescent="0.25">
      <c r="B231" s="24" t="str">
        <f t="shared" si="166"/>
        <v>В17_154</v>
      </c>
      <c r="C231" s="25" t="s">
        <v>116</v>
      </c>
      <c r="D231" s="25" t="s">
        <v>116</v>
      </c>
      <c r="E231" s="25" t="s">
        <v>117</v>
      </c>
      <c r="F231" s="25" t="s">
        <v>116</v>
      </c>
      <c r="G231" s="25" t="s">
        <v>116</v>
      </c>
      <c r="H231" s="25" t="s">
        <v>116</v>
      </c>
      <c r="I231" s="25" t="s">
        <v>165</v>
      </c>
      <c r="J231" s="25"/>
      <c r="K231" s="25"/>
      <c r="L231" s="25"/>
      <c r="M231" s="25" t="s">
        <v>131</v>
      </c>
      <c r="N231" s="25" t="s">
        <v>618</v>
      </c>
      <c r="O231" s="25"/>
      <c r="P231" s="25" t="s">
        <v>125</v>
      </c>
      <c r="Q231" s="25"/>
      <c r="R231" s="26" t="s">
        <v>122</v>
      </c>
      <c r="S231" s="25"/>
      <c r="T231" s="382"/>
      <c r="U231" s="25" t="s">
        <v>131</v>
      </c>
      <c r="V231" s="25" t="s">
        <v>618</v>
      </c>
      <c r="W231" s="25"/>
      <c r="X231" s="25" t="s">
        <v>134</v>
      </c>
      <c r="Y231" s="25"/>
      <c r="Z231" s="90" t="str">
        <f t="shared" si="105"/>
        <v>стр.210 гр.3 раздела 2 ф.0503154 &lt;&gt; 210 гр.4 раздела 2 - недопустимо.</v>
      </c>
      <c r="AA231" s="28" t="s">
        <v>123</v>
      </c>
      <c r="AB231" s="28" t="s">
        <v>123</v>
      </c>
      <c r="AC231" s="29"/>
      <c r="AD231" s="30"/>
      <c r="AE231" s="31" t="s">
        <v>4</v>
      </c>
      <c r="AF231" s="32" t="s">
        <v>123</v>
      </c>
      <c r="AG231" s="6">
        <f t="shared" si="106"/>
        <v>1</v>
      </c>
      <c r="AH231" s="6">
        <f t="shared" si="107"/>
        <v>0</v>
      </c>
      <c r="AI231" s="6">
        <f t="shared" si="108"/>
        <v>0</v>
      </c>
      <c r="AJ231" s="91" t="str">
        <f t="shared" si="109"/>
        <v>стр.210</v>
      </c>
      <c r="AK231" s="92" t="str">
        <f t="shared" si="110"/>
        <v/>
      </c>
      <c r="AL231" s="92" t="str">
        <f t="shared" si="111"/>
        <v xml:space="preserve"> гр.3</v>
      </c>
      <c r="AM231" s="92" t="str">
        <f t="shared" si="112"/>
        <v/>
      </c>
      <c r="AN231" s="92" t="str">
        <f t="shared" si="113"/>
        <v xml:space="preserve"> раздела 2</v>
      </c>
      <c r="AO231" s="92" t="str">
        <f t="shared" si="124"/>
        <v xml:space="preserve"> ф.0503154</v>
      </c>
      <c r="AP231" s="79" t="str">
        <f t="shared" si="114"/>
        <v/>
      </c>
      <c r="AQ231" s="92" t="str">
        <f t="shared" si="115"/>
        <v xml:space="preserve"> &lt;&gt;</v>
      </c>
      <c r="AR231" s="92" t="str">
        <f t="shared" si="116"/>
        <v/>
      </c>
      <c r="AS231" s="92" t="str">
        <f t="shared" si="117"/>
        <v xml:space="preserve"> 210</v>
      </c>
      <c r="AT231" s="92" t="str">
        <f t="shared" si="118"/>
        <v/>
      </c>
      <c r="AU231" s="92" t="str">
        <f t="shared" si="119"/>
        <v xml:space="preserve"> гр.4</v>
      </c>
      <c r="AV231" s="92" t="str">
        <f t="shared" si="120"/>
        <v/>
      </c>
      <c r="AW231" s="93" t="str">
        <f t="shared" si="121"/>
        <v xml:space="preserve"> раздела 2</v>
      </c>
      <c r="AX231" s="92" t="str">
        <f t="shared" si="122"/>
        <v xml:space="preserve"> - недопустимо.</v>
      </c>
      <c r="AY231" s="23" t="s">
        <v>773</v>
      </c>
    </row>
    <row r="232" spans="2:51" s="23" customFormat="1" ht="28.5" hidden="1" outlineLevel="1" x14ac:dyDescent="0.25">
      <c r="B232" s="24" t="str">
        <f t="shared" si="166"/>
        <v>В18_154</v>
      </c>
      <c r="C232" s="25" t="s">
        <v>116</v>
      </c>
      <c r="D232" s="25" t="s">
        <v>116</v>
      </c>
      <c r="E232" s="25" t="s">
        <v>117</v>
      </c>
      <c r="F232" s="25" t="s">
        <v>116</v>
      </c>
      <c r="G232" s="25" t="s">
        <v>117</v>
      </c>
      <c r="H232" s="25" t="s">
        <v>116</v>
      </c>
      <c r="I232" s="25" t="s">
        <v>165</v>
      </c>
      <c r="J232" s="25"/>
      <c r="K232" s="25"/>
      <c r="L232" s="25"/>
      <c r="M232" s="25" t="s">
        <v>131</v>
      </c>
      <c r="N232" s="25" t="s">
        <v>689</v>
      </c>
      <c r="O232" s="25"/>
      <c r="P232" s="25" t="s">
        <v>120</v>
      </c>
      <c r="Q232" s="25"/>
      <c r="R232" s="26" t="s">
        <v>122</v>
      </c>
      <c r="S232" s="25"/>
      <c r="T232" s="382"/>
      <c r="U232" s="25" t="s">
        <v>131</v>
      </c>
      <c r="V232" s="25" t="s">
        <v>618</v>
      </c>
      <c r="W232" s="25"/>
      <c r="X232" s="25" t="s">
        <v>120</v>
      </c>
      <c r="Y232" s="25"/>
      <c r="Z232" s="90" t="str">
        <f t="shared" ref="Z232:Z333" si="167">AJ232&amp;AK232&amp;AL232&amp;AM232&amp;AN232&amp;AO232&amp;AP232&amp;AQ232&amp;AR232&amp;AS232&amp;AT232&amp;AU232&amp;AV232&amp;AW232&amp;AX232</f>
        <v>стр.220 по всем графам раздела 2 ф.0503154 &lt;&gt; 210 по соответствующим графам раздела 2 - недопустимо.</v>
      </c>
      <c r="AA232" s="28" t="s">
        <v>123</v>
      </c>
      <c r="AB232" s="28" t="s">
        <v>123</v>
      </c>
      <c r="AC232" s="29"/>
      <c r="AD232" s="30"/>
      <c r="AE232" s="31" t="s">
        <v>4</v>
      </c>
      <c r="AF232" s="32" t="s">
        <v>123</v>
      </c>
      <c r="AG232" s="6">
        <f t="shared" ref="AG232:AG333" si="168">IF(AE232="Включена",1,0)</f>
        <v>1</v>
      </c>
      <c r="AH232" s="6">
        <f t="shared" ref="AH232:AH333" si="169">IF(AE232="Черновик",1,0)</f>
        <v>0</v>
      </c>
      <c r="AI232" s="6">
        <f t="shared" ref="AI232:AI333" si="170">IF(AE232="Отсутствует",1,0)</f>
        <v>0</v>
      </c>
      <c r="AJ232" s="91" t="str">
        <f t="shared" ref="AJ232:AJ333" si="171">IF(N232="*","по всем строкам","стр."&amp;N232)</f>
        <v>стр.220</v>
      </c>
      <c r="AK232" s="92" t="str">
        <f t="shared" ref="AK232:AK333" si="172">IF(O232="",""," (кроме стр."&amp;O232&amp;")")</f>
        <v/>
      </c>
      <c r="AL232" s="92" t="str">
        <f t="shared" ref="AL232:AL333" si="173">IF(P232="*"," по всем графам"," гр."&amp;P232)</f>
        <v xml:space="preserve"> по всем графам</v>
      </c>
      <c r="AM232" s="92" t="str">
        <f t="shared" ref="AM232:AM333" si="174">IF(Q232="",""," (кроме гр."&amp;Q232&amp;")")</f>
        <v/>
      </c>
      <c r="AN232" s="92" t="str">
        <f t="shared" ref="AN232:AN333" si="175">IF(M232="",""," раздела "&amp;M232)</f>
        <v xml:space="preserve"> раздела 2</v>
      </c>
      <c r="AO232" s="92" t="str">
        <f t="shared" si="124"/>
        <v xml:space="preserve"> ф.0503154</v>
      </c>
      <c r="AP232" s="79" t="str">
        <f t="shared" ref="AP232:AP333" si="176">IF(J232="",""," (ПРП="&amp;J232&amp;")")</f>
        <v/>
      </c>
      <c r="AQ232" s="92" t="str">
        <f t="shared" ref="AQ232:AQ333" si="177">IF(R232="="," &lt;&gt;",IF(R232="&lt;&gt;"," =",IF(R232="&gt;"," &lt;",IF(R232="&lt;"," &gt;",IF(R232="&gt;="," &lt;",IF(R232="&lt;="," &gt;",""))))))</f>
        <v xml:space="preserve"> &lt;&gt;</v>
      </c>
      <c r="AR232" s="92" t="str">
        <f t="shared" ref="AR232:AR333" si="178">IF(S232="",""," "&amp;S232)</f>
        <v/>
      </c>
      <c r="AS232" s="92" t="str">
        <f t="shared" ref="AS232:AS333" si="179">IF(V232="*"," соответствующим строкам",IF(V232="",""," "&amp;V232))</f>
        <v xml:space="preserve"> 210</v>
      </c>
      <c r="AT232" s="92" t="str">
        <f t="shared" ref="AT232:AT333" si="180">IF(W232="",""," (кроме стр."&amp;W232&amp;")")</f>
        <v/>
      </c>
      <c r="AU232" s="92" t="str">
        <f t="shared" ref="AU232:AU333" si="181">IF(X232="*"," по соответствующим графам",IF(X232="",""," гр."&amp;X232))</f>
        <v xml:space="preserve"> по соответствующим графам</v>
      </c>
      <c r="AV232" s="92" t="str">
        <f t="shared" ref="AV232:AV333" si="182">IF(Y232="",""," (кроме гр."&amp;Y232&amp;")")</f>
        <v/>
      </c>
      <c r="AW232" s="93" t="str">
        <f t="shared" ref="AW232:AW333" si="183">IF(U232="",""," раздела "&amp;U232)</f>
        <v xml:space="preserve"> раздела 2</v>
      </c>
      <c r="AX232" s="92" t="str">
        <f t="shared" ref="AX232:AX333" si="184">IF(AC232="",IF(IF(OR(AA232="П",AB232="П"),"П","Б")="Б"," - недопустимо."," - требуется пояснение.")," - "&amp;AC232)</f>
        <v xml:space="preserve"> - недопустимо.</v>
      </c>
      <c r="AY232" s="23" t="s">
        <v>774</v>
      </c>
    </row>
    <row r="233" spans="2:51" s="23" customFormat="1" ht="28.5" hidden="1" outlineLevel="1" x14ac:dyDescent="0.25">
      <c r="B233" s="24" t="str">
        <f t="shared" si="166"/>
        <v>В19_154</v>
      </c>
      <c r="C233" s="25" t="s">
        <v>116</v>
      </c>
      <c r="D233" s="25" t="s">
        <v>116</v>
      </c>
      <c r="E233" s="25" t="s">
        <v>117</v>
      </c>
      <c r="F233" s="25" t="s">
        <v>116</v>
      </c>
      <c r="G233" s="25" t="s">
        <v>117</v>
      </c>
      <c r="H233" s="25" t="s">
        <v>116</v>
      </c>
      <c r="I233" s="25" t="s">
        <v>165</v>
      </c>
      <c r="J233" s="25"/>
      <c r="K233" s="25"/>
      <c r="L233" s="25"/>
      <c r="M233" s="25" t="s">
        <v>131</v>
      </c>
      <c r="N233" s="25" t="s">
        <v>629</v>
      </c>
      <c r="O233" s="25"/>
      <c r="P233" s="25" t="s">
        <v>120</v>
      </c>
      <c r="Q233" s="25"/>
      <c r="R233" s="26" t="s">
        <v>122</v>
      </c>
      <c r="S233" s="25"/>
      <c r="T233" s="382"/>
      <c r="U233" s="25" t="s">
        <v>131</v>
      </c>
      <c r="V233" s="25" t="s">
        <v>691</v>
      </c>
      <c r="W233" s="25"/>
      <c r="X233" s="25" t="s">
        <v>120</v>
      </c>
      <c r="Y233" s="25"/>
      <c r="Z233" s="90" t="str">
        <f t="shared" si="167"/>
        <v>стр.230 по всем графам раздела 2 ф.0503154 &lt;&gt; 150 + 220 по соответствующим графам раздела 2 - недопустимо.</v>
      </c>
      <c r="AA233" s="28" t="s">
        <v>123</v>
      </c>
      <c r="AB233" s="28" t="s">
        <v>123</v>
      </c>
      <c r="AC233" s="29"/>
      <c r="AD233" s="30"/>
      <c r="AE233" s="31" t="s">
        <v>4</v>
      </c>
      <c r="AF233" s="32" t="s">
        <v>123</v>
      </c>
      <c r="AG233" s="6">
        <f t="shared" si="168"/>
        <v>1</v>
      </c>
      <c r="AH233" s="6">
        <f t="shared" si="169"/>
        <v>0</v>
      </c>
      <c r="AI233" s="6">
        <f t="shared" si="170"/>
        <v>0</v>
      </c>
      <c r="AJ233" s="91" t="str">
        <f t="shared" si="171"/>
        <v>стр.230</v>
      </c>
      <c r="AK233" s="92" t="str">
        <f t="shared" si="172"/>
        <v/>
      </c>
      <c r="AL233" s="92" t="str">
        <f t="shared" si="173"/>
        <v xml:space="preserve"> по всем графам</v>
      </c>
      <c r="AM233" s="92" t="str">
        <f t="shared" si="174"/>
        <v/>
      </c>
      <c r="AN233" s="92" t="str">
        <f t="shared" si="175"/>
        <v xml:space="preserve"> раздела 2</v>
      </c>
      <c r="AO233" s="92" t="str">
        <f t="shared" si="124"/>
        <v xml:space="preserve"> ф.0503154</v>
      </c>
      <c r="AP233" s="79" t="str">
        <f t="shared" si="176"/>
        <v/>
      </c>
      <c r="AQ233" s="92" t="str">
        <f t="shared" si="177"/>
        <v xml:space="preserve"> &lt;&gt;</v>
      </c>
      <c r="AR233" s="92" t="str">
        <f t="shared" si="178"/>
        <v/>
      </c>
      <c r="AS233" s="92" t="str">
        <f t="shared" si="179"/>
        <v xml:space="preserve"> 150 + 220</v>
      </c>
      <c r="AT233" s="92" t="str">
        <f t="shared" si="180"/>
        <v/>
      </c>
      <c r="AU233" s="92" t="str">
        <f t="shared" si="181"/>
        <v xml:space="preserve"> по соответствующим графам</v>
      </c>
      <c r="AV233" s="92" t="str">
        <f t="shared" si="182"/>
        <v/>
      </c>
      <c r="AW233" s="93" t="str">
        <f t="shared" si="183"/>
        <v xml:space="preserve"> раздела 2</v>
      </c>
      <c r="AX233" s="92" t="str">
        <f t="shared" si="184"/>
        <v xml:space="preserve"> - недопустимо.</v>
      </c>
      <c r="AY233" s="23" t="s">
        <v>775</v>
      </c>
    </row>
    <row r="234" spans="2:51" s="23" customFormat="1" ht="28.5" hidden="1" outlineLevel="1" x14ac:dyDescent="0.25">
      <c r="B234" s="24" t="str">
        <f t="shared" si="166"/>
        <v>В20_154</v>
      </c>
      <c r="C234" s="25" t="s">
        <v>116</v>
      </c>
      <c r="D234" s="25" t="s">
        <v>116</v>
      </c>
      <c r="E234" s="25" t="s">
        <v>116</v>
      </c>
      <c r="F234" s="25" t="s">
        <v>116</v>
      </c>
      <c r="G234" s="25" t="s">
        <v>117</v>
      </c>
      <c r="H234" s="25" t="s">
        <v>116</v>
      </c>
      <c r="I234" s="25" t="s">
        <v>165</v>
      </c>
      <c r="J234" s="25"/>
      <c r="K234" s="25"/>
      <c r="L234" s="25"/>
      <c r="M234" s="25" t="s">
        <v>121</v>
      </c>
      <c r="N234" s="25" t="s">
        <v>292</v>
      </c>
      <c r="O234" s="25"/>
      <c r="P234" s="25" t="s">
        <v>120</v>
      </c>
      <c r="Q234" s="25"/>
      <c r="R234" s="26" t="s">
        <v>122</v>
      </c>
      <c r="S234" s="25"/>
      <c r="T234" s="382"/>
      <c r="U234" s="25" t="s">
        <v>131</v>
      </c>
      <c r="V234" s="25" t="s">
        <v>618</v>
      </c>
      <c r="W234" s="25"/>
      <c r="X234" s="25" t="s">
        <v>120</v>
      </c>
      <c r="Y234" s="25"/>
      <c r="Z234" s="90" t="str">
        <f t="shared" si="167"/>
        <v>стр.010 по всем графам раздела 1 ф.0503154 &lt;&gt; 210 по соответствующим графам раздела 2 - недопустимо.</v>
      </c>
      <c r="AA234" s="28" t="s">
        <v>123</v>
      </c>
      <c r="AB234" s="28" t="s">
        <v>123</v>
      </c>
      <c r="AC234" s="29"/>
      <c r="AD234" s="30"/>
      <c r="AE234" s="31" t="s">
        <v>4</v>
      </c>
      <c r="AF234" s="32" t="s">
        <v>123</v>
      </c>
      <c r="AG234" s="6">
        <f t="shared" si="168"/>
        <v>1</v>
      </c>
      <c r="AH234" s="6">
        <f t="shared" si="169"/>
        <v>0</v>
      </c>
      <c r="AI234" s="6">
        <f t="shared" si="170"/>
        <v>0</v>
      </c>
      <c r="AJ234" s="91" t="str">
        <f t="shared" si="171"/>
        <v>стр.010</v>
      </c>
      <c r="AK234" s="92" t="str">
        <f t="shared" si="172"/>
        <v/>
      </c>
      <c r="AL234" s="92" t="str">
        <f t="shared" si="173"/>
        <v xml:space="preserve"> по всем графам</v>
      </c>
      <c r="AM234" s="92" t="str">
        <f t="shared" si="174"/>
        <v/>
      </c>
      <c r="AN234" s="92" t="str">
        <f t="shared" si="175"/>
        <v xml:space="preserve"> раздела 1</v>
      </c>
      <c r="AO234" s="92" t="str">
        <f t="shared" si="124"/>
        <v xml:space="preserve"> ф.0503154</v>
      </c>
      <c r="AP234" s="79" t="str">
        <f t="shared" si="176"/>
        <v/>
      </c>
      <c r="AQ234" s="92" t="str">
        <f t="shared" si="177"/>
        <v xml:space="preserve"> &lt;&gt;</v>
      </c>
      <c r="AR234" s="92" t="str">
        <f t="shared" si="178"/>
        <v/>
      </c>
      <c r="AS234" s="92" t="str">
        <f t="shared" si="179"/>
        <v xml:space="preserve"> 210</v>
      </c>
      <c r="AT234" s="92" t="str">
        <f t="shared" si="180"/>
        <v/>
      </c>
      <c r="AU234" s="92" t="str">
        <f t="shared" si="181"/>
        <v xml:space="preserve"> по соответствующим графам</v>
      </c>
      <c r="AV234" s="92" t="str">
        <f t="shared" si="182"/>
        <v/>
      </c>
      <c r="AW234" s="93" t="str">
        <f t="shared" si="183"/>
        <v xml:space="preserve"> раздела 2</v>
      </c>
      <c r="AX234" s="92" t="str">
        <f t="shared" si="184"/>
        <v xml:space="preserve"> - недопустимо.</v>
      </c>
      <c r="AY234" s="23" t="s">
        <v>776</v>
      </c>
    </row>
    <row r="235" spans="2:51" s="23" customFormat="1" ht="28.5" hidden="1" outlineLevel="1" x14ac:dyDescent="0.25">
      <c r="B235" s="24" t="str">
        <f t="shared" si="166"/>
        <v>В21_154</v>
      </c>
      <c r="C235" s="25" t="s">
        <v>116</v>
      </c>
      <c r="D235" s="25" t="s">
        <v>116</v>
      </c>
      <c r="E235" s="25" t="s">
        <v>116</v>
      </c>
      <c r="F235" s="25" t="s">
        <v>116</v>
      </c>
      <c r="G235" s="25" t="s">
        <v>117</v>
      </c>
      <c r="H235" s="25" t="s">
        <v>116</v>
      </c>
      <c r="I235" s="25" t="s">
        <v>165</v>
      </c>
      <c r="J235" s="25"/>
      <c r="K235" s="25"/>
      <c r="L235" s="25"/>
      <c r="M235" s="25" t="s">
        <v>121</v>
      </c>
      <c r="N235" s="25" t="s">
        <v>669</v>
      </c>
      <c r="O235" s="25"/>
      <c r="P235" s="25" t="s">
        <v>120</v>
      </c>
      <c r="Q235" s="25"/>
      <c r="R235" s="26" t="s">
        <v>122</v>
      </c>
      <c r="S235" s="25"/>
      <c r="T235" s="382"/>
      <c r="U235" s="25" t="s">
        <v>131</v>
      </c>
      <c r="V235" s="25" t="s">
        <v>629</v>
      </c>
      <c r="W235" s="25"/>
      <c r="X235" s="25" t="s">
        <v>120</v>
      </c>
      <c r="Y235" s="25"/>
      <c r="Z235" s="90" t="str">
        <f t="shared" si="167"/>
        <v>стр.070 по всем графам раздела 1 ф.0503154 &lt;&gt; 230 по соответствующим графам раздела 2 - недопустимо.</v>
      </c>
      <c r="AA235" s="28" t="s">
        <v>123</v>
      </c>
      <c r="AB235" s="28" t="s">
        <v>123</v>
      </c>
      <c r="AC235" s="29"/>
      <c r="AD235" s="30"/>
      <c r="AE235" s="31" t="s">
        <v>4</v>
      </c>
      <c r="AF235" s="32" t="s">
        <v>123</v>
      </c>
      <c r="AG235" s="6">
        <f t="shared" si="168"/>
        <v>1</v>
      </c>
      <c r="AH235" s="6">
        <f t="shared" si="169"/>
        <v>0</v>
      </c>
      <c r="AI235" s="6">
        <f t="shared" si="170"/>
        <v>0</v>
      </c>
      <c r="AJ235" s="91" t="str">
        <f t="shared" si="171"/>
        <v>стр.070</v>
      </c>
      <c r="AK235" s="92" t="str">
        <f t="shared" si="172"/>
        <v/>
      </c>
      <c r="AL235" s="92" t="str">
        <f t="shared" si="173"/>
        <v xml:space="preserve"> по всем графам</v>
      </c>
      <c r="AM235" s="92" t="str">
        <f t="shared" si="174"/>
        <v/>
      </c>
      <c r="AN235" s="92" t="str">
        <f t="shared" si="175"/>
        <v xml:space="preserve"> раздела 1</v>
      </c>
      <c r="AO235" s="92" t="str">
        <f t="shared" si="124"/>
        <v xml:space="preserve"> ф.0503154</v>
      </c>
      <c r="AP235" s="79" t="str">
        <f t="shared" si="176"/>
        <v/>
      </c>
      <c r="AQ235" s="92" t="str">
        <f t="shared" si="177"/>
        <v xml:space="preserve"> &lt;&gt;</v>
      </c>
      <c r="AR235" s="92" t="str">
        <f t="shared" si="178"/>
        <v/>
      </c>
      <c r="AS235" s="92" t="str">
        <f t="shared" si="179"/>
        <v xml:space="preserve"> 230</v>
      </c>
      <c r="AT235" s="92" t="str">
        <f t="shared" si="180"/>
        <v/>
      </c>
      <c r="AU235" s="92" t="str">
        <f t="shared" si="181"/>
        <v xml:space="preserve"> по соответствующим графам</v>
      </c>
      <c r="AV235" s="92" t="str">
        <f t="shared" si="182"/>
        <v/>
      </c>
      <c r="AW235" s="93" t="str">
        <f t="shared" si="183"/>
        <v xml:space="preserve"> раздела 2</v>
      </c>
      <c r="AX235" s="92" t="str">
        <f t="shared" si="184"/>
        <v xml:space="preserve"> - недопустимо.</v>
      </c>
      <c r="AY235" s="23" t="s">
        <v>777</v>
      </c>
    </row>
    <row r="236" spans="2:51" s="23" customFormat="1" ht="42.75" hidden="1" outlineLevel="1" x14ac:dyDescent="0.25">
      <c r="B236" s="24" t="str">
        <f t="shared" si="166"/>
        <v>В22_154</v>
      </c>
      <c r="C236" s="25" t="s">
        <v>116</v>
      </c>
      <c r="D236" s="25" t="s">
        <v>116</v>
      </c>
      <c r="E236" s="25" t="s">
        <v>117</v>
      </c>
      <c r="F236" s="25" t="s">
        <v>116</v>
      </c>
      <c r="G236" s="25" t="s">
        <v>117</v>
      </c>
      <c r="H236" s="25" t="s">
        <v>116</v>
      </c>
      <c r="I236" s="25" t="s">
        <v>165</v>
      </c>
      <c r="J236" s="25"/>
      <c r="K236" s="25"/>
      <c r="L236" s="25"/>
      <c r="M236" s="25" t="s">
        <v>125</v>
      </c>
      <c r="N236" s="25" t="s">
        <v>778</v>
      </c>
      <c r="O236" s="25"/>
      <c r="P236" s="25" t="s">
        <v>120</v>
      </c>
      <c r="Q236" s="25"/>
      <c r="R236" s="26" t="s">
        <v>122</v>
      </c>
      <c r="S236" s="25"/>
      <c r="T236" s="382"/>
      <c r="U236" s="25" t="s">
        <v>125</v>
      </c>
      <c r="V236" s="25" t="s">
        <v>779</v>
      </c>
      <c r="W236" s="25"/>
      <c r="X236" s="25" t="s">
        <v>120</v>
      </c>
      <c r="Y236" s="25"/>
      <c r="Z236" s="90" t="str">
        <f t="shared" si="167"/>
        <v>стр.Всего по всем графам раздела 3 ф.0503154 &lt;&gt; итого по л/с 20 + 21 + 22 + 30 + 31 + 32 + 41 + 71 по соответствующим графам раздела 3 - недопустимо.</v>
      </c>
      <c r="AA236" s="28" t="s">
        <v>123</v>
      </c>
      <c r="AB236" s="28" t="s">
        <v>123</v>
      </c>
      <c r="AC236" s="29"/>
      <c r="AD236" s="30"/>
      <c r="AE236" s="31" t="s">
        <v>4</v>
      </c>
      <c r="AF236" s="32" t="s">
        <v>123</v>
      </c>
      <c r="AG236" s="6">
        <f t="shared" si="168"/>
        <v>1</v>
      </c>
      <c r="AH236" s="6">
        <f t="shared" si="169"/>
        <v>0</v>
      </c>
      <c r="AI236" s="6">
        <f t="shared" si="170"/>
        <v>0</v>
      </c>
      <c r="AJ236" s="91" t="str">
        <f t="shared" si="171"/>
        <v>стр.Всего</v>
      </c>
      <c r="AK236" s="92" t="str">
        <f t="shared" si="172"/>
        <v/>
      </c>
      <c r="AL236" s="92" t="str">
        <f t="shared" si="173"/>
        <v xml:space="preserve"> по всем графам</v>
      </c>
      <c r="AM236" s="92" t="str">
        <f t="shared" si="174"/>
        <v/>
      </c>
      <c r="AN236" s="92" t="str">
        <f t="shared" si="175"/>
        <v xml:space="preserve"> раздела 3</v>
      </c>
      <c r="AO236" s="92" t="str">
        <f t="shared" si="124"/>
        <v xml:space="preserve"> ф.0503154</v>
      </c>
      <c r="AP236" s="79" t="str">
        <f t="shared" si="176"/>
        <v/>
      </c>
      <c r="AQ236" s="92" t="str">
        <f t="shared" si="177"/>
        <v xml:space="preserve"> &lt;&gt;</v>
      </c>
      <c r="AR236" s="92" t="str">
        <f t="shared" si="178"/>
        <v/>
      </c>
      <c r="AS236" s="92" t="str">
        <f t="shared" si="179"/>
        <v xml:space="preserve"> итого по л/с 20 + 21 + 22 + 30 + 31 + 32 + 41 + 71</v>
      </c>
      <c r="AT236" s="92" t="str">
        <f t="shared" si="180"/>
        <v/>
      </c>
      <c r="AU236" s="92" t="str">
        <f t="shared" si="181"/>
        <v xml:space="preserve"> по соответствующим графам</v>
      </c>
      <c r="AV236" s="92" t="str">
        <f t="shared" si="182"/>
        <v/>
      </c>
      <c r="AW236" s="93" t="str">
        <f t="shared" si="183"/>
        <v xml:space="preserve"> раздела 3</v>
      </c>
      <c r="AX236" s="92" t="str">
        <f t="shared" si="184"/>
        <v xml:space="preserve"> - недопустимо.</v>
      </c>
      <c r="AY236" s="23" t="s">
        <v>780</v>
      </c>
    </row>
    <row r="237" spans="2:51" s="23" customFormat="1" ht="28.5" hidden="1" outlineLevel="1" x14ac:dyDescent="0.25">
      <c r="B237" s="24" t="str">
        <f t="shared" si="166"/>
        <v>В23_154</v>
      </c>
      <c r="C237" s="25" t="s">
        <v>116</v>
      </c>
      <c r="D237" s="25" t="s">
        <v>116</v>
      </c>
      <c r="E237" s="25" t="s">
        <v>117</v>
      </c>
      <c r="F237" s="25" t="s">
        <v>116</v>
      </c>
      <c r="G237" s="25" t="s">
        <v>117</v>
      </c>
      <c r="H237" s="25" t="s">
        <v>116</v>
      </c>
      <c r="I237" s="25" t="s">
        <v>165</v>
      </c>
      <c r="J237" s="25"/>
      <c r="K237" s="25"/>
      <c r="L237" s="25"/>
      <c r="M237" s="25" t="s">
        <v>125</v>
      </c>
      <c r="N237" s="25" t="s">
        <v>781</v>
      </c>
      <c r="O237" s="25"/>
      <c r="P237" s="25" t="s">
        <v>120</v>
      </c>
      <c r="Q237" s="25"/>
      <c r="R237" s="26" t="s">
        <v>122</v>
      </c>
      <c r="S237" s="25"/>
      <c r="T237" s="382"/>
      <c r="U237" s="25" t="s">
        <v>125</v>
      </c>
      <c r="V237" s="25" t="s">
        <v>782</v>
      </c>
      <c r="W237" s="25"/>
      <c r="X237" s="25" t="s">
        <v>120</v>
      </c>
      <c r="Y237" s="25"/>
      <c r="Z237" s="90" t="str">
        <f t="shared" si="167"/>
        <v>стр.итого по л/с 20 по всем графам раздела 3 ф.0503154 &lt;&gt; в том числе по л/с 20 по соответствующим графам раздела 3 - недопустимо.</v>
      </c>
      <c r="AA237" s="28" t="s">
        <v>123</v>
      </c>
      <c r="AB237" s="28" t="s">
        <v>123</v>
      </c>
      <c r="AC237" s="29"/>
      <c r="AD237" s="30"/>
      <c r="AE237" s="31" t="s">
        <v>4</v>
      </c>
      <c r="AF237" s="32" t="s">
        <v>123</v>
      </c>
      <c r="AG237" s="6">
        <f t="shared" si="168"/>
        <v>1</v>
      </c>
      <c r="AH237" s="6">
        <f t="shared" si="169"/>
        <v>0</v>
      </c>
      <c r="AI237" s="6">
        <f t="shared" si="170"/>
        <v>0</v>
      </c>
      <c r="AJ237" s="91" t="str">
        <f t="shared" si="171"/>
        <v>стр.итого по л/с 20</v>
      </c>
      <c r="AK237" s="92" t="str">
        <f t="shared" si="172"/>
        <v/>
      </c>
      <c r="AL237" s="92" t="str">
        <f t="shared" si="173"/>
        <v xml:space="preserve"> по всем графам</v>
      </c>
      <c r="AM237" s="92" t="str">
        <f t="shared" si="174"/>
        <v/>
      </c>
      <c r="AN237" s="92" t="str">
        <f t="shared" si="175"/>
        <v xml:space="preserve"> раздела 3</v>
      </c>
      <c r="AO237" s="92" t="str">
        <f t="shared" si="124"/>
        <v xml:space="preserve"> ф.0503154</v>
      </c>
      <c r="AP237" s="79" t="str">
        <f t="shared" si="176"/>
        <v/>
      </c>
      <c r="AQ237" s="92" t="str">
        <f t="shared" si="177"/>
        <v xml:space="preserve"> &lt;&gt;</v>
      </c>
      <c r="AR237" s="92" t="str">
        <f t="shared" si="178"/>
        <v/>
      </c>
      <c r="AS237" s="92" t="str">
        <f t="shared" si="179"/>
        <v xml:space="preserve"> в том числе по л/с 20</v>
      </c>
      <c r="AT237" s="92" t="str">
        <f t="shared" si="180"/>
        <v/>
      </c>
      <c r="AU237" s="92" t="str">
        <f t="shared" si="181"/>
        <v xml:space="preserve"> по соответствующим графам</v>
      </c>
      <c r="AV237" s="92" t="str">
        <f t="shared" si="182"/>
        <v/>
      </c>
      <c r="AW237" s="93" t="str">
        <f t="shared" si="183"/>
        <v xml:space="preserve"> раздела 3</v>
      </c>
      <c r="AX237" s="92" t="str">
        <f t="shared" si="184"/>
        <v xml:space="preserve"> - недопустимо.</v>
      </c>
      <c r="AY237" s="23" t="s">
        <v>783</v>
      </c>
    </row>
    <row r="238" spans="2:51" s="23" customFormat="1" ht="28.5" hidden="1" outlineLevel="1" x14ac:dyDescent="0.25">
      <c r="B238" s="24" t="str">
        <f t="shared" si="166"/>
        <v>В24_154</v>
      </c>
      <c r="C238" s="25" t="s">
        <v>116</v>
      </c>
      <c r="D238" s="25" t="s">
        <v>116</v>
      </c>
      <c r="E238" s="25" t="s">
        <v>117</v>
      </c>
      <c r="F238" s="25" t="s">
        <v>116</v>
      </c>
      <c r="G238" s="25" t="s">
        <v>117</v>
      </c>
      <c r="H238" s="25" t="s">
        <v>116</v>
      </c>
      <c r="I238" s="25" t="s">
        <v>165</v>
      </c>
      <c r="J238" s="25"/>
      <c r="K238" s="25"/>
      <c r="L238" s="25"/>
      <c r="M238" s="25" t="s">
        <v>125</v>
      </c>
      <c r="N238" s="25" t="s">
        <v>784</v>
      </c>
      <c r="O238" s="25"/>
      <c r="P238" s="25" t="s">
        <v>120</v>
      </c>
      <c r="Q238" s="25"/>
      <c r="R238" s="26" t="s">
        <v>122</v>
      </c>
      <c r="S238" s="25"/>
      <c r="T238" s="382"/>
      <c r="U238" s="25" t="s">
        <v>125</v>
      </c>
      <c r="V238" s="25" t="s">
        <v>785</v>
      </c>
      <c r="W238" s="25"/>
      <c r="X238" s="25" t="s">
        <v>120</v>
      </c>
      <c r="Y238" s="25"/>
      <c r="Z238" s="90" t="str">
        <f t="shared" si="167"/>
        <v>стр.итого по л/с 21 по всем графам раздела 3 ф.0503154 &lt;&gt; в том числе по л/с 21 по соответствующим графам раздела 3 - недопустимо.</v>
      </c>
      <c r="AA238" s="28" t="s">
        <v>123</v>
      </c>
      <c r="AB238" s="28" t="s">
        <v>123</v>
      </c>
      <c r="AC238" s="29"/>
      <c r="AD238" s="30"/>
      <c r="AE238" s="31" t="s">
        <v>4</v>
      </c>
      <c r="AF238" s="32" t="s">
        <v>123</v>
      </c>
      <c r="AG238" s="6">
        <f t="shared" si="168"/>
        <v>1</v>
      </c>
      <c r="AH238" s="6">
        <f t="shared" si="169"/>
        <v>0</v>
      </c>
      <c r="AI238" s="6">
        <f t="shared" si="170"/>
        <v>0</v>
      </c>
      <c r="AJ238" s="91" t="str">
        <f t="shared" si="171"/>
        <v>стр.итого по л/с 21</v>
      </c>
      <c r="AK238" s="92" t="str">
        <f t="shared" si="172"/>
        <v/>
      </c>
      <c r="AL238" s="92" t="str">
        <f t="shared" si="173"/>
        <v xml:space="preserve"> по всем графам</v>
      </c>
      <c r="AM238" s="92" t="str">
        <f t="shared" si="174"/>
        <v/>
      </c>
      <c r="AN238" s="92" t="str">
        <f t="shared" si="175"/>
        <v xml:space="preserve"> раздела 3</v>
      </c>
      <c r="AO238" s="92" t="str">
        <f t="shared" ref="AO238:AO339" si="185">" ф."&amp;I238</f>
        <v xml:space="preserve"> ф.0503154</v>
      </c>
      <c r="AP238" s="79" t="str">
        <f t="shared" si="176"/>
        <v/>
      </c>
      <c r="AQ238" s="92" t="str">
        <f t="shared" si="177"/>
        <v xml:space="preserve"> &lt;&gt;</v>
      </c>
      <c r="AR238" s="92" t="str">
        <f t="shared" si="178"/>
        <v/>
      </c>
      <c r="AS238" s="92" t="str">
        <f t="shared" si="179"/>
        <v xml:space="preserve"> в том числе по л/с 21</v>
      </c>
      <c r="AT238" s="92" t="str">
        <f t="shared" si="180"/>
        <v/>
      </c>
      <c r="AU238" s="92" t="str">
        <f t="shared" si="181"/>
        <v xml:space="preserve"> по соответствующим графам</v>
      </c>
      <c r="AV238" s="92" t="str">
        <f t="shared" si="182"/>
        <v/>
      </c>
      <c r="AW238" s="93" t="str">
        <f t="shared" si="183"/>
        <v xml:space="preserve"> раздела 3</v>
      </c>
      <c r="AX238" s="92" t="str">
        <f t="shared" si="184"/>
        <v xml:space="preserve"> - недопустимо.</v>
      </c>
      <c r="AY238" s="23" t="s">
        <v>786</v>
      </c>
    </row>
    <row r="239" spans="2:51" s="23" customFormat="1" ht="28.5" hidden="1" outlineLevel="1" x14ac:dyDescent="0.25">
      <c r="B239" s="24" t="str">
        <f t="shared" si="166"/>
        <v>В25_154</v>
      </c>
      <c r="C239" s="25" t="s">
        <v>116</v>
      </c>
      <c r="D239" s="25" t="s">
        <v>116</v>
      </c>
      <c r="E239" s="25" t="s">
        <v>117</v>
      </c>
      <c r="F239" s="25" t="s">
        <v>116</v>
      </c>
      <c r="G239" s="25" t="s">
        <v>117</v>
      </c>
      <c r="H239" s="25" t="s">
        <v>116</v>
      </c>
      <c r="I239" s="25" t="s">
        <v>165</v>
      </c>
      <c r="J239" s="25"/>
      <c r="K239" s="25"/>
      <c r="L239" s="25"/>
      <c r="M239" s="25" t="s">
        <v>125</v>
      </c>
      <c r="N239" s="25" t="s">
        <v>787</v>
      </c>
      <c r="O239" s="25"/>
      <c r="P239" s="25" t="s">
        <v>120</v>
      </c>
      <c r="Q239" s="25"/>
      <c r="R239" s="26" t="s">
        <v>122</v>
      </c>
      <c r="S239" s="25"/>
      <c r="T239" s="382"/>
      <c r="U239" s="25" t="s">
        <v>125</v>
      </c>
      <c r="V239" s="25" t="s">
        <v>788</v>
      </c>
      <c r="W239" s="25"/>
      <c r="X239" s="25" t="s">
        <v>120</v>
      </c>
      <c r="Y239" s="25"/>
      <c r="Z239" s="90" t="str">
        <f t="shared" si="167"/>
        <v>стр.итого по л/с 22 по всем графам раздела 3 ф.0503154 &lt;&gt; в том числе по л/с 22 по соответствующим графам раздела 3 - недопустимо.</v>
      </c>
      <c r="AA239" s="28" t="s">
        <v>123</v>
      </c>
      <c r="AB239" s="28" t="s">
        <v>123</v>
      </c>
      <c r="AC239" s="29"/>
      <c r="AD239" s="30"/>
      <c r="AE239" s="31" t="s">
        <v>4</v>
      </c>
      <c r="AF239" s="32" t="s">
        <v>123</v>
      </c>
      <c r="AG239" s="6">
        <f t="shared" si="168"/>
        <v>1</v>
      </c>
      <c r="AH239" s="6">
        <f t="shared" si="169"/>
        <v>0</v>
      </c>
      <c r="AI239" s="6">
        <f t="shared" si="170"/>
        <v>0</v>
      </c>
      <c r="AJ239" s="91" t="str">
        <f t="shared" si="171"/>
        <v>стр.итого по л/с 22</v>
      </c>
      <c r="AK239" s="92" t="str">
        <f t="shared" si="172"/>
        <v/>
      </c>
      <c r="AL239" s="92" t="str">
        <f t="shared" si="173"/>
        <v xml:space="preserve"> по всем графам</v>
      </c>
      <c r="AM239" s="92" t="str">
        <f t="shared" si="174"/>
        <v/>
      </c>
      <c r="AN239" s="92" t="str">
        <f t="shared" si="175"/>
        <v xml:space="preserve"> раздела 3</v>
      </c>
      <c r="AO239" s="92" t="str">
        <f t="shared" si="185"/>
        <v xml:space="preserve"> ф.0503154</v>
      </c>
      <c r="AP239" s="79" t="str">
        <f t="shared" si="176"/>
        <v/>
      </c>
      <c r="AQ239" s="92" t="str">
        <f t="shared" si="177"/>
        <v xml:space="preserve"> &lt;&gt;</v>
      </c>
      <c r="AR239" s="92" t="str">
        <f t="shared" si="178"/>
        <v/>
      </c>
      <c r="AS239" s="92" t="str">
        <f t="shared" si="179"/>
        <v xml:space="preserve"> в том числе по л/с 22</v>
      </c>
      <c r="AT239" s="92" t="str">
        <f t="shared" si="180"/>
        <v/>
      </c>
      <c r="AU239" s="92" t="str">
        <f t="shared" si="181"/>
        <v xml:space="preserve"> по соответствующим графам</v>
      </c>
      <c r="AV239" s="92" t="str">
        <f t="shared" si="182"/>
        <v/>
      </c>
      <c r="AW239" s="93" t="str">
        <f t="shared" si="183"/>
        <v xml:space="preserve"> раздела 3</v>
      </c>
      <c r="AX239" s="92" t="str">
        <f t="shared" si="184"/>
        <v xml:space="preserve"> - недопустимо.</v>
      </c>
      <c r="AY239" s="23" t="s">
        <v>789</v>
      </c>
    </row>
    <row r="240" spans="2:51" s="23" customFormat="1" ht="28.5" hidden="1" outlineLevel="1" x14ac:dyDescent="0.25">
      <c r="B240" s="24" t="str">
        <f t="shared" si="166"/>
        <v>В26_154</v>
      </c>
      <c r="C240" s="25" t="s">
        <v>116</v>
      </c>
      <c r="D240" s="25" t="s">
        <v>116</v>
      </c>
      <c r="E240" s="25" t="s">
        <v>117</v>
      </c>
      <c r="F240" s="25" t="s">
        <v>116</v>
      </c>
      <c r="G240" s="25" t="s">
        <v>117</v>
      </c>
      <c r="H240" s="25" t="s">
        <v>116</v>
      </c>
      <c r="I240" s="25" t="s">
        <v>165</v>
      </c>
      <c r="J240" s="25"/>
      <c r="K240" s="25"/>
      <c r="L240" s="25"/>
      <c r="M240" s="25" t="s">
        <v>125</v>
      </c>
      <c r="N240" s="25" t="s">
        <v>790</v>
      </c>
      <c r="O240" s="25"/>
      <c r="P240" s="25" t="s">
        <v>120</v>
      </c>
      <c r="Q240" s="25"/>
      <c r="R240" s="26" t="s">
        <v>122</v>
      </c>
      <c r="S240" s="25"/>
      <c r="T240" s="382"/>
      <c r="U240" s="25" t="s">
        <v>125</v>
      </c>
      <c r="V240" s="25" t="s">
        <v>791</v>
      </c>
      <c r="W240" s="25"/>
      <c r="X240" s="25" t="s">
        <v>120</v>
      </c>
      <c r="Y240" s="25"/>
      <c r="Z240" s="90" t="str">
        <f t="shared" si="167"/>
        <v>стр.итого по л/с 30 по всем графам раздела 3 ф.0503154 &lt;&gt; в том числе по л/с 30 по соответствующим графам раздела 3 - недопустимо.</v>
      </c>
      <c r="AA240" s="28" t="s">
        <v>123</v>
      </c>
      <c r="AB240" s="28" t="s">
        <v>123</v>
      </c>
      <c r="AC240" s="29"/>
      <c r="AD240" s="30"/>
      <c r="AE240" s="31" t="s">
        <v>4</v>
      </c>
      <c r="AF240" s="32" t="s">
        <v>123</v>
      </c>
      <c r="AG240" s="6">
        <f t="shared" si="168"/>
        <v>1</v>
      </c>
      <c r="AH240" s="6">
        <f t="shared" si="169"/>
        <v>0</v>
      </c>
      <c r="AI240" s="6">
        <f t="shared" si="170"/>
        <v>0</v>
      </c>
      <c r="AJ240" s="91" t="str">
        <f t="shared" si="171"/>
        <v>стр.итого по л/с 30</v>
      </c>
      <c r="AK240" s="92" t="str">
        <f t="shared" si="172"/>
        <v/>
      </c>
      <c r="AL240" s="92" t="str">
        <f t="shared" si="173"/>
        <v xml:space="preserve"> по всем графам</v>
      </c>
      <c r="AM240" s="92" t="str">
        <f t="shared" si="174"/>
        <v/>
      </c>
      <c r="AN240" s="92" t="str">
        <f t="shared" si="175"/>
        <v xml:space="preserve"> раздела 3</v>
      </c>
      <c r="AO240" s="92" t="str">
        <f t="shared" si="185"/>
        <v xml:space="preserve"> ф.0503154</v>
      </c>
      <c r="AP240" s="79" t="str">
        <f t="shared" si="176"/>
        <v/>
      </c>
      <c r="AQ240" s="92" t="str">
        <f t="shared" si="177"/>
        <v xml:space="preserve"> &lt;&gt;</v>
      </c>
      <c r="AR240" s="92" t="str">
        <f t="shared" si="178"/>
        <v/>
      </c>
      <c r="AS240" s="92" t="str">
        <f t="shared" si="179"/>
        <v xml:space="preserve"> в том числе по л/с 30</v>
      </c>
      <c r="AT240" s="92" t="str">
        <f t="shared" si="180"/>
        <v/>
      </c>
      <c r="AU240" s="92" t="str">
        <f t="shared" si="181"/>
        <v xml:space="preserve"> по соответствующим графам</v>
      </c>
      <c r="AV240" s="92" t="str">
        <f t="shared" si="182"/>
        <v/>
      </c>
      <c r="AW240" s="93" t="str">
        <f t="shared" si="183"/>
        <v xml:space="preserve"> раздела 3</v>
      </c>
      <c r="AX240" s="92" t="str">
        <f t="shared" si="184"/>
        <v xml:space="preserve"> - недопустимо.</v>
      </c>
      <c r="AY240" s="23" t="s">
        <v>792</v>
      </c>
    </row>
    <row r="241" spans="2:51" s="23" customFormat="1" ht="28.5" hidden="1" outlineLevel="1" x14ac:dyDescent="0.25">
      <c r="B241" s="24" t="str">
        <f t="shared" si="166"/>
        <v>В27_154</v>
      </c>
      <c r="C241" s="25" t="s">
        <v>116</v>
      </c>
      <c r="D241" s="25" t="s">
        <v>116</v>
      </c>
      <c r="E241" s="25" t="s">
        <v>117</v>
      </c>
      <c r="F241" s="25" t="s">
        <v>116</v>
      </c>
      <c r="G241" s="25" t="s">
        <v>117</v>
      </c>
      <c r="H241" s="25" t="s">
        <v>116</v>
      </c>
      <c r="I241" s="25" t="s">
        <v>165</v>
      </c>
      <c r="J241" s="25"/>
      <c r="K241" s="25"/>
      <c r="L241" s="25"/>
      <c r="M241" s="25" t="s">
        <v>125</v>
      </c>
      <c r="N241" s="25" t="s">
        <v>793</v>
      </c>
      <c r="O241" s="25"/>
      <c r="P241" s="25" t="s">
        <v>120</v>
      </c>
      <c r="Q241" s="25"/>
      <c r="R241" s="26" t="s">
        <v>122</v>
      </c>
      <c r="S241" s="25"/>
      <c r="T241" s="382"/>
      <c r="U241" s="25" t="s">
        <v>125</v>
      </c>
      <c r="V241" s="25" t="s">
        <v>794</v>
      </c>
      <c r="W241" s="25"/>
      <c r="X241" s="25" t="s">
        <v>120</v>
      </c>
      <c r="Y241" s="25"/>
      <c r="Z241" s="90" t="str">
        <f t="shared" si="167"/>
        <v>стр.итого по л/с 31 по всем графам раздела 3 ф.0503154 &lt;&gt; в том числе по л/с 31 по соответствующим графам раздела 3 - недопустимо.</v>
      </c>
      <c r="AA241" s="28" t="s">
        <v>123</v>
      </c>
      <c r="AB241" s="28" t="s">
        <v>123</v>
      </c>
      <c r="AC241" s="29"/>
      <c r="AD241" s="30"/>
      <c r="AE241" s="31" t="s">
        <v>4</v>
      </c>
      <c r="AF241" s="32" t="s">
        <v>123</v>
      </c>
      <c r="AG241" s="6">
        <f t="shared" si="168"/>
        <v>1</v>
      </c>
      <c r="AH241" s="6">
        <f t="shared" si="169"/>
        <v>0</v>
      </c>
      <c r="AI241" s="6">
        <f t="shared" si="170"/>
        <v>0</v>
      </c>
      <c r="AJ241" s="91" t="str">
        <f t="shared" si="171"/>
        <v>стр.итого по л/с 31</v>
      </c>
      <c r="AK241" s="92" t="str">
        <f t="shared" si="172"/>
        <v/>
      </c>
      <c r="AL241" s="92" t="str">
        <f t="shared" si="173"/>
        <v xml:space="preserve"> по всем графам</v>
      </c>
      <c r="AM241" s="92" t="str">
        <f t="shared" si="174"/>
        <v/>
      </c>
      <c r="AN241" s="92" t="str">
        <f t="shared" si="175"/>
        <v xml:space="preserve"> раздела 3</v>
      </c>
      <c r="AO241" s="92" t="str">
        <f t="shared" si="185"/>
        <v xml:space="preserve"> ф.0503154</v>
      </c>
      <c r="AP241" s="79" t="str">
        <f t="shared" si="176"/>
        <v/>
      </c>
      <c r="AQ241" s="92" t="str">
        <f t="shared" si="177"/>
        <v xml:space="preserve"> &lt;&gt;</v>
      </c>
      <c r="AR241" s="92" t="str">
        <f t="shared" si="178"/>
        <v/>
      </c>
      <c r="AS241" s="92" t="str">
        <f t="shared" si="179"/>
        <v xml:space="preserve"> в том числе по л/с 31</v>
      </c>
      <c r="AT241" s="92" t="str">
        <f t="shared" si="180"/>
        <v/>
      </c>
      <c r="AU241" s="92" t="str">
        <f t="shared" si="181"/>
        <v xml:space="preserve"> по соответствующим графам</v>
      </c>
      <c r="AV241" s="92" t="str">
        <f t="shared" si="182"/>
        <v/>
      </c>
      <c r="AW241" s="93" t="str">
        <f t="shared" si="183"/>
        <v xml:space="preserve"> раздела 3</v>
      </c>
      <c r="AX241" s="92" t="str">
        <f t="shared" si="184"/>
        <v xml:space="preserve"> - недопустимо.</v>
      </c>
      <c r="AY241" s="23" t="s">
        <v>795</v>
      </c>
    </row>
    <row r="242" spans="2:51" s="23" customFormat="1" ht="28.5" hidden="1" outlineLevel="1" x14ac:dyDescent="0.25">
      <c r="B242" s="24" t="str">
        <f t="shared" si="166"/>
        <v>В28_154</v>
      </c>
      <c r="C242" s="25" t="s">
        <v>116</v>
      </c>
      <c r="D242" s="25" t="s">
        <v>116</v>
      </c>
      <c r="E242" s="25" t="s">
        <v>117</v>
      </c>
      <c r="F242" s="25" t="s">
        <v>116</v>
      </c>
      <c r="G242" s="25" t="s">
        <v>117</v>
      </c>
      <c r="H242" s="25" t="s">
        <v>116</v>
      </c>
      <c r="I242" s="25" t="s">
        <v>165</v>
      </c>
      <c r="J242" s="25"/>
      <c r="K242" s="25"/>
      <c r="L242" s="25"/>
      <c r="M242" s="25" t="s">
        <v>125</v>
      </c>
      <c r="N242" s="25" t="s">
        <v>796</v>
      </c>
      <c r="O242" s="25"/>
      <c r="P242" s="25" t="s">
        <v>120</v>
      </c>
      <c r="Q242" s="25"/>
      <c r="R242" s="26" t="s">
        <v>122</v>
      </c>
      <c r="S242" s="25"/>
      <c r="T242" s="382"/>
      <c r="U242" s="25" t="s">
        <v>125</v>
      </c>
      <c r="V242" s="25" t="s">
        <v>797</v>
      </c>
      <c r="W242" s="25"/>
      <c r="X242" s="25" t="s">
        <v>120</v>
      </c>
      <c r="Y242" s="25"/>
      <c r="Z242" s="90" t="str">
        <f t="shared" si="167"/>
        <v>стр.итого по л/с 32 по всем графам раздела 3 ф.0503154 &lt;&gt; в том числе по л/с 32 по соответствующим графам раздела 3 - недопустимо.</v>
      </c>
      <c r="AA242" s="28" t="s">
        <v>123</v>
      </c>
      <c r="AB242" s="28" t="s">
        <v>123</v>
      </c>
      <c r="AC242" s="29"/>
      <c r="AD242" s="30"/>
      <c r="AE242" s="31" t="s">
        <v>4</v>
      </c>
      <c r="AF242" s="32" t="s">
        <v>123</v>
      </c>
      <c r="AG242" s="6">
        <f t="shared" si="168"/>
        <v>1</v>
      </c>
      <c r="AH242" s="6">
        <f t="shared" si="169"/>
        <v>0</v>
      </c>
      <c r="AI242" s="6">
        <f t="shared" si="170"/>
        <v>0</v>
      </c>
      <c r="AJ242" s="91" t="str">
        <f t="shared" si="171"/>
        <v>стр.итого по л/с 32</v>
      </c>
      <c r="AK242" s="92" t="str">
        <f t="shared" si="172"/>
        <v/>
      </c>
      <c r="AL242" s="92" t="str">
        <f t="shared" si="173"/>
        <v xml:space="preserve"> по всем графам</v>
      </c>
      <c r="AM242" s="92" t="str">
        <f t="shared" si="174"/>
        <v/>
      </c>
      <c r="AN242" s="92" t="str">
        <f t="shared" si="175"/>
        <v xml:space="preserve"> раздела 3</v>
      </c>
      <c r="AO242" s="92" t="str">
        <f t="shared" si="185"/>
        <v xml:space="preserve"> ф.0503154</v>
      </c>
      <c r="AP242" s="79" t="str">
        <f t="shared" si="176"/>
        <v/>
      </c>
      <c r="AQ242" s="92" t="str">
        <f t="shared" si="177"/>
        <v xml:space="preserve"> &lt;&gt;</v>
      </c>
      <c r="AR242" s="92" t="str">
        <f t="shared" si="178"/>
        <v/>
      </c>
      <c r="AS242" s="92" t="str">
        <f t="shared" si="179"/>
        <v xml:space="preserve"> в том числе по л/с 32</v>
      </c>
      <c r="AT242" s="92" t="str">
        <f t="shared" si="180"/>
        <v/>
      </c>
      <c r="AU242" s="92" t="str">
        <f t="shared" si="181"/>
        <v xml:space="preserve"> по соответствующим графам</v>
      </c>
      <c r="AV242" s="92" t="str">
        <f t="shared" si="182"/>
        <v/>
      </c>
      <c r="AW242" s="93" t="str">
        <f t="shared" si="183"/>
        <v xml:space="preserve"> раздела 3</v>
      </c>
      <c r="AX242" s="92" t="str">
        <f t="shared" si="184"/>
        <v xml:space="preserve"> - недопустимо.</v>
      </c>
      <c r="AY242" s="23" t="s">
        <v>798</v>
      </c>
    </row>
    <row r="243" spans="2:51" s="23" customFormat="1" ht="28.5" hidden="1" outlineLevel="1" x14ac:dyDescent="0.25">
      <c r="B243" s="24" t="str">
        <f t="shared" si="166"/>
        <v>В29_154</v>
      </c>
      <c r="C243" s="25" t="s">
        <v>116</v>
      </c>
      <c r="D243" s="25" t="s">
        <v>116</v>
      </c>
      <c r="E243" s="25" t="s">
        <v>117</v>
      </c>
      <c r="F243" s="25" t="s">
        <v>116</v>
      </c>
      <c r="G243" s="25" t="s">
        <v>117</v>
      </c>
      <c r="H243" s="25" t="s">
        <v>116</v>
      </c>
      <c r="I243" s="25" t="s">
        <v>165</v>
      </c>
      <c r="J243" s="25"/>
      <c r="K243" s="25"/>
      <c r="L243" s="25"/>
      <c r="M243" s="25" t="s">
        <v>125</v>
      </c>
      <c r="N243" s="25" t="s">
        <v>799</v>
      </c>
      <c r="O243" s="25"/>
      <c r="P243" s="25" t="s">
        <v>120</v>
      </c>
      <c r="Q243" s="25"/>
      <c r="R243" s="26" t="s">
        <v>122</v>
      </c>
      <c r="S243" s="25"/>
      <c r="T243" s="382"/>
      <c r="U243" s="25" t="s">
        <v>125</v>
      </c>
      <c r="V243" s="25" t="s">
        <v>800</v>
      </c>
      <c r="W243" s="25"/>
      <c r="X243" s="25" t="s">
        <v>120</v>
      </c>
      <c r="Y243" s="25"/>
      <c r="Z243" s="90" t="str">
        <f t="shared" si="167"/>
        <v>стр.итого по л/с 41 по всем графам раздела 3 ф.0503154 &lt;&gt; в том числе по л/с 41 по соответствующим графам раздела 3 - недопустимо.</v>
      </c>
      <c r="AA243" s="28" t="s">
        <v>123</v>
      </c>
      <c r="AB243" s="28" t="s">
        <v>123</v>
      </c>
      <c r="AC243" s="29"/>
      <c r="AD243" s="30"/>
      <c r="AE243" s="31" t="s">
        <v>4</v>
      </c>
      <c r="AF243" s="32" t="s">
        <v>123</v>
      </c>
      <c r="AG243" s="6">
        <f t="shared" si="168"/>
        <v>1</v>
      </c>
      <c r="AH243" s="6">
        <f t="shared" si="169"/>
        <v>0</v>
      </c>
      <c r="AI243" s="6">
        <f t="shared" si="170"/>
        <v>0</v>
      </c>
      <c r="AJ243" s="91" t="str">
        <f t="shared" si="171"/>
        <v>стр.итого по л/с 41</v>
      </c>
      <c r="AK243" s="92" t="str">
        <f t="shared" si="172"/>
        <v/>
      </c>
      <c r="AL243" s="92" t="str">
        <f t="shared" si="173"/>
        <v xml:space="preserve"> по всем графам</v>
      </c>
      <c r="AM243" s="92" t="str">
        <f t="shared" si="174"/>
        <v/>
      </c>
      <c r="AN243" s="92" t="str">
        <f t="shared" si="175"/>
        <v xml:space="preserve"> раздела 3</v>
      </c>
      <c r="AO243" s="92" t="str">
        <f t="shared" si="185"/>
        <v xml:space="preserve"> ф.0503154</v>
      </c>
      <c r="AP243" s="79" t="str">
        <f t="shared" si="176"/>
        <v/>
      </c>
      <c r="AQ243" s="92" t="str">
        <f t="shared" si="177"/>
        <v xml:space="preserve"> &lt;&gt;</v>
      </c>
      <c r="AR243" s="92" t="str">
        <f t="shared" si="178"/>
        <v/>
      </c>
      <c r="AS243" s="92" t="str">
        <f t="shared" si="179"/>
        <v xml:space="preserve"> в том числе по л/с 41</v>
      </c>
      <c r="AT243" s="92" t="str">
        <f t="shared" si="180"/>
        <v/>
      </c>
      <c r="AU243" s="92" t="str">
        <f t="shared" si="181"/>
        <v xml:space="preserve"> по соответствующим графам</v>
      </c>
      <c r="AV243" s="92" t="str">
        <f t="shared" si="182"/>
        <v/>
      </c>
      <c r="AW243" s="93" t="str">
        <f t="shared" si="183"/>
        <v xml:space="preserve"> раздела 3</v>
      </c>
      <c r="AX243" s="92" t="str">
        <f t="shared" si="184"/>
        <v xml:space="preserve"> - недопустимо.</v>
      </c>
      <c r="AY243" s="23" t="s">
        <v>801</v>
      </c>
    </row>
    <row r="244" spans="2:51" s="23" customFormat="1" ht="28.5" hidden="1" outlineLevel="1" x14ac:dyDescent="0.25">
      <c r="B244" s="24" t="str">
        <f t="shared" si="166"/>
        <v>В30_154</v>
      </c>
      <c r="C244" s="25" t="s">
        <v>116</v>
      </c>
      <c r="D244" s="25" t="s">
        <v>116</v>
      </c>
      <c r="E244" s="25" t="s">
        <v>117</v>
      </c>
      <c r="F244" s="25" t="s">
        <v>116</v>
      </c>
      <c r="G244" s="25" t="s">
        <v>117</v>
      </c>
      <c r="H244" s="25" t="s">
        <v>116</v>
      </c>
      <c r="I244" s="25" t="s">
        <v>165</v>
      </c>
      <c r="J244" s="25"/>
      <c r="K244" s="25"/>
      <c r="L244" s="25"/>
      <c r="M244" s="25" t="s">
        <v>125</v>
      </c>
      <c r="N244" s="25" t="s">
        <v>802</v>
      </c>
      <c r="O244" s="25"/>
      <c r="P244" s="25" t="s">
        <v>120</v>
      </c>
      <c r="Q244" s="25"/>
      <c r="R244" s="26" t="s">
        <v>122</v>
      </c>
      <c r="S244" s="25"/>
      <c r="T244" s="382"/>
      <c r="U244" s="25" t="s">
        <v>125</v>
      </c>
      <c r="V244" s="25" t="s">
        <v>803</v>
      </c>
      <c r="W244" s="25"/>
      <c r="X244" s="25" t="s">
        <v>120</v>
      </c>
      <c r="Y244" s="25"/>
      <c r="Z244" s="90" t="str">
        <f t="shared" si="167"/>
        <v>стр.итого по л/с 71 по всем графам раздела 3 ф.0503154 &lt;&gt; в том числе по л/с 71 по соответствующим графам раздела 3 - недопустимо.</v>
      </c>
      <c r="AA244" s="28" t="s">
        <v>123</v>
      </c>
      <c r="AB244" s="28" t="s">
        <v>123</v>
      </c>
      <c r="AC244" s="29"/>
      <c r="AD244" s="30"/>
      <c r="AE244" s="31" t="s">
        <v>4</v>
      </c>
      <c r="AF244" s="32" t="s">
        <v>123</v>
      </c>
      <c r="AG244" s="6">
        <f t="shared" si="168"/>
        <v>1</v>
      </c>
      <c r="AH244" s="6">
        <f t="shared" si="169"/>
        <v>0</v>
      </c>
      <c r="AI244" s="6">
        <f t="shared" si="170"/>
        <v>0</v>
      </c>
      <c r="AJ244" s="91" t="str">
        <f t="shared" si="171"/>
        <v>стр.итого по л/с 71</v>
      </c>
      <c r="AK244" s="92" t="str">
        <f t="shared" si="172"/>
        <v/>
      </c>
      <c r="AL244" s="92" t="str">
        <f t="shared" si="173"/>
        <v xml:space="preserve"> по всем графам</v>
      </c>
      <c r="AM244" s="92" t="str">
        <f t="shared" si="174"/>
        <v/>
      </c>
      <c r="AN244" s="92" t="str">
        <f t="shared" si="175"/>
        <v xml:space="preserve"> раздела 3</v>
      </c>
      <c r="AO244" s="92" t="str">
        <f t="shared" si="185"/>
        <v xml:space="preserve"> ф.0503154</v>
      </c>
      <c r="AP244" s="79" t="str">
        <f t="shared" si="176"/>
        <v/>
      </c>
      <c r="AQ244" s="92" t="str">
        <f t="shared" si="177"/>
        <v xml:space="preserve"> &lt;&gt;</v>
      </c>
      <c r="AR244" s="92" t="str">
        <f t="shared" si="178"/>
        <v/>
      </c>
      <c r="AS244" s="92" t="str">
        <f t="shared" si="179"/>
        <v xml:space="preserve"> в том числе по л/с 71</v>
      </c>
      <c r="AT244" s="92" t="str">
        <f t="shared" si="180"/>
        <v/>
      </c>
      <c r="AU244" s="92" t="str">
        <f t="shared" si="181"/>
        <v xml:space="preserve"> по соответствующим графам</v>
      </c>
      <c r="AV244" s="92" t="str">
        <f t="shared" si="182"/>
        <v/>
      </c>
      <c r="AW244" s="93" t="str">
        <f t="shared" si="183"/>
        <v xml:space="preserve"> раздела 3</v>
      </c>
      <c r="AX244" s="92" t="str">
        <f t="shared" si="184"/>
        <v xml:space="preserve"> - недопустимо.</v>
      </c>
      <c r="AY244" s="23" t="s">
        <v>804</v>
      </c>
    </row>
    <row r="245" spans="2:51" s="23" customFormat="1" hidden="1" outlineLevel="1" x14ac:dyDescent="0.25">
      <c r="B245" s="24" t="str">
        <f t="shared" si="166"/>
        <v>В31_154</v>
      </c>
      <c r="C245" s="25" t="s">
        <v>116</v>
      </c>
      <c r="D245" s="25" t="s">
        <v>116</v>
      </c>
      <c r="E245" s="25" t="s">
        <v>117</v>
      </c>
      <c r="F245" s="25" t="s">
        <v>116</v>
      </c>
      <c r="G245" s="25" t="s">
        <v>117</v>
      </c>
      <c r="H245" s="25" t="s">
        <v>116</v>
      </c>
      <c r="I245" s="25" t="s">
        <v>165</v>
      </c>
      <c r="J245" s="25"/>
      <c r="K245" s="25"/>
      <c r="L245" s="25"/>
      <c r="M245" s="25" t="s">
        <v>125</v>
      </c>
      <c r="N245" s="25" t="s">
        <v>120</v>
      </c>
      <c r="O245" s="25"/>
      <c r="P245" s="25" t="s">
        <v>661</v>
      </c>
      <c r="Q245" s="25"/>
      <c r="R245" s="26" t="s">
        <v>520</v>
      </c>
      <c r="S245" s="25" t="s">
        <v>230</v>
      </c>
      <c r="T245" s="382"/>
      <c r="U245" s="25"/>
      <c r="V245" s="25"/>
      <c r="W245" s="25"/>
      <c r="X245" s="25"/>
      <c r="Y245" s="25"/>
      <c r="Z245" s="90" t="str">
        <f t="shared" si="167"/>
        <v>по всем строкам гр.6, 7 раздела 3 ф.0503154 &lt; 0 - недопустимо.</v>
      </c>
      <c r="AA245" s="28" t="s">
        <v>123</v>
      </c>
      <c r="AB245" s="28" t="s">
        <v>123</v>
      </c>
      <c r="AC245" s="29"/>
      <c r="AD245" s="30"/>
      <c r="AE245" s="31" t="s">
        <v>4</v>
      </c>
      <c r="AF245" s="32" t="s">
        <v>123</v>
      </c>
      <c r="AG245" s="6">
        <f t="shared" si="168"/>
        <v>1</v>
      </c>
      <c r="AH245" s="6">
        <f t="shared" si="169"/>
        <v>0</v>
      </c>
      <c r="AI245" s="6">
        <f t="shared" si="170"/>
        <v>0</v>
      </c>
      <c r="AJ245" s="91" t="str">
        <f t="shared" si="171"/>
        <v>по всем строкам</v>
      </c>
      <c r="AK245" s="92" t="str">
        <f t="shared" si="172"/>
        <v/>
      </c>
      <c r="AL245" s="92" t="str">
        <f t="shared" si="173"/>
        <v xml:space="preserve"> гр.6, 7</v>
      </c>
      <c r="AM245" s="92" t="str">
        <f t="shared" si="174"/>
        <v/>
      </c>
      <c r="AN245" s="92" t="str">
        <f t="shared" si="175"/>
        <v xml:space="preserve"> раздела 3</v>
      </c>
      <c r="AO245" s="92" t="str">
        <f t="shared" si="185"/>
        <v xml:space="preserve"> ф.0503154</v>
      </c>
      <c r="AP245" s="79" t="str">
        <f t="shared" si="176"/>
        <v/>
      </c>
      <c r="AQ245" s="92" t="str">
        <f t="shared" si="177"/>
        <v xml:space="preserve"> &lt;</v>
      </c>
      <c r="AR245" s="92" t="str">
        <f t="shared" si="178"/>
        <v xml:space="preserve"> 0</v>
      </c>
      <c r="AS245" s="92" t="str">
        <f t="shared" si="179"/>
        <v/>
      </c>
      <c r="AT245" s="92" t="str">
        <f t="shared" si="180"/>
        <v/>
      </c>
      <c r="AU245" s="92" t="str">
        <f t="shared" si="181"/>
        <v/>
      </c>
      <c r="AV245" s="92" t="str">
        <f t="shared" si="182"/>
        <v/>
      </c>
      <c r="AW245" s="93" t="str">
        <f t="shared" si="183"/>
        <v/>
      </c>
      <c r="AX245" s="92" t="str">
        <f t="shared" si="184"/>
        <v xml:space="preserve"> - недопустимо.</v>
      </c>
    </row>
    <row r="246" spans="2:51" collapsed="1" x14ac:dyDescent="0.25">
      <c r="B246" s="623" t="s">
        <v>170</v>
      </c>
      <c r="C246" s="624"/>
      <c r="D246" s="624"/>
      <c r="E246" s="624"/>
      <c r="F246" s="624"/>
      <c r="G246" s="624"/>
      <c r="H246" s="624"/>
      <c r="I246" s="624"/>
      <c r="J246" s="624"/>
      <c r="K246" s="624"/>
      <c r="L246" s="624"/>
      <c r="M246" s="624"/>
      <c r="N246" s="624"/>
      <c r="O246" s="624"/>
      <c r="P246" s="624"/>
      <c r="Q246" s="624"/>
      <c r="R246" s="624"/>
      <c r="S246" s="624"/>
      <c r="T246" s="624"/>
      <c r="U246" s="624"/>
      <c r="V246" s="624"/>
      <c r="W246" s="624"/>
      <c r="X246" s="624"/>
      <c r="Y246" s="624"/>
      <c r="Z246" s="624"/>
      <c r="AA246" s="624"/>
      <c r="AB246" s="624"/>
      <c r="AC246" s="624"/>
      <c r="AD246" s="20"/>
      <c r="AE246" s="87"/>
      <c r="AF246" s="87"/>
      <c r="AG246" s="6">
        <f t="shared" si="168"/>
        <v>0</v>
      </c>
      <c r="AH246" s="6">
        <f t="shared" si="169"/>
        <v>0</v>
      </c>
      <c r="AI246" s="6">
        <f t="shared" si="170"/>
        <v>0</v>
      </c>
      <c r="AJ246" s="88"/>
      <c r="AK246" s="89"/>
      <c r="AL246" s="89"/>
      <c r="AM246" s="89"/>
      <c r="AN246" s="89"/>
    </row>
    <row r="247" spans="2:51" s="23" customFormat="1" ht="28.5" hidden="1" outlineLevel="1" x14ac:dyDescent="0.25">
      <c r="B247" s="24" t="str">
        <f t="shared" ref="B247:B264" si="186">"В"&amp;COUNTA($C$244:C247)&amp;"_"&amp;MID(I247,5,3)</f>
        <v>В3_155</v>
      </c>
      <c r="C247" s="25" t="s">
        <v>116</v>
      </c>
      <c r="D247" s="25" t="s">
        <v>116</v>
      </c>
      <c r="E247" s="25" t="s">
        <v>117</v>
      </c>
      <c r="F247" s="25" t="s">
        <v>116</v>
      </c>
      <c r="G247" s="25" t="s">
        <v>116</v>
      </c>
      <c r="H247" s="25" t="s">
        <v>116</v>
      </c>
      <c r="I247" s="25" t="s">
        <v>170</v>
      </c>
      <c r="J247" s="25"/>
      <c r="K247" s="25"/>
      <c r="L247" s="25"/>
      <c r="M247" s="25" t="s">
        <v>130</v>
      </c>
      <c r="N247" s="25" t="s">
        <v>120</v>
      </c>
      <c r="O247" s="25"/>
      <c r="P247" s="25" t="s">
        <v>422</v>
      </c>
      <c r="Q247" s="25"/>
      <c r="R247" s="26" t="s">
        <v>122</v>
      </c>
      <c r="S247" s="25"/>
      <c r="T247" s="382"/>
      <c r="U247" s="25" t="s">
        <v>130</v>
      </c>
      <c r="V247" s="25" t="s">
        <v>120</v>
      </c>
      <c r="W247" s="25"/>
      <c r="X247" s="25" t="s">
        <v>805</v>
      </c>
      <c r="Y247" s="25"/>
      <c r="Z247" s="90" t="str">
        <f t="shared" si="167"/>
        <v>по всем строкам гр.7 раздела 1, 2, 3 ф.0503155 &lt;&gt; соответствующим строкам гр.4 + 5 + 6 раздела 1, 2, 3 - недопустимо.</v>
      </c>
      <c r="AA247" s="28" t="s">
        <v>123</v>
      </c>
      <c r="AB247" s="28" t="s">
        <v>123</v>
      </c>
      <c r="AC247" s="29"/>
      <c r="AD247" s="30"/>
      <c r="AE247" s="31" t="s">
        <v>4</v>
      </c>
      <c r="AF247" s="32" t="s">
        <v>123</v>
      </c>
      <c r="AG247" s="6">
        <f t="shared" si="168"/>
        <v>1</v>
      </c>
      <c r="AH247" s="6">
        <f t="shared" si="169"/>
        <v>0</v>
      </c>
      <c r="AI247" s="6">
        <f t="shared" si="170"/>
        <v>0</v>
      </c>
      <c r="AJ247" s="91" t="str">
        <f t="shared" si="171"/>
        <v>по всем строкам</v>
      </c>
      <c r="AK247" s="92" t="str">
        <f t="shared" si="172"/>
        <v/>
      </c>
      <c r="AL247" s="92" t="str">
        <f t="shared" si="173"/>
        <v xml:space="preserve"> гр.7</v>
      </c>
      <c r="AM247" s="92" t="str">
        <f t="shared" si="174"/>
        <v/>
      </c>
      <c r="AN247" s="92" t="str">
        <f t="shared" si="175"/>
        <v xml:space="preserve"> раздела 1, 2, 3</v>
      </c>
      <c r="AO247" s="92" t="str">
        <f t="shared" si="185"/>
        <v xml:space="preserve"> ф.0503155</v>
      </c>
      <c r="AP247" s="79" t="str">
        <f t="shared" si="176"/>
        <v/>
      </c>
      <c r="AQ247" s="92" t="str">
        <f t="shared" si="177"/>
        <v xml:space="preserve"> &lt;&gt;</v>
      </c>
      <c r="AR247" s="92" t="str">
        <f t="shared" si="178"/>
        <v/>
      </c>
      <c r="AS247" s="92" t="str">
        <f t="shared" si="179"/>
        <v xml:space="preserve"> соответствующим строкам</v>
      </c>
      <c r="AT247" s="92" t="str">
        <f t="shared" si="180"/>
        <v/>
      </c>
      <c r="AU247" s="92" t="str">
        <f t="shared" si="181"/>
        <v xml:space="preserve"> гр.4 + 5 + 6</v>
      </c>
      <c r="AV247" s="92" t="str">
        <f t="shared" si="182"/>
        <v/>
      </c>
      <c r="AW247" s="93" t="str">
        <f t="shared" si="183"/>
        <v xml:space="preserve"> раздела 1, 2, 3</v>
      </c>
      <c r="AX247" s="92" t="str">
        <f t="shared" si="184"/>
        <v xml:space="preserve"> - недопустимо.</v>
      </c>
      <c r="AY247" s="23" t="s">
        <v>806</v>
      </c>
    </row>
    <row r="248" spans="2:51" s="23" customFormat="1" ht="30" hidden="1" outlineLevel="1" x14ac:dyDescent="0.25">
      <c r="B248" s="24" t="str">
        <f t="shared" si="186"/>
        <v>В4_155</v>
      </c>
      <c r="C248" s="25" t="s">
        <v>116</v>
      </c>
      <c r="D248" s="25" t="s">
        <v>116</v>
      </c>
      <c r="E248" s="25" t="s">
        <v>117</v>
      </c>
      <c r="F248" s="25" t="s">
        <v>116</v>
      </c>
      <c r="G248" s="25" t="s">
        <v>116</v>
      </c>
      <c r="H248" s="25" t="s">
        <v>116</v>
      </c>
      <c r="I248" s="25" t="s">
        <v>170</v>
      </c>
      <c r="J248" s="25"/>
      <c r="K248" s="25"/>
      <c r="L248" s="25"/>
      <c r="M248" s="25" t="s">
        <v>121</v>
      </c>
      <c r="N248" s="251" t="s">
        <v>807</v>
      </c>
      <c r="O248" s="25"/>
      <c r="P248" s="25" t="s">
        <v>120</v>
      </c>
      <c r="Q248" s="25"/>
      <c r="R248" s="26" t="s">
        <v>122</v>
      </c>
      <c r="S248" s="25" t="s">
        <v>230</v>
      </c>
      <c r="T248" s="382"/>
      <c r="U248" s="25"/>
      <c r="V248" s="25"/>
      <c r="W248" s="25"/>
      <c r="X248" s="25"/>
      <c r="Y248" s="25"/>
      <c r="Z248" s="90" t="str">
        <f t="shared" si="167"/>
        <v>стр.%110, %160, %170, %172, %173, %174 по всем графам раздела 1 ф.0503155 &lt;&gt; 0 - недопустимо.</v>
      </c>
      <c r="AA248" s="28" t="s">
        <v>123</v>
      </c>
      <c r="AB248" s="28" t="s">
        <v>123</v>
      </c>
      <c r="AC248" s="29"/>
      <c r="AD248" s="30">
        <v>45784.708425925928</v>
      </c>
      <c r="AE248" s="31" t="s">
        <v>4</v>
      </c>
      <c r="AF248" s="32" t="s">
        <v>123</v>
      </c>
      <c r="AG248" s="6">
        <f t="shared" si="168"/>
        <v>1</v>
      </c>
      <c r="AH248" s="6">
        <f t="shared" si="169"/>
        <v>0</v>
      </c>
      <c r="AI248" s="6">
        <f t="shared" si="170"/>
        <v>0</v>
      </c>
      <c r="AJ248" s="91" t="str">
        <f t="shared" si="171"/>
        <v>стр.%110, %160, %170, %172, %173, %174</v>
      </c>
      <c r="AK248" s="92" t="str">
        <f t="shared" si="172"/>
        <v/>
      </c>
      <c r="AL248" s="92" t="str">
        <f t="shared" si="173"/>
        <v xml:space="preserve"> по всем графам</v>
      </c>
      <c r="AM248" s="92" t="str">
        <f t="shared" si="174"/>
        <v/>
      </c>
      <c r="AN248" s="92" t="str">
        <f t="shared" si="175"/>
        <v xml:space="preserve"> раздела 1</v>
      </c>
      <c r="AO248" s="92" t="str">
        <f t="shared" si="185"/>
        <v xml:space="preserve"> ф.0503155</v>
      </c>
      <c r="AP248" s="79" t="str">
        <f t="shared" si="176"/>
        <v/>
      </c>
      <c r="AQ248" s="92" t="str">
        <f t="shared" si="177"/>
        <v xml:space="preserve"> &lt;&gt;</v>
      </c>
      <c r="AR248" s="92" t="str">
        <f t="shared" si="178"/>
        <v xml:space="preserve"> 0</v>
      </c>
      <c r="AS248" s="92" t="str">
        <f t="shared" si="179"/>
        <v/>
      </c>
      <c r="AT248" s="92" t="str">
        <f t="shared" si="180"/>
        <v/>
      </c>
      <c r="AU248" s="92" t="str">
        <f t="shared" si="181"/>
        <v/>
      </c>
      <c r="AV248" s="92" t="str">
        <f t="shared" si="182"/>
        <v/>
      </c>
      <c r="AW248" s="93" t="str">
        <f t="shared" si="183"/>
        <v/>
      </c>
      <c r="AX248" s="92" t="str">
        <f t="shared" si="184"/>
        <v xml:space="preserve"> - недопустимо.</v>
      </c>
    </row>
    <row r="249" spans="2:51" s="23" customFormat="1" ht="42.75" hidden="1" outlineLevel="1" x14ac:dyDescent="0.25">
      <c r="B249" s="24" t="str">
        <f t="shared" si="186"/>
        <v>В5_155</v>
      </c>
      <c r="C249" s="25" t="s">
        <v>116</v>
      </c>
      <c r="D249" s="25" t="s">
        <v>116</v>
      </c>
      <c r="E249" s="25" t="s">
        <v>117</v>
      </c>
      <c r="F249" s="25" t="s">
        <v>116</v>
      </c>
      <c r="G249" s="25" t="s">
        <v>116</v>
      </c>
      <c r="H249" s="25" t="s">
        <v>116</v>
      </c>
      <c r="I249" s="25" t="s">
        <v>170</v>
      </c>
      <c r="J249" s="25"/>
      <c r="K249" s="25"/>
      <c r="L249" s="25"/>
      <c r="M249" s="25" t="s">
        <v>121</v>
      </c>
      <c r="N249" s="25" t="s">
        <v>513</v>
      </c>
      <c r="O249" s="25"/>
      <c r="P249" s="25" t="s">
        <v>120</v>
      </c>
      <c r="Q249" s="25"/>
      <c r="R249" s="26" t="s">
        <v>122</v>
      </c>
      <c r="S249" s="25"/>
      <c r="T249" s="382"/>
      <c r="U249" s="25" t="s">
        <v>121</v>
      </c>
      <c r="V249" s="25" t="s">
        <v>514</v>
      </c>
      <c r="W249" s="25"/>
      <c r="X249" s="25" t="s">
        <v>120</v>
      </c>
      <c r="Y249" s="25"/>
      <c r="Z249" s="90" t="str">
        <f t="shared" si="167"/>
        <v>стр.010
итоговая по всем графам раздела 1 ф.0503155 &lt;&gt; 010
детализированная по соответствующим графам раздела 1 - недопустимо.</v>
      </c>
      <c r="AA249" s="28" t="s">
        <v>123</v>
      </c>
      <c r="AB249" s="28" t="s">
        <v>123</v>
      </c>
      <c r="AC249" s="29"/>
      <c r="AD249" s="30"/>
      <c r="AE249" s="31" t="s">
        <v>4</v>
      </c>
      <c r="AF249" s="32" t="s">
        <v>123</v>
      </c>
      <c r="AG249" s="6">
        <f t="shared" si="168"/>
        <v>1</v>
      </c>
      <c r="AH249" s="6">
        <f t="shared" si="169"/>
        <v>0</v>
      </c>
      <c r="AI249" s="6">
        <f t="shared" si="170"/>
        <v>0</v>
      </c>
      <c r="AJ249" s="91" t="str">
        <f t="shared" si="171"/>
        <v>стр.010
итоговая</v>
      </c>
      <c r="AK249" s="92" t="str">
        <f t="shared" si="172"/>
        <v/>
      </c>
      <c r="AL249" s="92" t="str">
        <f t="shared" si="173"/>
        <v xml:space="preserve"> по всем графам</v>
      </c>
      <c r="AM249" s="92" t="str">
        <f t="shared" si="174"/>
        <v/>
      </c>
      <c r="AN249" s="92" t="str">
        <f t="shared" si="175"/>
        <v xml:space="preserve"> раздела 1</v>
      </c>
      <c r="AO249" s="92" t="str">
        <f t="shared" si="185"/>
        <v xml:space="preserve"> ф.0503155</v>
      </c>
      <c r="AP249" s="79" t="str">
        <f t="shared" si="176"/>
        <v/>
      </c>
      <c r="AQ249" s="92" t="str">
        <f t="shared" si="177"/>
        <v xml:space="preserve"> &lt;&gt;</v>
      </c>
      <c r="AR249" s="92" t="str">
        <f t="shared" si="178"/>
        <v/>
      </c>
      <c r="AS249" s="92" t="str">
        <f t="shared" si="179"/>
        <v xml:space="preserve"> 010
детализированная</v>
      </c>
      <c r="AT249" s="92" t="str">
        <f t="shared" si="180"/>
        <v/>
      </c>
      <c r="AU249" s="92" t="str">
        <f t="shared" si="181"/>
        <v xml:space="preserve"> по соответствующим графам</v>
      </c>
      <c r="AV249" s="92" t="str">
        <f t="shared" si="182"/>
        <v/>
      </c>
      <c r="AW249" s="93" t="str">
        <f t="shared" si="183"/>
        <v xml:space="preserve"> раздела 1</v>
      </c>
      <c r="AX249" s="92" t="str">
        <f t="shared" si="184"/>
        <v xml:space="preserve"> - недопустимо.</v>
      </c>
      <c r="AY249" s="23" t="s">
        <v>808</v>
      </c>
    </row>
    <row r="250" spans="2:51" s="23" customFormat="1" ht="165" hidden="1" outlineLevel="1" x14ac:dyDescent="0.25">
      <c r="B250" s="24" t="str">
        <f t="shared" si="186"/>
        <v>В6_155</v>
      </c>
      <c r="C250" s="25" t="s">
        <v>116</v>
      </c>
      <c r="D250" s="25" t="s">
        <v>116</v>
      </c>
      <c r="E250" s="25" t="s">
        <v>117</v>
      </c>
      <c r="F250" s="25" t="s">
        <v>116</v>
      </c>
      <c r="G250" s="25" t="s">
        <v>116</v>
      </c>
      <c r="H250" s="25" t="s">
        <v>116</v>
      </c>
      <c r="I250" s="25" t="s">
        <v>170</v>
      </c>
      <c r="J250" s="25"/>
      <c r="K250" s="25"/>
      <c r="L250" s="25"/>
      <c r="M250" s="25" t="s">
        <v>131</v>
      </c>
      <c r="N250" s="25" t="s">
        <v>809</v>
      </c>
      <c r="O250" s="25"/>
      <c r="P250" s="25" t="s">
        <v>120</v>
      </c>
      <c r="Q250" s="25"/>
      <c r="R250" s="26" t="s">
        <v>122</v>
      </c>
      <c r="S250" s="25" t="s">
        <v>230</v>
      </c>
      <c r="T250" s="382"/>
      <c r="U250" s="25"/>
      <c r="V250" s="25"/>
      <c r="W250" s="25"/>
      <c r="X250" s="25"/>
      <c r="Y250" s="25"/>
      <c r="Z250" s="90" t="str">
        <f t="shared" si="167"/>
        <v>стр.%100, %110, %120, %130, %140, %200, %210, %220, %230, %240, %300, %310, %320, %400, %410, %450, %460, %500, %510, %520,  %600, %610, %620, %630,  %700, %800, %810, %820, %830, %840, %850, %860 по всем графам раздела 2 ф.0503155 &lt;&gt; 0 - исключение КВР = 310 для ТОФК = 9500</v>
      </c>
      <c r="AA250" s="28" t="s">
        <v>123</v>
      </c>
      <c r="AB250" s="28" t="s">
        <v>123</v>
      </c>
      <c r="AC250" s="73" t="s">
        <v>306</v>
      </c>
      <c r="AD250" s="30"/>
      <c r="AE250" s="31" t="s">
        <v>4</v>
      </c>
      <c r="AF250" s="32" t="s">
        <v>123</v>
      </c>
      <c r="AG250" s="6">
        <f t="shared" si="168"/>
        <v>1</v>
      </c>
      <c r="AH250" s="6">
        <f t="shared" si="169"/>
        <v>0</v>
      </c>
      <c r="AI250" s="6">
        <f t="shared" si="170"/>
        <v>0</v>
      </c>
      <c r="AJ250" s="91" t="str">
        <f t="shared" si="171"/>
        <v>стр.%100, %110, %120, %130, %140, %200, %210, %220, %230, %240, %300, %310, %320, %400, %410, %450, %460, %500, %510, %520,  %600, %610, %620, %630,  %700, %800, %810, %820, %830, %840, %850, %860</v>
      </c>
      <c r="AK250" s="92" t="str">
        <f t="shared" si="172"/>
        <v/>
      </c>
      <c r="AL250" s="92" t="str">
        <f t="shared" si="173"/>
        <v xml:space="preserve"> по всем графам</v>
      </c>
      <c r="AM250" s="92" t="str">
        <f t="shared" si="174"/>
        <v/>
      </c>
      <c r="AN250" s="92" t="str">
        <f t="shared" si="175"/>
        <v xml:space="preserve"> раздела 2</v>
      </c>
      <c r="AO250" s="92" t="str">
        <f t="shared" si="185"/>
        <v xml:space="preserve"> ф.0503155</v>
      </c>
      <c r="AP250" s="79" t="str">
        <f t="shared" si="176"/>
        <v/>
      </c>
      <c r="AQ250" s="92" t="str">
        <f t="shared" si="177"/>
        <v xml:space="preserve"> &lt;&gt;</v>
      </c>
      <c r="AR250" s="92" t="str">
        <f t="shared" si="178"/>
        <v xml:space="preserve"> 0</v>
      </c>
      <c r="AS250" s="92" t="str">
        <f t="shared" si="179"/>
        <v/>
      </c>
      <c r="AT250" s="92" t="str">
        <f t="shared" si="180"/>
        <v/>
      </c>
      <c r="AU250" s="92" t="str">
        <f t="shared" si="181"/>
        <v/>
      </c>
      <c r="AV250" s="92" t="str">
        <f t="shared" si="182"/>
        <v/>
      </c>
      <c r="AW250" s="93" t="str">
        <f t="shared" si="183"/>
        <v/>
      </c>
      <c r="AX250" s="92" t="str">
        <f t="shared" si="184"/>
        <v xml:space="preserve"> - исключение КВР = 310 для ТОФК = 9500</v>
      </c>
    </row>
    <row r="251" spans="2:51" s="23" customFormat="1" ht="42.75" hidden="1" outlineLevel="1" x14ac:dyDescent="0.25">
      <c r="B251" s="24" t="str">
        <f t="shared" si="186"/>
        <v>В7_155</v>
      </c>
      <c r="C251" s="25" t="s">
        <v>116</v>
      </c>
      <c r="D251" s="25" t="s">
        <v>116</v>
      </c>
      <c r="E251" s="25" t="s">
        <v>117</v>
      </c>
      <c r="F251" s="25" t="s">
        <v>116</v>
      </c>
      <c r="G251" s="25" t="s">
        <v>116</v>
      </c>
      <c r="H251" s="25" t="s">
        <v>116</v>
      </c>
      <c r="I251" s="25" t="s">
        <v>170</v>
      </c>
      <c r="J251" s="25"/>
      <c r="K251" s="25"/>
      <c r="L251" s="25"/>
      <c r="M251" s="25" t="s">
        <v>131</v>
      </c>
      <c r="N251" s="25" t="s">
        <v>523</v>
      </c>
      <c r="O251" s="25"/>
      <c r="P251" s="25" t="s">
        <v>120</v>
      </c>
      <c r="Q251" s="25"/>
      <c r="R251" s="26" t="s">
        <v>122</v>
      </c>
      <c r="S251" s="25"/>
      <c r="T251" s="382"/>
      <c r="U251" s="25" t="s">
        <v>131</v>
      </c>
      <c r="V251" s="25" t="s">
        <v>524</v>
      </c>
      <c r="W251" s="25"/>
      <c r="X251" s="25" t="s">
        <v>120</v>
      </c>
      <c r="Y251" s="25"/>
      <c r="Z251" s="90" t="str">
        <f t="shared" si="167"/>
        <v>стр.200
итоговая по всем графам раздела 2 ф.0503155 &lt;&gt; 200
детализированная по соответствующим графам раздела 2 - недопустимо.</v>
      </c>
      <c r="AA251" s="28" t="s">
        <v>123</v>
      </c>
      <c r="AB251" s="28" t="s">
        <v>123</v>
      </c>
      <c r="AC251" s="29"/>
      <c r="AD251" s="30"/>
      <c r="AE251" s="31" t="s">
        <v>4</v>
      </c>
      <c r="AF251" s="32" t="s">
        <v>123</v>
      </c>
      <c r="AG251" s="6">
        <f t="shared" si="168"/>
        <v>1</v>
      </c>
      <c r="AH251" s="6">
        <f t="shared" si="169"/>
        <v>0</v>
      </c>
      <c r="AI251" s="6">
        <f t="shared" si="170"/>
        <v>0</v>
      </c>
      <c r="AJ251" s="91" t="str">
        <f t="shared" si="171"/>
        <v>стр.200
итоговая</v>
      </c>
      <c r="AK251" s="92" t="str">
        <f t="shared" si="172"/>
        <v/>
      </c>
      <c r="AL251" s="92" t="str">
        <f t="shared" si="173"/>
        <v xml:space="preserve"> по всем графам</v>
      </c>
      <c r="AM251" s="92" t="str">
        <f t="shared" si="174"/>
        <v/>
      </c>
      <c r="AN251" s="92" t="str">
        <f t="shared" si="175"/>
        <v xml:space="preserve"> раздела 2</v>
      </c>
      <c r="AO251" s="92" t="str">
        <f t="shared" si="185"/>
        <v xml:space="preserve"> ф.0503155</v>
      </c>
      <c r="AP251" s="79" t="str">
        <f t="shared" si="176"/>
        <v/>
      </c>
      <c r="AQ251" s="92" t="str">
        <f t="shared" si="177"/>
        <v xml:space="preserve"> &lt;&gt;</v>
      </c>
      <c r="AR251" s="92" t="str">
        <f t="shared" si="178"/>
        <v/>
      </c>
      <c r="AS251" s="92" t="str">
        <f t="shared" si="179"/>
        <v xml:space="preserve"> 200
детализированная</v>
      </c>
      <c r="AT251" s="92" t="str">
        <f t="shared" si="180"/>
        <v/>
      </c>
      <c r="AU251" s="92" t="str">
        <f t="shared" si="181"/>
        <v xml:space="preserve"> по соответствующим графам</v>
      </c>
      <c r="AV251" s="92" t="str">
        <f t="shared" si="182"/>
        <v/>
      </c>
      <c r="AW251" s="93" t="str">
        <f t="shared" si="183"/>
        <v xml:space="preserve"> раздела 2</v>
      </c>
      <c r="AX251" s="92" t="str">
        <f t="shared" si="184"/>
        <v xml:space="preserve"> - недопустимо.</v>
      </c>
      <c r="AY251" s="23" t="s">
        <v>810</v>
      </c>
    </row>
    <row r="252" spans="2:51" s="23" customFormat="1" ht="28.5" hidden="1" outlineLevel="1" x14ac:dyDescent="0.25">
      <c r="B252" s="24" t="str">
        <f t="shared" si="186"/>
        <v>В8_155</v>
      </c>
      <c r="C252" s="25" t="s">
        <v>116</v>
      </c>
      <c r="D252" s="25" t="s">
        <v>116</v>
      </c>
      <c r="E252" s="25" t="s">
        <v>117</v>
      </c>
      <c r="F252" s="25" t="s">
        <v>116</v>
      </c>
      <c r="G252" s="25" t="s">
        <v>116</v>
      </c>
      <c r="H252" s="25" t="s">
        <v>116</v>
      </c>
      <c r="I252" s="25" t="s">
        <v>170</v>
      </c>
      <c r="J252" s="25"/>
      <c r="K252" s="25"/>
      <c r="L252" s="25"/>
      <c r="M252" s="25" t="s">
        <v>131</v>
      </c>
      <c r="N252" s="25" t="s">
        <v>529</v>
      </c>
      <c r="O252" s="25"/>
      <c r="P252" s="25" t="s">
        <v>120</v>
      </c>
      <c r="Q252" s="25"/>
      <c r="R252" s="26" t="s">
        <v>122</v>
      </c>
      <c r="S252" s="25"/>
      <c r="T252" s="382"/>
      <c r="U252" s="25" t="s">
        <v>811</v>
      </c>
      <c r="V252" s="25" t="s">
        <v>531</v>
      </c>
      <c r="W252" s="25"/>
      <c r="X252" s="25" t="s">
        <v>120</v>
      </c>
      <c r="Y252" s="25"/>
      <c r="Z252" s="90" t="str">
        <f t="shared" si="167"/>
        <v>стр.450 по всем графам раздела 2 ф.0503155 &lt;&gt; 010 - 200 по соответствующим графам раздела 1 - 2 - недопустимо.</v>
      </c>
      <c r="AA252" s="28" t="s">
        <v>123</v>
      </c>
      <c r="AB252" s="28" t="s">
        <v>123</v>
      </c>
      <c r="AC252" s="29"/>
      <c r="AD252" s="30"/>
      <c r="AE252" s="31" t="s">
        <v>4</v>
      </c>
      <c r="AF252" s="32" t="s">
        <v>123</v>
      </c>
      <c r="AG252" s="6">
        <f t="shared" si="168"/>
        <v>1</v>
      </c>
      <c r="AH252" s="6">
        <f t="shared" si="169"/>
        <v>0</v>
      </c>
      <c r="AI252" s="6">
        <f t="shared" si="170"/>
        <v>0</v>
      </c>
      <c r="AJ252" s="91" t="str">
        <f t="shared" si="171"/>
        <v>стр.450</v>
      </c>
      <c r="AK252" s="92" t="str">
        <f t="shared" si="172"/>
        <v/>
      </c>
      <c r="AL252" s="92" t="str">
        <f t="shared" si="173"/>
        <v xml:space="preserve"> по всем графам</v>
      </c>
      <c r="AM252" s="92" t="str">
        <f t="shared" si="174"/>
        <v/>
      </c>
      <c r="AN252" s="92" t="str">
        <f t="shared" si="175"/>
        <v xml:space="preserve"> раздела 2</v>
      </c>
      <c r="AO252" s="92" t="str">
        <f t="shared" si="185"/>
        <v xml:space="preserve"> ф.0503155</v>
      </c>
      <c r="AP252" s="79" t="str">
        <f t="shared" si="176"/>
        <v/>
      </c>
      <c r="AQ252" s="92" t="str">
        <f t="shared" si="177"/>
        <v xml:space="preserve"> &lt;&gt;</v>
      </c>
      <c r="AR252" s="92" t="str">
        <f t="shared" si="178"/>
        <v/>
      </c>
      <c r="AS252" s="92" t="str">
        <f t="shared" si="179"/>
        <v xml:space="preserve"> 010 - 200</v>
      </c>
      <c r="AT252" s="92" t="str">
        <f t="shared" si="180"/>
        <v/>
      </c>
      <c r="AU252" s="92" t="str">
        <f t="shared" si="181"/>
        <v xml:space="preserve"> по соответствующим графам</v>
      </c>
      <c r="AV252" s="92" t="str">
        <f t="shared" si="182"/>
        <v/>
      </c>
      <c r="AW252" s="93" t="str">
        <f t="shared" si="183"/>
        <v xml:space="preserve"> раздела 1 - 2</v>
      </c>
      <c r="AX252" s="92" t="str">
        <f t="shared" si="184"/>
        <v xml:space="preserve"> - недопустимо.</v>
      </c>
      <c r="AY252" s="23" t="s">
        <v>812</v>
      </c>
    </row>
    <row r="253" spans="2:51" s="23" customFormat="1" ht="28.5" hidden="1" outlineLevel="1" x14ac:dyDescent="0.25">
      <c r="B253" s="24" t="str">
        <f t="shared" si="186"/>
        <v>В9_155</v>
      </c>
      <c r="C253" s="25" t="s">
        <v>116</v>
      </c>
      <c r="D253" s="25" t="s">
        <v>116</v>
      </c>
      <c r="E253" s="25" t="s">
        <v>117</v>
      </c>
      <c r="F253" s="25" t="s">
        <v>116</v>
      </c>
      <c r="G253" s="25" t="s">
        <v>116</v>
      </c>
      <c r="H253" s="25" t="s">
        <v>116</v>
      </c>
      <c r="I253" s="25" t="s">
        <v>170</v>
      </c>
      <c r="J253" s="25"/>
      <c r="K253" s="25"/>
      <c r="L253" s="25"/>
      <c r="M253" s="25" t="s">
        <v>131</v>
      </c>
      <c r="N253" s="25" t="s">
        <v>529</v>
      </c>
      <c r="O253" s="25"/>
      <c r="P253" s="25" t="s">
        <v>120</v>
      </c>
      <c r="Q253" s="25"/>
      <c r="R253" s="26" t="s">
        <v>122</v>
      </c>
      <c r="S253" s="25"/>
      <c r="T253" s="382"/>
      <c r="U253" s="25" t="s">
        <v>125</v>
      </c>
      <c r="V253" s="25" t="s">
        <v>533</v>
      </c>
      <c r="W253" s="25"/>
      <c r="X253" s="25" t="s">
        <v>120</v>
      </c>
      <c r="Y253" s="25"/>
      <c r="Z253" s="90" t="str">
        <f t="shared" si="167"/>
        <v>стр.450 по всем графам раздела 2 ф.0503155 &lt;&gt; - 500 по соответствующим графам раздела 3 - недопустимо.</v>
      </c>
      <c r="AA253" s="28" t="s">
        <v>123</v>
      </c>
      <c r="AB253" s="28" t="s">
        <v>123</v>
      </c>
      <c r="AC253" s="29"/>
      <c r="AD253" s="30"/>
      <c r="AE253" s="31" t="s">
        <v>4</v>
      </c>
      <c r="AF253" s="32" t="s">
        <v>123</v>
      </c>
      <c r="AG253" s="6">
        <f t="shared" si="168"/>
        <v>1</v>
      </c>
      <c r="AH253" s="6">
        <f t="shared" si="169"/>
        <v>0</v>
      </c>
      <c r="AI253" s="6">
        <f t="shared" si="170"/>
        <v>0</v>
      </c>
      <c r="AJ253" s="91" t="str">
        <f t="shared" si="171"/>
        <v>стр.450</v>
      </c>
      <c r="AK253" s="92" t="str">
        <f t="shared" si="172"/>
        <v/>
      </c>
      <c r="AL253" s="92" t="str">
        <f t="shared" si="173"/>
        <v xml:space="preserve"> по всем графам</v>
      </c>
      <c r="AM253" s="92" t="str">
        <f t="shared" si="174"/>
        <v/>
      </c>
      <c r="AN253" s="92" t="str">
        <f t="shared" si="175"/>
        <v xml:space="preserve"> раздела 2</v>
      </c>
      <c r="AO253" s="92" t="str">
        <f t="shared" si="185"/>
        <v xml:space="preserve"> ф.0503155</v>
      </c>
      <c r="AP253" s="79" t="str">
        <f t="shared" si="176"/>
        <v/>
      </c>
      <c r="AQ253" s="92" t="str">
        <f t="shared" si="177"/>
        <v xml:space="preserve"> &lt;&gt;</v>
      </c>
      <c r="AR253" s="92" t="str">
        <f t="shared" si="178"/>
        <v/>
      </c>
      <c r="AS253" s="92" t="str">
        <f t="shared" si="179"/>
        <v xml:space="preserve"> - 500</v>
      </c>
      <c r="AT253" s="92" t="str">
        <f t="shared" si="180"/>
        <v/>
      </c>
      <c r="AU253" s="92" t="str">
        <f t="shared" si="181"/>
        <v xml:space="preserve"> по соответствующим графам</v>
      </c>
      <c r="AV253" s="92" t="str">
        <f t="shared" si="182"/>
        <v/>
      </c>
      <c r="AW253" s="93" t="str">
        <f t="shared" si="183"/>
        <v xml:space="preserve"> раздела 3</v>
      </c>
      <c r="AX253" s="92" t="str">
        <f t="shared" si="184"/>
        <v xml:space="preserve"> - недопустимо.</v>
      </c>
      <c r="AY253" s="23" t="s">
        <v>813</v>
      </c>
    </row>
    <row r="254" spans="2:51" s="23" customFormat="1" ht="28.5" hidden="1" outlineLevel="1" x14ac:dyDescent="0.25">
      <c r="B254" s="24" t="str">
        <f t="shared" si="186"/>
        <v>В10_155</v>
      </c>
      <c r="C254" s="25" t="s">
        <v>116</v>
      </c>
      <c r="D254" s="25" t="s">
        <v>116</v>
      </c>
      <c r="E254" s="25" t="s">
        <v>117</v>
      </c>
      <c r="F254" s="25" t="s">
        <v>116</v>
      </c>
      <c r="G254" s="25" t="s">
        <v>116</v>
      </c>
      <c r="H254" s="25" t="s">
        <v>116</v>
      </c>
      <c r="I254" s="25" t="s">
        <v>170</v>
      </c>
      <c r="J254" s="25"/>
      <c r="K254" s="25"/>
      <c r="L254" s="25"/>
      <c r="M254" s="25" t="s">
        <v>125</v>
      </c>
      <c r="N254" s="25" t="s">
        <v>333</v>
      </c>
      <c r="O254" s="25"/>
      <c r="P254" s="25" t="s">
        <v>120</v>
      </c>
      <c r="Q254" s="25"/>
      <c r="R254" s="26" t="s">
        <v>122</v>
      </c>
      <c r="S254" s="25"/>
      <c r="T254" s="382"/>
      <c r="U254" s="25" t="s">
        <v>125</v>
      </c>
      <c r="V254" s="25" t="s">
        <v>536</v>
      </c>
      <c r="W254" s="25"/>
      <c r="X254" s="25" t="s">
        <v>120</v>
      </c>
      <c r="Y254" s="25"/>
      <c r="Z254" s="90" t="str">
        <f t="shared" si="167"/>
        <v>стр.500 по всем графам раздела 3 ф.0503155 &lt;&gt; 520 + 620 + 700 + 800 по соответствующим графам раздела 3 - недопустимо.</v>
      </c>
      <c r="AA254" s="28" t="s">
        <v>123</v>
      </c>
      <c r="AB254" s="28" t="s">
        <v>123</v>
      </c>
      <c r="AC254" s="29"/>
      <c r="AD254" s="30"/>
      <c r="AE254" s="31" t="s">
        <v>4</v>
      </c>
      <c r="AF254" s="32" t="s">
        <v>123</v>
      </c>
      <c r="AG254" s="6">
        <f t="shared" si="168"/>
        <v>1</v>
      </c>
      <c r="AH254" s="6">
        <f t="shared" si="169"/>
        <v>0</v>
      </c>
      <c r="AI254" s="6">
        <f t="shared" si="170"/>
        <v>0</v>
      </c>
      <c r="AJ254" s="91" t="str">
        <f t="shared" si="171"/>
        <v>стр.500</v>
      </c>
      <c r="AK254" s="92" t="str">
        <f t="shared" si="172"/>
        <v/>
      </c>
      <c r="AL254" s="92" t="str">
        <f t="shared" si="173"/>
        <v xml:space="preserve"> по всем графам</v>
      </c>
      <c r="AM254" s="92" t="str">
        <f t="shared" si="174"/>
        <v/>
      </c>
      <c r="AN254" s="92" t="str">
        <f t="shared" si="175"/>
        <v xml:space="preserve"> раздела 3</v>
      </c>
      <c r="AO254" s="92" t="str">
        <f t="shared" si="185"/>
        <v xml:space="preserve"> ф.0503155</v>
      </c>
      <c r="AP254" s="79" t="str">
        <f t="shared" si="176"/>
        <v/>
      </c>
      <c r="AQ254" s="92" t="str">
        <f t="shared" si="177"/>
        <v xml:space="preserve"> &lt;&gt;</v>
      </c>
      <c r="AR254" s="92" t="str">
        <f t="shared" si="178"/>
        <v/>
      </c>
      <c r="AS254" s="92" t="str">
        <f t="shared" si="179"/>
        <v xml:space="preserve"> 520 + 620 + 700 + 800</v>
      </c>
      <c r="AT254" s="92" t="str">
        <f t="shared" si="180"/>
        <v/>
      </c>
      <c r="AU254" s="92" t="str">
        <f t="shared" si="181"/>
        <v xml:space="preserve"> по соответствующим графам</v>
      </c>
      <c r="AV254" s="92" t="str">
        <f t="shared" si="182"/>
        <v/>
      </c>
      <c r="AW254" s="93" t="str">
        <f t="shared" si="183"/>
        <v xml:space="preserve"> раздела 3</v>
      </c>
      <c r="AX254" s="92" t="str">
        <f t="shared" si="184"/>
        <v xml:space="preserve"> - недопустимо.</v>
      </c>
      <c r="AY254" s="23" t="s">
        <v>814</v>
      </c>
    </row>
    <row r="255" spans="2:51" s="23" customFormat="1" ht="42.75" hidden="1" outlineLevel="1" x14ac:dyDescent="0.25">
      <c r="B255" s="24" t="str">
        <f t="shared" si="186"/>
        <v>В11_155</v>
      </c>
      <c r="C255" s="25" t="s">
        <v>116</v>
      </c>
      <c r="D255" s="25" t="s">
        <v>116</v>
      </c>
      <c r="E255" s="25" t="s">
        <v>117</v>
      </c>
      <c r="F255" s="25" t="s">
        <v>116</v>
      </c>
      <c r="G255" s="25" t="s">
        <v>116</v>
      </c>
      <c r="H255" s="25" t="s">
        <v>116</v>
      </c>
      <c r="I255" s="25" t="s">
        <v>170</v>
      </c>
      <c r="J255" s="25"/>
      <c r="K255" s="25"/>
      <c r="L255" s="25"/>
      <c r="M255" s="25" t="s">
        <v>125</v>
      </c>
      <c r="N255" s="25" t="s">
        <v>538</v>
      </c>
      <c r="O255" s="25"/>
      <c r="P255" s="25" t="s">
        <v>120</v>
      </c>
      <c r="Q255" s="25"/>
      <c r="R255" s="26" t="s">
        <v>122</v>
      </c>
      <c r="S255" s="25"/>
      <c r="T255" s="382"/>
      <c r="U255" s="25" t="s">
        <v>125</v>
      </c>
      <c r="V255" s="25" t="s">
        <v>539</v>
      </c>
      <c r="W255" s="25"/>
      <c r="X255" s="25" t="s">
        <v>120</v>
      </c>
      <c r="Y255" s="25"/>
      <c r="Z255" s="90" t="str">
        <f t="shared" si="167"/>
        <v>стр.520
итоговая по всем графам раздела 3 ф.0503155 &lt;&gt; 520
детализированная по соответствующим графам раздела 3 - недопустимо.</v>
      </c>
      <c r="AA255" s="28" t="s">
        <v>123</v>
      </c>
      <c r="AB255" s="28" t="s">
        <v>123</v>
      </c>
      <c r="AC255" s="29"/>
      <c r="AD255" s="30"/>
      <c r="AE255" s="31" t="s">
        <v>4</v>
      </c>
      <c r="AF255" s="32" t="s">
        <v>123</v>
      </c>
      <c r="AG255" s="6">
        <f t="shared" si="168"/>
        <v>1</v>
      </c>
      <c r="AH255" s="6">
        <f t="shared" si="169"/>
        <v>0</v>
      </c>
      <c r="AI255" s="6">
        <f t="shared" si="170"/>
        <v>0</v>
      </c>
      <c r="AJ255" s="91" t="str">
        <f t="shared" si="171"/>
        <v>стр.520
итоговая</v>
      </c>
      <c r="AK255" s="92" t="str">
        <f t="shared" si="172"/>
        <v/>
      </c>
      <c r="AL255" s="92" t="str">
        <f t="shared" si="173"/>
        <v xml:space="preserve"> по всем графам</v>
      </c>
      <c r="AM255" s="92" t="str">
        <f t="shared" si="174"/>
        <v/>
      </c>
      <c r="AN255" s="92" t="str">
        <f t="shared" si="175"/>
        <v xml:space="preserve"> раздела 3</v>
      </c>
      <c r="AO255" s="92" t="str">
        <f t="shared" si="185"/>
        <v xml:space="preserve"> ф.0503155</v>
      </c>
      <c r="AP255" s="79" t="str">
        <f t="shared" si="176"/>
        <v/>
      </c>
      <c r="AQ255" s="92" t="str">
        <f t="shared" si="177"/>
        <v xml:space="preserve"> &lt;&gt;</v>
      </c>
      <c r="AR255" s="92" t="str">
        <f t="shared" si="178"/>
        <v/>
      </c>
      <c r="AS255" s="92" t="str">
        <f t="shared" si="179"/>
        <v xml:space="preserve"> 520
детализированная</v>
      </c>
      <c r="AT255" s="92" t="str">
        <f t="shared" si="180"/>
        <v/>
      </c>
      <c r="AU255" s="92" t="str">
        <f t="shared" si="181"/>
        <v xml:space="preserve"> по соответствующим графам</v>
      </c>
      <c r="AV255" s="92" t="str">
        <f t="shared" si="182"/>
        <v/>
      </c>
      <c r="AW255" s="93" t="str">
        <f t="shared" si="183"/>
        <v xml:space="preserve"> раздела 3</v>
      </c>
      <c r="AX255" s="92" t="str">
        <f t="shared" si="184"/>
        <v xml:space="preserve"> - недопустимо.</v>
      </c>
      <c r="AY255" s="23" t="s">
        <v>815</v>
      </c>
    </row>
    <row r="256" spans="2:51" s="23" customFormat="1" ht="42.75" hidden="1" outlineLevel="1" x14ac:dyDescent="0.25">
      <c r="B256" s="24" t="str">
        <f t="shared" si="186"/>
        <v>В12_155</v>
      </c>
      <c r="C256" s="25" t="s">
        <v>116</v>
      </c>
      <c r="D256" s="25" t="s">
        <v>116</v>
      </c>
      <c r="E256" s="25" t="s">
        <v>117</v>
      </c>
      <c r="F256" s="25" t="s">
        <v>116</v>
      </c>
      <c r="G256" s="25" t="s">
        <v>116</v>
      </c>
      <c r="H256" s="25" t="s">
        <v>116</v>
      </c>
      <c r="I256" s="25" t="s">
        <v>170</v>
      </c>
      <c r="J256" s="25"/>
      <c r="K256" s="25"/>
      <c r="L256" s="25"/>
      <c r="M256" s="25" t="s">
        <v>125</v>
      </c>
      <c r="N256" s="25" t="s">
        <v>541</v>
      </c>
      <c r="O256" s="25"/>
      <c r="P256" s="25" t="s">
        <v>120</v>
      </c>
      <c r="Q256" s="25"/>
      <c r="R256" s="26" t="s">
        <v>122</v>
      </c>
      <c r="S256" s="25"/>
      <c r="T256" s="382"/>
      <c r="U256" s="25" t="s">
        <v>125</v>
      </c>
      <c r="V256" s="25" t="s">
        <v>542</v>
      </c>
      <c r="W256" s="25"/>
      <c r="X256" s="25" t="s">
        <v>120</v>
      </c>
      <c r="Y256" s="25"/>
      <c r="Z256" s="90" t="str">
        <f t="shared" si="167"/>
        <v>стр.620
итоговая по всем графам раздела 3 ф.0503155 &lt;&gt; 620
детализированная по соответствующим графам раздела 3 - недопустимо.</v>
      </c>
      <c r="AA256" s="28" t="s">
        <v>123</v>
      </c>
      <c r="AB256" s="28" t="s">
        <v>123</v>
      </c>
      <c r="AC256" s="29"/>
      <c r="AD256" s="30"/>
      <c r="AE256" s="31" t="s">
        <v>4</v>
      </c>
      <c r="AF256" s="32" t="s">
        <v>123</v>
      </c>
      <c r="AG256" s="6">
        <f t="shared" si="168"/>
        <v>1</v>
      </c>
      <c r="AH256" s="6">
        <f t="shared" si="169"/>
        <v>0</v>
      </c>
      <c r="AI256" s="6">
        <f t="shared" si="170"/>
        <v>0</v>
      </c>
      <c r="AJ256" s="91" t="str">
        <f t="shared" si="171"/>
        <v>стр.620
итоговая</v>
      </c>
      <c r="AK256" s="92" t="str">
        <f t="shared" si="172"/>
        <v/>
      </c>
      <c r="AL256" s="92" t="str">
        <f t="shared" si="173"/>
        <v xml:space="preserve"> по всем графам</v>
      </c>
      <c r="AM256" s="92" t="str">
        <f t="shared" si="174"/>
        <v/>
      </c>
      <c r="AN256" s="92" t="str">
        <f t="shared" si="175"/>
        <v xml:space="preserve"> раздела 3</v>
      </c>
      <c r="AO256" s="92" t="str">
        <f t="shared" si="185"/>
        <v xml:space="preserve"> ф.0503155</v>
      </c>
      <c r="AP256" s="79" t="str">
        <f t="shared" si="176"/>
        <v/>
      </c>
      <c r="AQ256" s="92" t="str">
        <f t="shared" si="177"/>
        <v xml:space="preserve"> &lt;&gt;</v>
      </c>
      <c r="AR256" s="92" t="str">
        <f t="shared" si="178"/>
        <v/>
      </c>
      <c r="AS256" s="92" t="str">
        <f t="shared" si="179"/>
        <v xml:space="preserve"> 620
детализированная</v>
      </c>
      <c r="AT256" s="92" t="str">
        <f t="shared" si="180"/>
        <v/>
      </c>
      <c r="AU256" s="92" t="str">
        <f t="shared" si="181"/>
        <v xml:space="preserve"> по соответствующим графам</v>
      </c>
      <c r="AV256" s="92" t="str">
        <f t="shared" si="182"/>
        <v/>
      </c>
      <c r="AW256" s="93" t="str">
        <f t="shared" si="183"/>
        <v xml:space="preserve"> раздела 3</v>
      </c>
      <c r="AX256" s="92" t="str">
        <f t="shared" si="184"/>
        <v xml:space="preserve"> - недопустимо.</v>
      </c>
      <c r="AY256" s="23" t="s">
        <v>816</v>
      </c>
    </row>
    <row r="257" spans="2:51" s="23" customFormat="1" ht="28.5" hidden="1" outlineLevel="1" x14ac:dyDescent="0.25">
      <c r="B257" s="24" t="str">
        <f t="shared" si="186"/>
        <v>В13_155</v>
      </c>
      <c r="C257" s="25" t="s">
        <v>116</v>
      </c>
      <c r="D257" s="25" t="s">
        <v>116</v>
      </c>
      <c r="E257" s="25" t="s">
        <v>117</v>
      </c>
      <c r="F257" s="25" t="s">
        <v>116</v>
      </c>
      <c r="G257" s="25" t="s">
        <v>116</v>
      </c>
      <c r="H257" s="25" t="s">
        <v>116</v>
      </c>
      <c r="I257" s="25" t="s">
        <v>170</v>
      </c>
      <c r="J257" s="25"/>
      <c r="K257" s="25"/>
      <c r="L257" s="25"/>
      <c r="M257" s="25" t="s">
        <v>125</v>
      </c>
      <c r="N257" s="25" t="s">
        <v>551</v>
      </c>
      <c r="O257" s="25"/>
      <c r="P257" s="25" t="s">
        <v>120</v>
      </c>
      <c r="Q257" s="25"/>
      <c r="R257" s="26" t="s">
        <v>122</v>
      </c>
      <c r="S257" s="25"/>
      <c r="T257" s="382"/>
      <c r="U257" s="25" t="s">
        <v>125</v>
      </c>
      <c r="V257" s="25" t="s">
        <v>552</v>
      </c>
      <c r="W257" s="25"/>
      <c r="X257" s="25" t="s">
        <v>120</v>
      </c>
      <c r="Y257" s="25"/>
      <c r="Z257" s="90" t="str">
        <f t="shared" si="167"/>
        <v>стр.700 по всем графам раздела 3 ф.0503155 &lt;&gt; 710 + 720 по соответствующим графам раздела 3 - недопустимо.</v>
      </c>
      <c r="AA257" s="28" t="s">
        <v>123</v>
      </c>
      <c r="AB257" s="28" t="s">
        <v>123</v>
      </c>
      <c r="AC257" s="29"/>
      <c r="AD257" s="30"/>
      <c r="AE257" s="31" t="s">
        <v>4</v>
      </c>
      <c r="AF257" s="32" t="s">
        <v>123</v>
      </c>
      <c r="AG257" s="6">
        <f t="shared" si="168"/>
        <v>1</v>
      </c>
      <c r="AH257" s="6">
        <f t="shared" si="169"/>
        <v>0</v>
      </c>
      <c r="AI257" s="6">
        <f t="shared" si="170"/>
        <v>0</v>
      </c>
      <c r="AJ257" s="91" t="str">
        <f t="shared" si="171"/>
        <v>стр.700</v>
      </c>
      <c r="AK257" s="92" t="str">
        <f t="shared" si="172"/>
        <v/>
      </c>
      <c r="AL257" s="92" t="str">
        <f t="shared" si="173"/>
        <v xml:space="preserve"> по всем графам</v>
      </c>
      <c r="AM257" s="92" t="str">
        <f t="shared" si="174"/>
        <v/>
      </c>
      <c r="AN257" s="92" t="str">
        <f t="shared" si="175"/>
        <v xml:space="preserve"> раздела 3</v>
      </c>
      <c r="AO257" s="92" t="str">
        <f t="shared" si="185"/>
        <v xml:space="preserve"> ф.0503155</v>
      </c>
      <c r="AP257" s="79" t="str">
        <f t="shared" si="176"/>
        <v/>
      </c>
      <c r="AQ257" s="92" t="str">
        <f t="shared" si="177"/>
        <v xml:space="preserve"> &lt;&gt;</v>
      </c>
      <c r="AR257" s="92" t="str">
        <f t="shared" si="178"/>
        <v/>
      </c>
      <c r="AS257" s="92" t="str">
        <f t="shared" si="179"/>
        <v xml:space="preserve"> 710 + 720</v>
      </c>
      <c r="AT257" s="92" t="str">
        <f t="shared" si="180"/>
        <v/>
      </c>
      <c r="AU257" s="92" t="str">
        <f t="shared" si="181"/>
        <v xml:space="preserve"> по соответствующим графам</v>
      </c>
      <c r="AV257" s="92" t="str">
        <f t="shared" si="182"/>
        <v/>
      </c>
      <c r="AW257" s="93" t="str">
        <f t="shared" si="183"/>
        <v xml:space="preserve"> раздела 3</v>
      </c>
      <c r="AX257" s="92" t="str">
        <f t="shared" si="184"/>
        <v xml:space="preserve"> - недопустимо.</v>
      </c>
      <c r="AY257" s="23" t="s">
        <v>817</v>
      </c>
    </row>
    <row r="258" spans="2:51" s="23" customFormat="1" ht="42.75" hidden="1" outlineLevel="1" x14ac:dyDescent="0.25">
      <c r="B258" s="24" t="str">
        <f t="shared" si="186"/>
        <v>В14_155</v>
      </c>
      <c r="C258" s="25" t="s">
        <v>116</v>
      </c>
      <c r="D258" s="25" t="s">
        <v>116</v>
      </c>
      <c r="E258" s="25" t="s">
        <v>117</v>
      </c>
      <c r="F258" s="25" t="s">
        <v>116</v>
      </c>
      <c r="G258" s="25" t="s">
        <v>116</v>
      </c>
      <c r="H258" s="25" t="s">
        <v>116</v>
      </c>
      <c r="I258" s="25" t="s">
        <v>170</v>
      </c>
      <c r="J258" s="25"/>
      <c r="K258" s="25"/>
      <c r="L258" s="25"/>
      <c r="M258" s="25" t="s">
        <v>125</v>
      </c>
      <c r="N258" s="25" t="s">
        <v>554</v>
      </c>
      <c r="O258" s="25"/>
      <c r="P258" s="25" t="s">
        <v>120</v>
      </c>
      <c r="Q258" s="25"/>
      <c r="R258" s="26" t="s">
        <v>122</v>
      </c>
      <c r="S258" s="25"/>
      <c r="T258" s="382"/>
      <c r="U258" s="25" t="s">
        <v>125</v>
      </c>
      <c r="V258" s="25" t="s">
        <v>555</v>
      </c>
      <c r="W258" s="25"/>
      <c r="X258" s="25" t="s">
        <v>120</v>
      </c>
      <c r="Y258" s="25"/>
      <c r="Z258" s="90" t="str">
        <f t="shared" si="167"/>
        <v>стр.710
итоговая по всем графам раздела 3 ф.0503155 &lt;&gt; 710
детализированная по соответствующим графам раздела 3 - недопустимо.</v>
      </c>
      <c r="AA258" s="28" t="s">
        <v>123</v>
      </c>
      <c r="AB258" s="28" t="s">
        <v>123</v>
      </c>
      <c r="AC258" s="29"/>
      <c r="AD258" s="30"/>
      <c r="AE258" s="31" t="s">
        <v>4</v>
      </c>
      <c r="AF258" s="32" t="s">
        <v>123</v>
      </c>
      <c r="AG258" s="6">
        <f t="shared" si="168"/>
        <v>1</v>
      </c>
      <c r="AH258" s="6">
        <f t="shared" si="169"/>
        <v>0</v>
      </c>
      <c r="AI258" s="6">
        <f t="shared" si="170"/>
        <v>0</v>
      </c>
      <c r="AJ258" s="91" t="str">
        <f t="shared" si="171"/>
        <v>стр.710
итоговая</v>
      </c>
      <c r="AK258" s="92" t="str">
        <f t="shared" si="172"/>
        <v/>
      </c>
      <c r="AL258" s="92" t="str">
        <f t="shared" si="173"/>
        <v xml:space="preserve"> по всем графам</v>
      </c>
      <c r="AM258" s="92" t="str">
        <f t="shared" si="174"/>
        <v/>
      </c>
      <c r="AN258" s="92" t="str">
        <f t="shared" si="175"/>
        <v xml:space="preserve"> раздела 3</v>
      </c>
      <c r="AO258" s="92" t="str">
        <f t="shared" si="185"/>
        <v xml:space="preserve"> ф.0503155</v>
      </c>
      <c r="AP258" s="79" t="str">
        <f t="shared" si="176"/>
        <v/>
      </c>
      <c r="AQ258" s="92" t="str">
        <f t="shared" si="177"/>
        <v xml:space="preserve"> &lt;&gt;</v>
      </c>
      <c r="AR258" s="92" t="str">
        <f t="shared" si="178"/>
        <v/>
      </c>
      <c r="AS258" s="92" t="str">
        <f t="shared" si="179"/>
        <v xml:space="preserve"> 710
детализированная</v>
      </c>
      <c r="AT258" s="92" t="str">
        <f t="shared" si="180"/>
        <v/>
      </c>
      <c r="AU258" s="92" t="str">
        <f t="shared" si="181"/>
        <v xml:space="preserve"> по соответствующим графам</v>
      </c>
      <c r="AV258" s="92" t="str">
        <f t="shared" si="182"/>
        <v/>
      </c>
      <c r="AW258" s="93" t="str">
        <f t="shared" si="183"/>
        <v xml:space="preserve"> раздела 3</v>
      </c>
      <c r="AX258" s="92" t="str">
        <f t="shared" si="184"/>
        <v xml:space="preserve"> - недопустимо.</v>
      </c>
      <c r="AY258" s="23" t="s">
        <v>818</v>
      </c>
    </row>
    <row r="259" spans="2:51" s="23" customFormat="1" hidden="1" outlineLevel="1" x14ac:dyDescent="0.25">
      <c r="B259" s="24" t="str">
        <f t="shared" si="186"/>
        <v>В15_155</v>
      </c>
      <c r="C259" s="25" t="s">
        <v>116</v>
      </c>
      <c r="D259" s="25" t="s">
        <v>116</v>
      </c>
      <c r="E259" s="25" t="s">
        <v>117</v>
      </c>
      <c r="F259" s="25" t="s">
        <v>116</v>
      </c>
      <c r="G259" s="25" t="s">
        <v>116</v>
      </c>
      <c r="H259" s="25" t="s">
        <v>116</v>
      </c>
      <c r="I259" s="25" t="s">
        <v>170</v>
      </c>
      <c r="J259" s="25"/>
      <c r="K259" s="25"/>
      <c r="L259" s="25"/>
      <c r="M259" s="25" t="s">
        <v>125</v>
      </c>
      <c r="N259" s="25" t="s">
        <v>557</v>
      </c>
      <c r="O259" s="25"/>
      <c r="P259" s="25" t="s">
        <v>120</v>
      </c>
      <c r="Q259" s="25"/>
      <c r="R259" s="26" t="s">
        <v>201</v>
      </c>
      <c r="S259" s="25" t="s">
        <v>230</v>
      </c>
      <c r="T259" s="382"/>
      <c r="U259" s="25"/>
      <c r="V259" s="25"/>
      <c r="W259" s="25"/>
      <c r="X259" s="25"/>
      <c r="Y259" s="25"/>
      <c r="Z259" s="90" t="str">
        <f t="shared" si="167"/>
        <v>стр.710 по всем графам раздела 3 ф.0503155 &gt; 0 - недопустимо.</v>
      </c>
      <c r="AA259" s="28" t="s">
        <v>123</v>
      </c>
      <c r="AB259" s="28" t="s">
        <v>123</v>
      </c>
      <c r="AC259" s="29"/>
      <c r="AD259" s="30"/>
      <c r="AE259" s="31" t="s">
        <v>4</v>
      </c>
      <c r="AF259" s="32" t="s">
        <v>123</v>
      </c>
      <c r="AG259" s="6">
        <f t="shared" si="168"/>
        <v>1</v>
      </c>
      <c r="AH259" s="6">
        <f t="shared" si="169"/>
        <v>0</v>
      </c>
      <c r="AI259" s="6">
        <f t="shared" si="170"/>
        <v>0</v>
      </c>
      <c r="AJ259" s="91" t="str">
        <f t="shared" si="171"/>
        <v>стр.710</v>
      </c>
      <c r="AK259" s="92" t="str">
        <f t="shared" si="172"/>
        <v/>
      </c>
      <c r="AL259" s="92" t="str">
        <f t="shared" si="173"/>
        <v xml:space="preserve"> по всем графам</v>
      </c>
      <c r="AM259" s="92" t="str">
        <f t="shared" si="174"/>
        <v/>
      </c>
      <c r="AN259" s="92" t="str">
        <f t="shared" si="175"/>
        <v xml:space="preserve"> раздела 3</v>
      </c>
      <c r="AO259" s="92" t="str">
        <f t="shared" si="185"/>
        <v xml:space="preserve"> ф.0503155</v>
      </c>
      <c r="AP259" s="79" t="str">
        <f t="shared" si="176"/>
        <v/>
      </c>
      <c r="AQ259" s="92" t="str">
        <f t="shared" si="177"/>
        <v xml:space="preserve"> &gt;</v>
      </c>
      <c r="AR259" s="92" t="str">
        <f t="shared" si="178"/>
        <v xml:space="preserve"> 0</v>
      </c>
      <c r="AS259" s="92" t="str">
        <f t="shared" si="179"/>
        <v/>
      </c>
      <c r="AT259" s="92" t="str">
        <f t="shared" si="180"/>
        <v/>
      </c>
      <c r="AU259" s="92" t="str">
        <f t="shared" si="181"/>
        <v/>
      </c>
      <c r="AV259" s="92" t="str">
        <f t="shared" si="182"/>
        <v/>
      </c>
      <c r="AW259" s="93" t="str">
        <f t="shared" si="183"/>
        <v/>
      </c>
      <c r="AX259" s="92" t="str">
        <f t="shared" si="184"/>
        <v xml:space="preserve"> - недопустимо.</v>
      </c>
      <c r="AY259" s="23" t="s">
        <v>819</v>
      </c>
    </row>
    <row r="260" spans="2:51" s="23" customFormat="1" ht="42.75" hidden="1" outlineLevel="1" x14ac:dyDescent="0.25">
      <c r="B260" s="24" t="str">
        <f t="shared" si="186"/>
        <v>В16_155</v>
      </c>
      <c r="C260" s="25" t="s">
        <v>116</v>
      </c>
      <c r="D260" s="25" t="s">
        <v>116</v>
      </c>
      <c r="E260" s="25" t="s">
        <v>117</v>
      </c>
      <c r="F260" s="25" t="s">
        <v>116</v>
      </c>
      <c r="G260" s="25" t="s">
        <v>116</v>
      </c>
      <c r="H260" s="25" t="s">
        <v>116</v>
      </c>
      <c r="I260" s="25" t="s">
        <v>170</v>
      </c>
      <c r="J260" s="25"/>
      <c r="K260" s="25"/>
      <c r="L260" s="25"/>
      <c r="M260" s="25" t="s">
        <v>125</v>
      </c>
      <c r="N260" s="25" t="s">
        <v>559</v>
      </c>
      <c r="O260" s="25"/>
      <c r="P260" s="25" t="s">
        <v>120</v>
      </c>
      <c r="Q260" s="25"/>
      <c r="R260" s="26" t="s">
        <v>122</v>
      </c>
      <c r="S260" s="25"/>
      <c r="T260" s="382"/>
      <c r="U260" s="25" t="s">
        <v>125</v>
      </c>
      <c r="V260" s="25" t="s">
        <v>560</v>
      </c>
      <c r="W260" s="25"/>
      <c r="X260" s="25" t="s">
        <v>120</v>
      </c>
      <c r="Y260" s="25"/>
      <c r="Z260" s="90" t="str">
        <f t="shared" si="167"/>
        <v>стр.720
итоговая по всем графам раздела 3 ф.0503155 &lt;&gt; 720
детализированная по соответствующим графам раздела 3 - недопустимо.</v>
      </c>
      <c r="AA260" s="28" t="s">
        <v>123</v>
      </c>
      <c r="AB260" s="28" t="s">
        <v>123</v>
      </c>
      <c r="AC260" s="29"/>
      <c r="AD260" s="30"/>
      <c r="AE260" s="31" t="s">
        <v>4</v>
      </c>
      <c r="AF260" s="32" t="s">
        <v>123</v>
      </c>
      <c r="AG260" s="6">
        <f t="shared" si="168"/>
        <v>1</v>
      </c>
      <c r="AH260" s="6">
        <f t="shared" si="169"/>
        <v>0</v>
      </c>
      <c r="AI260" s="6">
        <f t="shared" si="170"/>
        <v>0</v>
      </c>
      <c r="AJ260" s="91" t="str">
        <f t="shared" si="171"/>
        <v>стр.720
итоговая</v>
      </c>
      <c r="AK260" s="92" t="str">
        <f t="shared" si="172"/>
        <v/>
      </c>
      <c r="AL260" s="92" t="str">
        <f t="shared" si="173"/>
        <v xml:space="preserve"> по всем графам</v>
      </c>
      <c r="AM260" s="92" t="str">
        <f t="shared" si="174"/>
        <v/>
      </c>
      <c r="AN260" s="92" t="str">
        <f t="shared" si="175"/>
        <v xml:space="preserve"> раздела 3</v>
      </c>
      <c r="AO260" s="92" t="str">
        <f t="shared" si="185"/>
        <v xml:space="preserve"> ф.0503155</v>
      </c>
      <c r="AP260" s="79" t="str">
        <f t="shared" si="176"/>
        <v/>
      </c>
      <c r="AQ260" s="92" t="str">
        <f t="shared" si="177"/>
        <v xml:space="preserve"> &lt;&gt;</v>
      </c>
      <c r="AR260" s="92" t="str">
        <f t="shared" si="178"/>
        <v/>
      </c>
      <c r="AS260" s="92" t="str">
        <f t="shared" si="179"/>
        <v xml:space="preserve"> 720
детализированная</v>
      </c>
      <c r="AT260" s="92" t="str">
        <f t="shared" si="180"/>
        <v/>
      </c>
      <c r="AU260" s="92" t="str">
        <f t="shared" si="181"/>
        <v xml:space="preserve"> по соответствующим графам</v>
      </c>
      <c r="AV260" s="92" t="str">
        <f t="shared" si="182"/>
        <v/>
      </c>
      <c r="AW260" s="93" t="str">
        <f t="shared" si="183"/>
        <v xml:space="preserve"> раздела 3</v>
      </c>
      <c r="AX260" s="92" t="str">
        <f t="shared" si="184"/>
        <v xml:space="preserve"> - недопустимо.</v>
      </c>
      <c r="AY260" s="23" t="s">
        <v>820</v>
      </c>
    </row>
    <row r="261" spans="2:51" s="23" customFormat="1" hidden="1" outlineLevel="1" x14ac:dyDescent="0.25">
      <c r="B261" s="24" t="str">
        <f t="shared" si="186"/>
        <v>В17_155</v>
      </c>
      <c r="C261" s="25" t="s">
        <v>116</v>
      </c>
      <c r="D261" s="25" t="s">
        <v>116</v>
      </c>
      <c r="E261" s="25" t="s">
        <v>117</v>
      </c>
      <c r="F261" s="25" t="s">
        <v>116</v>
      </c>
      <c r="G261" s="25" t="s">
        <v>116</v>
      </c>
      <c r="H261" s="25" t="s">
        <v>116</v>
      </c>
      <c r="I261" s="25" t="s">
        <v>170</v>
      </c>
      <c r="J261" s="25"/>
      <c r="K261" s="25"/>
      <c r="L261" s="25"/>
      <c r="M261" s="25" t="s">
        <v>125</v>
      </c>
      <c r="N261" s="25" t="s">
        <v>562</v>
      </c>
      <c r="O261" s="25"/>
      <c r="P261" s="25" t="s">
        <v>120</v>
      </c>
      <c r="Q261" s="25"/>
      <c r="R261" s="26" t="s">
        <v>520</v>
      </c>
      <c r="S261" s="25" t="s">
        <v>230</v>
      </c>
      <c r="T261" s="382"/>
      <c r="U261" s="25"/>
      <c r="V261" s="25"/>
      <c r="W261" s="25"/>
      <c r="X261" s="25"/>
      <c r="Y261" s="25"/>
      <c r="Z261" s="90" t="str">
        <f t="shared" si="167"/>
        <v>стр.720 по всем графам раздела 3 ф.0503155 &lt; 0 - недопустимо.</v>
      </c>
      <c r="AA261" s="28" t="s">
        <v>123</v>
      </c>
      <c r="AB261" s="28" t="s">
        <v>123</v>
      </c>
      <c r="AC261" s="29"/>
      <c r="AD261" s="30"/>
      <c r="AE261" s="31" t="s">
        <v>4</v>
      </c>
      <c r="AF261" s="32" t="s">
        <v>123</v>
      </c>
      <c r="AG261" s="6">
        <f t="shared" si="168"/>
        <v>1</v>
      </c>
      <c r="AH261" s="6">
        <f t="shared" si="169"/>
        <v>0</v>
      </c>
      <c r="AI261" s="6">
        <f t="shared" si="170"/>
        <v>0</v>
      </c>
      <c r="AJ261" s="91" t="str">
        <f t="shared" si="171"/>
        <v>стр.720</v>
      </c>
      <c r="AK261" s="92" t="str">
        <f t="shared" si="172"/>
        <v/>
      </c>
      <c r="AL261" s="92" t="str">
        <f t="shared" si="173"/>
        <v xml:space="preserve"> по всем графам</v>
      </c>
      <c r="AM261" s="92" t="str">
        <f t="shared" si="174"/>
        <v/>
      </c>
      <c r="AN261" s="92" t="str">
        <f t="shared" si="175"/>
        <v xml:space="preserve"> раздела 3</v>
      </c>
      <c r="AO261" s="92" t="str">
        <f t="shared" si="185"/>
        <v xml:space="preserve"> ф.0503155</v>
      </c>
      <c r="AP261" s="79" t="str">
        <f t="shared" si="176"/>
        <v/>
      </c>
      <c r="AQ261" s="92" t="str">
        <f t="shared" si="177"/>
        <v xml:space="preserve"> &lt;</v>
      </c>
      <c r="AR261" s="92" t="str">
        <f t="shared" si="178"/>
        <v xml:space="preserve"> 0</v>
      </c>
      <c r="AS261" s="92" t="str">
        <f t="shared" si="179"/>
        <v/>
      </c>
      <c r="AT261" s="92" t="str">
        <f t="shared" si="180"/>
        <v/>
      </c>
      <c r="AU261" s="92" t="str">
        <f t="shared" si="181"/>
        <v/>
      </c>
      <c r="AV261" s="92" t="str">
        <f t="shared" si="182"/>
        <v/>
      </c>
      <c r="AW261" s="93" t="str">
        <f t="shared" si="183"/>
        <v/>
      </c>
      <c r="AX261" s="92" t="str">
        <f t="shared" si="184"/>
        <v xml:space="preserve"> - недопустимо.</v>
      </c>
      <c r="AY261" s="23" t="s">
        <v>821</v>
      </c>
    </row>
    <row r="262" spans="2:51" s="23" customFormat="1" ht="28.5" hidden="1" outlineLevel="1" x14ac:dyDescent="0.25">
      <c r="B262" s="24" t="str">
        <f t="shared" si="186"/>
        <v>В18_155</v>
      </c>
      <c r="C262" s="25" t="s">
        <v>116</v>
      </c>
      <c r="D262" s="25" t="s">
        <v>116</v>
      </c>
      <c r="E262" s="25" t="s">
        <v>117</v>
      </c>
      <c r="F262" s="25" t="s">
        <v>116</v>
      </c>
      <c r="G262" s="25" t="s">
        <v>116</v>
      </c>
      <c r="H262" s="25" t="s">
        <v>116</v>
      </c>
      <c r="I262" s="25" t="s">
        <v>170</v>
      </c>
      <c r="J262" s="25"/>
      <c r="K262" s="25"/>
      <c r="L262" s="25"/>
      <c r="M262" s="25" t="s">
        <v>125</v>
      </c>
      <c r="N262" s="25" t="s">
        <v>564</v>
      </c>
      <c r="O262" s="25"/>
      <c r="P262" s="25" t="s">
        <v>120</v>
      </c>
      <c r="Q262" s="25"/>
      <c r="R262" s="26" t="s">
        <v>122</v>
      </c>
      <c r="S262" s="25"/>
      <c r="T262" s="382"/>
      <c r="U262" s="25" t="s">
        <v>125</v>
      </c>
      <c r="V262" s="25" t="s">
        <v>716</v>
      </c>
      <c r="W262" s="25"/>
      <c r="X262" s="25" t="s">
        <v>120</v>
      </c>
      <c r="Y262" s="25"/>
      <c r="Z262" s="90" t="str">
        <f t="shared" si="167"/>
        <v>стр.800 по всем графам раздела 3 ф.0503155 &lt;&gt; 825 + 826 по соответствующим графам раздела 3 - недопустимо.</v>
      </c>
      <c r="AA262" s="28" t="s">
        <v>123</v>
      </c>
      <c r="AB262" s="28" t="s">
        <v>123</v>
      </c>
      <c r="AC262" s="29"/>
      <c r="AD262" s="30"/>
      <c r="AE262" s="31" t="s">
        <v>4</v>
      </c>
      <c r="AF262" s="32" t="s">
        <v>123</v>
      </c>
      <c r="AG262" s="6">
        <f t="shared" si="168"/>
        <v>1</v>
      </c>
      <c r="AH262" s="6">
        <f t="shared" si="169"/>
        <v>0</v>
      </c>
      <c r="AI262" s="6">
        <f t="shared" si="170"/>
        <v>0</v>
      </c>
      <c r="AJ262" s="91" t="str">
        <f t="shared" si="171"/>
        <v>стр.800</v>
      </c>
      <c r="AK262" s="92" t="str">
        <f t="shared" si="172"/>
        <v/>
      </c>
      <c r="AL262" s="92" t="str">
        <f t="shared" si="173"/>
        <v xml:space="preserve"> по всем графам</v>
      </c>
      <c r="AM262" s="92" t="str">
        <f t="shared" si="174"/>
        <v/>
      </c>
      <c r="AN262" s="92" t="str">
        <f t="shared" si="175"/>
        <v xml:space="preserve"> раздела 3</v>
      </c>
      <c r="AO262" s="92" t="str">
        <f t="shared" si="185"/>
        <v xml:space="preserve"> ф.0503155</v>
      </c>
      <c r="AP262" s="79" t="str">
        <f t="shared" si="176"/>
        <v/>
      </c>
      <c r="AQ262" s="92" t="str">
        <f t="shared" si="177"/>
        <v xml:space="preserve"> &lt;&gt;</v>
      </c>
      <c r="AR262" s="92" t="str">
        <f t="shared" si="178"/>
        <v/>
      </c>
      <c r="AS262" s="92" t="str">
        <f t="shared" si="179"/>
        <v xml:space="preserve"> 825 + 826</v>
      </c>
      <c r="AT262" s="92" t="str">
        <f t="shared" si="180"/>
        <v/>
      </c>
      <c r="AU262" s="92" t="str">
        <f t="shared" si="181"/>
        <v xml:space="preserve"> по соответствующим графам</v>
      </c>
      <c r="AV262" s="92" t="str">
        <f t="shared" si="182"/>
        <v/>
      </c>
      <c r="AW262" s="93" t="str">
        <f t="shared" si="183"/>
        <v xml:space="preserve"> раздела 3</v>
      </c>
      <c r="AX262" s="92" t="str">
        <f t="shared" si="184"/>
        <v xml:space="preserve"> - недопустимо.</v>
      </c>
      <c r="AY262" s="23" t="s">
        <v>822</v>
      </c>
    </row>
    <row r="263" spans="2:51" s="23" customFormat="1" hidden="1" outlineLevel="1" x14ac:dyDescent="0.25">
      <c r="B263" s="24" t="str">
        <f t="shared" si="186"/>
        <v>В19_155</v>
      </c>
      <c r="C263" s="25" t="s">
        <v>116</v>
      </c>
      <c r="D263" s="25" t="s">
        <v>116</v>
      </c>
      <c r="E263" s="25" t="s">
        <v>117</v>
      </c>
      <c r="F263" s="25" t="s">
        <v>116</v>
      </c>
      <c r="G263" s="25" t="s">
        <v>116</v>
      </c>
      <c r="H263" s="25" t="s">
        <v>116</v>
      </c>
      <c r="I263" s="25" t="s">
        <v>170</v>
      </c>
      <c r="J263" s="25"/>
      <c r="K263" s="25"/>
      <c r="L263" s="25"/>
      <c r="M263" s="25" t="s">
        <v>125</v>
      </c>
      <c r="N263" s="25" t="s">
        <v>823</v>
      </c>
      <c r="O263" s="25"/>
      <c r="P263" s="25" t="s">
        <v>120</v>
      </c>
      <c r="Q263" s="25"/>
      <c r="R263" s="26" t="s">
        <v>520</v>
      </c>
      <c r="S263" s="25" t="s">
        <v>230</v>
      </c>
      <c r="T263" s="382"/>
      <c r="U263" s="25"/>
      <c r="V263" s="25"/>
      <c r="W263" s="25"/>
      <c r="X263" s="25"/>
      <c r="Y263" s="25"/>
      <c r="Z263" s="90" t="str">
        <f t="shared" si="167"/>
        <v>стр.825 по всем графам раздела 3 ф.0503155 &lt; 0 - недопустимо.</v>
      </c>
      <c r="AA263" s="28" t="s">
        <v>123</v>
      </c>
      <c r="AB263" s="28" t="s">
        <v>123</v>
      </c>
      <c r="AC263" s="29"/>
      <c r="AD263" s="30"/>
      <c r="AE263" s="31" t="s">
        <v>4</v>
      </c>
      <c r="AF263" s="32" t="s">
        <v>123</v>
      </c>
      <c r="AG263" s="6">
        <f t="shared" si="168"/>
        <v>1</v>
      </c>
      <c r="AH263" s="6">
        <f t="shared" si="169"/>
        <v>0</v>
      </c>
      <c r="AI263" s="6">
        <f t="shared" si="170"/>
        <v>0</v>
      </c>
      <c r="AJ263" s="91" t="str">
        <f t="shared" si="171"/>
        <v>стр.825</v>
      </c>
      <c r="AK263" s="92" t="str">
        <f t="shared" si="172"/>
        <v/>
      </c>
      <c r="AL263" s="92" t="str">
        <f t="shared" si="173"/>
        <v xml:space="preserve"> по всем графам</v>
      </c>
      <c r="AM263" s="92" t="str">
        <f t="shared" si="174"/>
        <v/>
      </c>
      <c r="AN263" s="92" t="str">
        <f t="shared" si="175"/>
        <v xml:space="preserve"> раздела 3</v>
      </c>
      <c r="AO263" s="92" t="str">
        <f t="shared" si="185"/>
        <v xml:space="preserve"> ф.0503155</v>
      </c>
      <c r="AP263" s="79" t="str">
        <f t="shared" si="176"/>
        <v/>
      </c>
      <c r="AQ263" s="92" t="str">
        <f t="shared" si="177"/>
        <v xml:space="preserve"> &lt;</v>
      </c>
      <c r="AR263" s="92" t="str">
        <f t="shared" si="178"/>
        <v xml:space="preserve"> 0</v>
      </c>
      <c r="AS263" s="92" t="str">
        <f t="shared" si="179"/>
        <v/>
      </c>
      <c r="AT263" s="92" t="str">
        <f t="shared" si="180"/>
        <v/>
      </c>
      <c r="AU263" s="92" t="str">
        <f t="shared" si="181"/>
        <v/>
      </c>
      <c r="AV263" s="92" t="str">
        <f t="shared" si="182"/>
        <v/>
      </c>
      <c r="AW263" s="93" t="str">
        <f t="shared" si="183"/>
        <v/>
      </c>
      <c r="AX263" s="92" t="str">
        <f t="shared" si="184"/>
        <v xml:space="preserve"> - недопустимо.</v>
      </c>
      <c r="AY263" s="23" t="s">
        <v>824</v>
      </c>
    </row>
    <row r="264" spans="2:51" s="23" customFormat="1" ht="28.5" hidden="1" customHeight="1" outlineLevel="1" x14ac:dyDescent="0.25">
      <c r="B264" s="644" t="str">
        <f t="shared" si="186"/>
        <v>В20_155</v>
      </c>
      <c r="C264" s="645" t="s">
        <v>116</v>
      </c>
      <c r="D264" s="645" t="s">
        <v>116</v>
      </c>
      <c r="E264" s="645" t="s">
        <v>117</v>
      </c>
      <c r="F264" s="645" t="s">
        <v>116</v>
      </c>
      <c r="G264" s="645" t="s">
        <v>116</v>
      </c>
      <c r="H264" s="645" t="s">
        <v>116</v>
      </c>
      <c r="I264" s="645" t="s">
        <v>170</v>
      </c>
      <c r="J264" s="25" t="s">
        <v>294</v>
      </c>
      <c r="K264" s="25"/>
      <c r="L264" s="25"/>
      <c r="M264" s="645" t="s">
        <v>125</v>
      </c>
      <c r="N264" s="645" t="s">
        <v>825</v>
      </c>
      <c r="O264" s="645"/>
      <c r="P264" s="645" t="s">
        <v>120</v>
      </c>
      <c r="Q264" s="645"/>
      <c r="R264" s="646" t="s">
        <v>201</v>
      </c>
      <c r="S264" s="645" t="s">
        <v>230</v>
      </c>
      <c r="T264" s="382"/>
      <c r="U264" s="645"/>
      <c r="V264" s="645"/>
      <c r="W264" s="645"/>
      <c r="X264" s="645"/>
      <c r="Y264" s="645"/>
      <c r="Z264" s="683" t="str">
        <f t="shared" si="167"/>
        <v>стр.826 по всем графам раздела 3 ф.0503155 (ПРП=646a, 646b) &gt; 0 - требуется пояснение.</v>
      </c>
      <c r="AA264" s="327" t="s">
        <v>271</v>
      </c>
      <c r="AB264" s="327" t="s">
        <v>271</v>
      </c>
      <c r="AC264" s="29"/>
      <c r="AD264" s="684">
        <v>45310.56355324074</v>
      </c>
      <c r="AE264" s="658" t="s">
        <v>4</v>
      </c>
      <c r="AF264" s="659" t="s">
        <v>123</v>
      </c>
      <c r="AG264" s="6">
        <f t="shared" si="168"/>
        <v>1</v>
      </c>
      <c r="AH264" s="6">
        <f t="shared" si="169"/>
        <v>0</v>
      </c>
      <c r="AI264" s="6">
        <f t="shared" si="170"/>
        <v>0</v>
      </c>
      <c r="AJ264" s="91" t="str">
        <f t="shared" si="171"/>
        <v>стр.826</v>
      </c>
      <c r="AK264" s="92" t="str">
        <f t="shared" si="172"/>
        <v/>
      </c>
      <c r="AL264" s="92" t="str">
        <f t="shared" si="173"/>
        <v xml:space="preserve"> по всем графам</v>
      </c>
      <c r="AM264" s="92" t="str">
        <f t="shared" si="174"/>
        <v/>
      </c>
      <c r="AN264" s="92" t="str">
        <f t="shared" si="175"/>
        <v xml:space="preserve"> раздела 3</v>
      </c>
      <c r="AO264" s="92" t="str">
        <f t="shared" si="185"/>
        <v xml:space="preserve"> ф.0503155</v>
      </c>
      <c r="AP264" s="79" t="str">
        <f t="shared" si="176"/>
        <v xml:space="preserve"> (ПРП=646a, 646b)</v>
      </c>
      <c r="AQ264" s="92" t="str">
        <f t="shared" si="177"/>
        <v xml:space="preserve"> &gt;</v>
      </c>
      <c r="AR264" s="92" t="str">
        <f t="shared" si="178"/>
        <v xml:space="preserve"> 0</v>
      </c>
      <c r="AS264" s="92" t="str">
        <f t="shared" si="179"/>
        <v/>
      </c>
      <c r="AT264" s="92" t="str">
        <f t="shared" si="180"/>
        <v/>
      </c>
      <c r="AU264" s="92" t="str">
        <f t="shared" si="181"/>
        <v/>
      </c>
      <c r="AV264" s="92" t="str">
        <f t="shared" si="182"/>
        <v/>
      </c>
      <c r="AW264" s="93" t="str">
        <f t="shared" si="183"/>
        <v/>
      </c>
      <c r="AX264" s="92" t="str">
        <f t="shared" si="184"/>
        <v xml:space="preserve"> - требуется пояснение.</v>
      </c>
      <c r="AY264" s="685" t="s">
        <v>826</v>
      </c>
    </row>
    <row r="265" spans="2:51" s="23" customFormat="1" ht="225" hidden="1" outlineLevel="1" x14ac:dyDescent="0.25">
      <c r="B265" s="644"/>
      <c r="C265" s="645"/>
      <c r="D265" s="645"/>
      <c r="E265" s="645"/>
      <c r="F265" s="645"/>
      <c r="G265" s="645"/>
      <c r="H265" s="645"/>
      <c r="I265" s="645"/>
      <c r="J265" s="25" t="s">
        <v>308</v>
      </c>
      <c r="K265" s="25"/>
      <c r="L265" s="25"/>
      <c r="M265" s="645"/>
      <c r="N265" s="645"/>
      <c r="O265" s="645"/>
      <c r="P265" s="645"/>
      <c r="Q265" s="645"/>
      <c r="R265" s="646"/>
      <c r="S265" s="645"/>
      <c r="T265" s="382"/>
      <c r="U265" s="645"/>
      <c r="V265" s="645"/>
      <c r="W265" s="645"/>
      <c r="X265" s="645"/>
      <c r="Y265" s="645"/>
      <c r="Z265" s="683"/>
      <c r="AA265" s="28" t="s">
        <v>271</v>
      </c>
      <c r="AB265" s="28" t="s">
        <v>271</v>
      </c>
      <c r="AC265" s="29" t="s">
        <v>827</v>
      </c>
      <c r="AD265" s="684"/>
      <c r="AE265" s="658"/>
      <c r="AF265" s="659"/>
      <c r="AG265" s="6"/>
      <c r="AH265" s="6"/>
      <c r="AI265" s="6"/>
      <c r="AJ265" s="91"/>
      <c r="AK265" s="92"/>
      <c r="AL265" s="92"/>
      <c r="AM265" s="92"/>
      <c r="AN265" s="92"/>
      <c r="AO265" s="92"/>
      <c r="AP265" s="79"/>
      <c r="AQ265" s="92"/>
      <c r="AR265" s="92"/>
      <c r="AS265" s="92"/>
      <c r="AT265" s="92"/>
      <c r="AU265" s="92"/>
      <c r="AV265" s="92"/>
      <c r="AW265" s="92"/>
      <c r="AX265" s="92"/>
      <c r="AY265" s="685"/>
    </row>
    <row r="266" spans="2:51" s="23" customFormat="1" collapsed="1" x14ac:dyDescent="0.25">
      <c r="B266" s="634" t="s">
        <v>1666</v>
      </c>
      <c r="C266" s="624"/>
      <c r="D266" s="624"/>
      <c r="E266" s="624"/>
      <c r="F266" s="624"/>
      <c r="G266" s="624"/>
      <c r="H266" s="624"/>
      <c r="I266" s="624"/>
      <c r="J266" s="624"/>
      <c r="K266" s="624"/>
      <c r="L266" s="624"/>
      <c r="M266" s="624"/>
      <c r="N266" s="624"/>
      <c r="O266" s="624"/>
      <c r="P266" s="624"/>
      <c r="Q266" s="624"/>
      <c r="R266" s="624"/>
      <c r="S266" s="624"/>
      <c r="T266" s="624"/>
      <c r="U266" s="624"/>
      <c r="V266" s="624"/>
      <c r="W266" s="624"/>
      <c r="X266" s="624"/>
      <c r="Y266" s="624"/>
      <c r="Z266" s="624"/>
      <c r="AA266" s="624"/>
      <c r="AB266" s="624"/>
      <c r="AC266" s="624"/>
      <c r="AD266" s="20"/>
      <c r="AE266" s="87"/>
      <c r="AF266" s="87"/>
      <c r="AG266" s="6"/>
      <c r="AH266" s="6"/>
      <c r="AI266" s="6"/>
      <c r="AJ266" s="91"/>
      <c r="AK266" s="92"/>
      <c r="AL266" s="92"/>
      <c r="AM266" s="92"/>
      <c r="AN266" s="92"/>
      <c r="AO266" s="92"/>
      <c r="AP266" s="79"/>
      <c r="AQ266" s="92"/>
      <c r="AR266" s="92"/>
      <c r="AS266" s="92"/>
      <c r="AT266" s="92"/>
      <c r="AU266" s="92"/>
      <c r="AV266" s="92"/>
      <c r="AW266" s="92"/>
      <c r="AX266" s="92"/>
      <c r="AY266" s="524"/>
    </row>
    <row r="267" spans="2:51" s="23" customFormat="1" ht="45" hidden="1" outlineLevel="1" x14ac:dyDescent="0.25">
      <c r="B267" s="251" t="s">
        <v>1707</v>
      </c>
      <c r="C267" s="251" t="s">
        <v>116</v>
      </c>
      <c r="D267" s="251" t="s">
        <v>116</v>
      </c>
      <c r="E267" s="251" t="s">
        <v>117</v>
      </c>
      <c r="F267" s="251" t="s">
        <v>117</v>
      </c>
      <c r="G267" s="251" t="s">
        <v>117</v>
      </c>
      <c r="H267" s="251" t="s">
        <v>116</v>
      </c>
      <c r="I267" s="251" t="s">
        <v>1666</v>
      </c>
      <c r="J267" s="251"/>
      <c r="K267" s="251"/>
      <c r="L267" s="251"/>
      <c r="M267" s="251" t="s">
        <v>121</v>
      </c>
      <c r="N267" s="251" t="s">
        <v>1776</v>
      </c>
      <c r="O267" s="251" t="s">
        <v>1975</v>
      </c>
      <c r="P267" s="251" t="s">
        <v>1867</v>
      </c>
      <c r="Q267" s="251"/>
      <c r="R267" s="419" t="s">
        <v>520</v>
      </c>
      <c r="S267" s="251" t="s">
        <v>230</v>
      </c>
      <c r="T267" s="251"/>
      <c r="U267" s="251"/>
      <c r="V267" s="251"/>
      <c r="W267" s="251"/>
      <c r="X267" s="251"/>
      <c r="Y267" s="251"/>
      <c r="Z267" s="356" t="s">
        <v>1868</v>
      </c>
      <c r="AA267" s="315" t="s">
        <v>123</v>
      </c>
      <c r="AB267" s="315" t="s">
        <v>123</v>
      </c>
      <c r="AC267" s="339"/>
      <c r="AD267" s="537">
        <v>45877.421481481484</v>
      </c>
      <c r="AE267" s="522"/>
      <c r="AF267" s="551" t="s">
        <v>123</v>
      </c>
      <c r="AG267" s="6"/>
      <c r="AH267" s="6"/>
      <c r="AI267" s="6"/>
      <c r="AJ267" s="91"/>
      <c r="AK267" s="92"/>
      <c r="AL267" s="92"/>
      <c r="AM267" s="92"/>
      <c r="AN267" s="92"/>
      <c r="AO267" s="92"/>
      <c r="AP267" s="79"/>
      <c r="AQ267" s="92"/>
      <c r="AR267" s="92"/>
      <c r="AS267" s="92"/>
      <c r="AT267" s="92"/>
      <c r="AU267" s="92"/>
      <c r="AV267" s="92"/>
      <c r="AW267" s="92"/>
      <c r="AX267" s="92"/>
      <c r="AY267" s="524"/>
    </row>
    <row r="268" spans="2:51" s="23" customFormat="1" ht="28.5" hidden="1" outlineLevel="1" x14ac:dyDescent="0.25">
      <c r="B268" s="251" t="s">
        <v>1708</v>
      </c>
      <c r="C268" s="251" t="s">
        <v>116</v>
      </c>
      <c r="D268" s="251" t="s">
        <v>116</v>
      </c>
      <c r="E268" s="251" t="s">
        <v>117</v>
      </c>
      <c r="F268" s="251" t="s">
        <v>117</v>
      </c>
      <c r="G268" s="251" t="s">
        <v>117</v>
      </c>
      <c r="H268" s="251" t="s">
        <v>116</v>
      </c>
      <c r="I268" s="251" t="s">
        <v>1666</v>
      </c>
      <c r="J268" s="251"/>
      <c r="K268" s="251"/>
      <c r="L268" s="251"/>
      <c r="M268" s="251" t="s">
        <v>121</v>
      </c>
      <c r="N268" s="251" t="s">
        <v>292</v>
      </c>
      <c r="O268" s="251"/>
      <c r="P268" s="251" t="s">
        <v>1869</v>
      </c>
      <c r="Q268" s="251"/>
      <c r="R268" s="419" t="s">
        <v>122</v>
      </c>
      <c r="S268" s="251"/>
      <c r="T268" s="251"/>
      <c r="U268" s="251" t="s">
        <v>121</v>
      </c>
      <c r="V268" s="251" t="s">
        <v>1777</v>
      </c>
      <c r="W268" s="251"/>
      <c r="X268" s="251" t="s">
        <v>1869</v>
      </c>
      <c r="Y268" s="251"/>
      <c r="Z268" s="356" t="s">
        <v>1870</v>
      </c>
      <c r="AA268" s="315" t="s">
        <v>123</v>
      </c>
      <c r="AB268" s="315" t="s">
        <v>123</v>
      </c>
      <c r="AC268" s="339"/>
      <c r="AD268" s="537">
        <v>45798.419328703705</v>
      </c>
      <c r="AE268" s="522"/>
      <c r="AF268" s="551" t="s">
        <v>123</v>
      </c>
      <c r="AG268" s="6"/>
      <c r="AH268" s="6"/>
      <c r="AI268" s="6"/>
      <c r="AJ268" s="91"/>
      <c r="AK268" s="92"/>
      <c r="AL268" s="92"/>
      <c r="AM268" s="92"/>
      <c r="AN268" s="92"/>
      <c r="AO268" s="92"/>
      <c r="AP268" s="79"/>
      <c r="AQ268" s="92"/>
      <c r="AR268" s="92"/>
      <c r="AS268" s="92"/>
      <c r="AT268" s="92"/>
      <c r="AU268" s="92"/>
      <c r="AV268" s="92"/>
      <c r="AW268" s="92"/>
      <c r="AX268" s="92"/>
      <c r="AY268" s="524"/>
    </row>
    <row r="269" spans="2:51" s="23" customFormat="1" ht="28.5" hidden="1" outlineLevel="1" x14ac:dyDescent="0.25">
      <c r="B269" s="251" t="s">
        <v>1709</v>
      </c>
      <c r="C269" s="251" t="s">
        <v>116</v>
      </c>
      <c r="D269" s="251" t="s">
        <v>116</v>
      </c>
      <c r="E269" s="251" t="s">
        <v>117</v>
      </c>
      <c r="F269" s="251" t="s">
        <v>117</v>
      </c>
      <c r="G269" s="251" t="s">
        <v>117</v>
      </c>
      <c r="H269" s="251" t="s">
        <v>116</v>
      </c>
      <c r="I269" s="251" t="s">
        <v>1666</v>
      </c>
      <c r="J269" s="251"/>
      <c r="K269" s="251"/>
      <c r="L269" s="251"/>
      <c r="M269" s="251" t="s">
        <v>121</v>
      </c>
      <c r="N269" s="251" t="s">
        <v>292</v>
      </c>
      <c r="O269" s="251"/>
      <c r="P269" s="251" t="s">
        <v>142</v>
      </c>
      <c r="Q269" s="251"/>
      <c r="R269" s="419" t="s">
        <v>122</v>
      </c>
      <c r="S269" s="251"/>
      <c r="T269" s="251"/>
      <c r="U269" s="251" t="s">
        <v>121</v>
      </c>
      <c r="V269" s="251" t="s">
        <v>1778</v>
      </c>
      <c r="W269" s="251"/>
      <c r="X269" s="251" t="s">
        <v>142</v>
      </c>
      <c r="Y269" s="251"/>
      <c r="Z269" s="356" t="s">
        <v>1779</v>
      </c>
      <c r="AA269" s="549" t="s">
        <v>123</v>
      </c>
      <c r="AB269" s="549" t="s">
        <v>123</v>
      </c>
      <c r="AC269" s="339"/>
      <c r="AD269" s="537">
        <v>45798.419340277775</v>
      </c>
      <c r="AE269" s="550"/>
      <c r="AF269" s="551" t="s">
        <v>123</v>
      </c>
      <c r="AG269" s="6"/>
      <c r="AH269" s="6"/>
      <c r="AI269" s="6"/>
      <c r="AJ269" s="91"/>
      <c r="AK269" s="92"/>
      <c r="AL269" s="92"/>
      <c r="AM269" s="92"/>
      <c r="AN269" s="92"/>
      <c r="AO269" s="92"/>
      <c r="AP269" s="79"/>
      <c r="AQ269" s="92"/>
      <c r="AR269" s="92"/>
      <c r="AS269" s="92"/>
      <c r="AT269" s="92"/>
      <c r="AU269" s="92"/>
      <c r="AV269" s="92"/>
      <c r="AW269" s="92"/>
      <c r="AX269" s="92"/>
      <c r="AY269" s="554"/>
    </row>
    <row r="270" spans="2:51" s="23" customFormat="1" ht="42.75" hidden="1" outlineLevel="1" x14ac:dyDescent="0.25">
      <c r="B270" s="251" t="s">
        <v>1710</v>
      </c>
      <c r="C270" s="251" t="s">
        <v>116</v>
      </c>
      <c r="D270" s="251" t="s">
        <v>116</v>
      </c>
      <c r="E270" s="251" t="s">
        <v>117</v>
      </c>
      <c r="F270" s="251" t="s">
        <v>117</v>
      </c>
      <c r="G270" s="251" t="s">
        <v>117</v>
      </c>
      <c r="H270" s="251" t="s">
        <v>116</v>
      </c>
      <c r="I270" s="251" t="s">
        <v>1666</v>
      </c>
      <c r="J270" s="251"/>
      <c r="K270" s="251"/>
      <c r="L270" s="251"/>
      <c r="M270" s="251" t="s">
        <v>121</v>
      </c>
      <c r="N270" s="251" t="s">
        <v>292</v>
      </c>
      <c r="O270" s="251"/>
      <c r="P270" s="251" t="s">
        <v>1871</v>
      </c>
      <c r="Q270" s="251"/>
      <c r="R270" s="419" t="s">
        <v>122</v>
      </c>
      <c r="S270" s="251"/>
      <c r="T270" s="251"/>
      <c r="U270" s="251" t="s">
        <v>121</v>
      </c>
      <c r="V270" s="251" t="s">
        <v>1773</v>
      </c>
      <c r="W270" s="251"/>
      <c r="X270" s="251" t="s">
        <v>1871</v>
      </c>
      <c r="Y270" s="251"/>
      <c r="Z270" s="356" t="s">
        <v>1872</v>
      </c>
      <c r="AA270" s="549" t="s">
        <v>123</v>
      </c>
      <c r="AB270" s="549" t="s">
        <v>123</v>
      </c>
      <c r="AC270" s="339"/>
      <c r="AD270" s="537">
        <v>45798.419351851851</v>
      </c>
      <c r="AE270" s="550"/>
      <c r="AF270" s="551" t="s">
        <v>123</v>
      </c>
      <c r="AG270" s="6"/>
      <c r="AH270" s="6"/>
      <c r="AI270" s="6"/>
      <c r="AJ270" s="91"/>
      <c r="AK270" s="92"/>
      <c r="AL270" s="92"/>
      <c r="AM270" s="92"/>
      <c r="AN270" s="92"/>
      <c r="AO270" s="92"/>
      <c r="AP270" s="79"/>
      <c r="AQ270" s="92"/>
      <c r="AR270" s="92"/>
      <c r="AS270" s="92"/>
      <c r="AT270" s="92"/>
      <c r="AU270" s="92"/>
      <c r="AV270" s="92"/>
      <c r="AW270" s="92"/>
      <c r="AX270" s="92"/>
      <c r="AY270" s="554"/>
    </row>
    <row r="271" spans="2:51" s="23" customFormat="1" ht="42.75" hidden="1" outlineLevel="1" x14ac:dyDescent="0.25">
      <c r="B271" s="251" t="s">
        <v>1711</v>
      </c>
      <c r="C271" s="251" t="s">
        <v>116</v>
      </c>
      <c r="D271" s="251" t="s">
        <v>116</v>
      </c>
      <c r="E271" s="251" t="s">
        <v>117</v>
      </c>
      <c r="F271" s="251" t="s">
        <v>117</v>
      </c>
      <c r="G271" s="251" t="s">
        <v>117</v>
      </c>
      <c r="H271" s="251" t="s">
        <v>116</v>
      </c>
      <c r="I271" s="251" t="s">
        <v>1666</v>
      </c>
      <c r="J271" s="251"/>
      <c r="K271" s="251"/>
      <c r="L271" s="251"/>
      <c r="M271" s="251" t="s">
        <v>121</v>
      </c>
      <c r="N271" s="251" t="s">
        <v>1774</v>
      </c>
      <c r="O271" s="251"/>
      <c r="P271" s="251" t="s">
        <v>1873</v>
      </c>
      <c r="Q271" s="251"/>
      <c r="R271" s="419" t="s">
        <v>122</v>
      </c>
      <c r="S271" s="251"/>
      <c r="T271" s="251"/>
      <c r="U271" s="251" t="s">
        <v>121</v>
      </c>
      <c r="V271" s="251" t="s">
        <v>1775</v>
      </c>
      <c r="W271" s="251"/>
      <c r="X271" s="251" t="s">
        <v>1873</v>
      </c>
      <c r="Y271" s="251"/>
      <c r="Z271" s="356" t="s">
        <v>1874</v>
      </c>
      <c r="AA271" s="315" t="s">
        <v>123</v>
      </c>
      <c r="AB271" s="315" t="s">
        <v>123</v>
      </c>
      <c r="AC271" s="339"/>
      <c r="AD271" s="537">
        <v>45798.419363425928</v>
      </c>
      <c r="AE271" s="522"/>
      <c r="AF271" s="551" t="s">
        <v>123</v>
      </c>
      <c r="AG271" s="6"/>
      <c r="AH271" s="6"/>
      <c r="AI271" s="6"/>
      <c r="AJ271" s="91"/>
      <c r="AK271" s="92"/>
      <c r="AL271" s="92"/>
      <c r="AM271" s="92"/>
      <c r="AN271" s="92"/>
      <c r="AO271" s="92"/>
      <c r="AP271" s="79"/>
      <c r="AQ271" s="92"/>
      <c r="AR271" s="92"/>
      <c r="AS271" s="92"/>
      <c r="AT271" s="92"/>
      <c r="AU271" s="92"/>
      <c r="AV271" s="92"/>
      <c r="AW271" s="92"/>
      <c r="AX271" s="92"/>
      <c r="AY271" s="524"/>
    </row>
    <row r="272" spans="2:51" s="23" customFormat="1" ht="28.5" hidden="1" outlineLevel="1" x14ac:dyDescent="0.25">
      <c r="B272" s="251" t="s">
        <v>1712</v>
      </c>
      <c r="C272" s="251" t="s">
        <v>116</v>
      </c>
      <c r="D272" s="251" t="s">
        <v>116</v>
      </c>
      <c r="E272" s="251" t="s">
        <v>117</v>
      </c>
      <c r="F272" s="251" t="s">
        <v>117</v>
      </c>
      <c r="G272" s="251" t="s">
        <v>117</v>
      </c>
      <c r="H272" s="251" t="s">
        <v>116</v>
      </c>
      <c r="I272" s="251" t="s">
        <v>1666</v>
      </c>
      <c r="J272" s="251"/>
      <c r="K272" s="251"/>
      <c r="L272" s="251"/>
      <c r="M272" s="251" t="s">
        <v>121</v>
      </c>
      <c r="N272" s="251" t="s">
        <v>292</v>
      </c>
      <c r="O272" s="251"/>
      <c r="P272" s="251" t="s">
        <v>510</v>
      </c>
      <c r="Q272" s="251"/>
      <c r="R272" s="419" t="s">
        <v>122</v>
      </c>
      <c r="S272" s="251"/>
      <c r="T272" s="251"/>
      <c r="U272" s="251" t="s">
        <v>121</v>
      </c>
      <c r="V272" s="251" t="s">
        <v>292</v>
      </c>
      <c r="W272" s="251"/>
      <c r="X272" s="251" t="s">
        <v>1892</v>
      </c>
      <c r="Y272" s="251"/>
      <c r="Z272" s="356" t="s">
        <v>1875</v>
      </c>
      <c r="AA272" s="315" t="s">
        <v>123</v>
      </c>
      <c r="AB272" s="315" t="s">
        <v>123</v>
      </c>
      <c r="AC272" s="339"/>
      <c r="AD272" s="537">
        <v>45798.447199074071</v>
      </c>
      <c r="AE272" s="522"/>
      <c r="AF272" s="551" t="s">
        <v>123</v>
      </c>
      <c r="AG272" s="6"/>
      <c r="AH272" s="6"/>
      <c r="AI272" s="6"/>
      <c r="AJ272" s="91"/>
      <c r="AK272" s="92"/>
      <c r="AL272" s="92"/>
      <c r="AM272" s="92"/>
      <c r="AN272" s="92"/>
      <c r="AO272" s="92"/>
      <c r="AP272" s="79"/>
      <c r="AQ272" s="92"/>
      <c r="AR272" s="92"/>
      <c r="AS272" s="92"/>
      <c r="AT272" s="92"/>
      <c r="AU272" s="92"/>
      <c r="AV272" s="92"/>
      <c r="AW272" s="92"/>
      <c r="AX272" s="92"/>
      <c r="AY272" s="524"/>
    </row>
    <row r="273" spans="2:51" s="23" customFormat="1" ht="30" hidden="1" outlineLevel="1" x14ac:dyDescent="0.25">
      <c r="B273" s="251" t="s">
        <v>1713</v>
      </c>
      <c r="C273" s="251" t="s">
        <v>116</v>
      </c>
      <c r="D273" s="251" t="s">
        <v>116</v>
      </c>
      <c r="E273" s="251" t="s">
        <v>117</v>
      </c>
      <c r="F273" s="251" t="s">
        <v>117</v>
      </c>
      <c r="G273" s="251" t="s">
        <v>117</v>
      </c>
      <c r="H273" s="251" t="s">
        <v>116</v>
      </c>
      <c r="I273" s="251" t="s">
        <v>1666</v>
      </c>
      <c r="J273" s="251"/>
      <c r="K273" s="251"/>
      <c r="L273" s="251"/>
      <c r="M273" s="251" t="s">
        <v>121</v>
      </c>
      <c r="N273" s="251" t="s">
        <v>1780</v>
      </c>
      <c r="O273" s="251"/>
      <c r="P273" s="251" t="s">
        <v>510</v>
      </c>
      <c r="Q273" s="251"/>
      <c r="R273" s="419" t="s">
        <v>122</v>
      </c>
      <c r="S273" s="251"/>
      <c r="T273" s="251"/>
      <c r="U273" s="251" t="s">
        <v>121</v>
      </c>
      <c r="V273" s="251" t="s">
        <v>1780</v>
      </c>
      <c r="W273" s="251"/>
      <c r="X273" s="251" t="s">
        <v>1893</v>
      </c>
      <c r="Y273" s="251"/>
      <c r="Z273" s="356" t="s">
        <v>1876</v>
      </c>
      <c r="AA273" s="549" t="s">
        <v>123</v>
      </c>
      <c r="AB273" s="549" t="s">
        <v>123</v>
      </c>
      <c r="AC273" s="339"/>
      <c r="AD273" s="537">
        <v>45798.447337962964</v>
      </c>
      <c r="AE273" s="550"/>
      <c r="AF273" s="551" t="s">
        <v>123</v>
      </c>
      <c r="AG273" s="6"/>
      <c r="AH273" s="6"/>
      <c r="AI273" s="6"/>
      <c r="AJ273" s="91"/>
      <c r="AK273" s="92"/>
      <c r="AL273" s="92"/>
      <c r="AM273" s="92"/>
      <c r="AN273" s="92"/>
      <c r="AO273" s="92"/>
      <c r="AP273" s="79"/>
      <c r="AQ273" s="92"/>
      <c r="AR273" s="92"/>
      <c r="AS273" s="92"/>
      <c r="AT273" s="92"/>
      <c r="AU273" s="92"/>
      <c r="AV273" s="92"/>
      <c r="AW273" s="92"/>
      <c r="AX273" s="92"/>
      <c r="AY273" s="554"/>
    </row>
    <row r="274" spans="2:51" s="23" customFormat="1" ht="28.5" hidden="1" outlineLevel="1" x14ac:dyDescent="0.25">
      <c r="B274" s="251" t="s">
        <v>1714</v>
      </c>
      <c r="C274" s="251" t="s">
        <v>116</v>
      </c>
      <c r="D274" s="251" t="s">
        <v>116</v>
      </c>
      <c r="E274" s="251" t="s">
        <v>117</v>
      </c>
      <c r="F274" s="251" t="s">
        <v>117</v>
      </c>
      <c r="G274" s="251" t="s">
        <v>117</v>
      </c>
      <c r="H274" s="251" t="s">
        <v>116</v>
      </c>
      <c r="I274" s="251" t="s">
        <v>1666</v>
      </c>
      <c r="J274" s="251"/>
      <c r="K274" s="251"/>
      <c r="L274" s="251"/>
      <c r="M274" s="251" t="s">
        <v>121</v>
      </c>
      <c r="N274" s="251" t="s">
        <v>1877</v>
      </c>
      <c r="O274" s="251"/>
      <c r="P274" s="251" t="s">
        <v>510</v>
      </c>
      <c r="Q274" s="251"/>
      <c r="R274" s="419" t="s">
        <v>122</v>
      </c>
      <c r="S274" s="251"/>
      <c r="T274" s="251"/>
      <c r="U274" s="251" t="s">
        <v>121</v>
      </c>
      <c r="V274" s="251" t="s">
        <v>1877</v>
      </c>
      <c r="W274" s="251"/>
      <c r="X274" s="251" t="s">
        <v>142</v>
      </c>
      <c r="Y274" s="251"/>
      <c r="Z274" s="356" t="s">
        <v>1878</v>
      </c>
      <c r="AA274" s="549" t="s">
        <v>123</v>
      </c>
      <c r="AB274" s="549" t="s">
        <v>123</v>
      </c>
      <c r="AC274" s="339"/>
      <c r="AD274" s="537">
        <v>45798.419398148151</v>
      </c>
      <c r="AE274" s="550"/>
      <c r="AF274" s="551" t="s">
        <v>123</v>
      </c>
      <c r="AG274" s="6"/>
      <c r="AH274" s="6"/>
      <c r="AI274" s="6"/>
      <c r="AJ274" s="91"/>
      <c r="AK274" s="92"/>
      <c r="AL274" s="92"/>
      <c r="AM274" s="92"/>
      <c r="AN274" s="92"/>
      <c r="AO274" s="92"/>
      <c r="AP274" s="79"/>
      <c r="AQ274" s="92"/>
      <c r="AR274" s="92"/>
      <c r="AS274" s="92"/>
      <c r="AT274" s="92"/>
      <c r="AU274" s="92"/>
      <c r="AV274" s="92"/>
      <c r="AW274" s="92"/>
      <c r="AX274" s="92"/>
      <c r="AY274" s="554"/>
    </row>
    <row r="275" spans="2:51" s="23" customFormat="1" ht="28.5" hidden="1" outlineLevel="1" x14ac:dyDescent="0.25">
      <c r="B275" s="251" t="s">
        <v>1715</v>
      </c>
      <c r="C275" s="251" t="s">
        <v>116</v>
      </c>
      <c r="D275" s="251" t="s">
        <v>116</v>
      </c>
      <c r="E275" s="251" t="s">
        <v>117</v>
      </c>
      <c r="F275" s="251" t="s">
        <v>117</v>
      </c>
      <c r="G275" s="251" t="s">
        <v>117</v>
      </c>
      <c r="H275" s="251" t="s">
        <v>116</v>
      </c>
      <c r="I275" s="251" t="s">
        <v>1666</v>
      </c>
      <c r="J275" s="251"/>
      <c r="K275" s="251"/>
      <c r="L275" s="251"/>
      <c r="M275" s="251" t="s">
        <v>121</v>
      </c>
      <c r="N275" s="251" t="s">
        <v>292</v>
      </c>
      <c r="O275" s="251"/>
      <c r="P275" s="251" t="s">
        <v>1725</v>
      </c>
      <c r="Q275" s="251"/>
      <c r="R275" s="419" t="s">
        <v>122</v>
      </c>
      <c r="S275" s="251"/>
      <c r="T275" s="251"/>
      <c r="U275" s="251" t="s">
        <v>121</v>
      </c>
      <c r="V275" s="251" t="s">
        <v>292</v>
      </c>
      <c r="W275" s="251"/>
      <c r="X275" s="251" t="s">
        <v>1894</v>
      </c>
      <c r="Y275" s="251"/>
      <c r="Z275" s="356" t="s">
        <v>1879</v>
      </c>
      <c r="AA275" s="315" t="s">
        <v>123</v>
      </c>
      <c r="AB275" s="315" t="s">
        <v>123</v>
      </c>
      <c r="AC275" s="339"/>
      <c r="AD275" s="537">
        <v>45798.447638888887</v>
      </c>
      <c r="AE275" s="522"/>
      <c r="AF275" s="551" t="s">
        <v>123</v>
      </c>
      <c r="AG275" s="6"/>
      <c r="AH275" s="6"/>
      <c r="AI275" s="6"/>
      <c r="AJ275" s="91"/>
      <c r="AK275" s="92"/>
      <c r="AL275" s="92"/>
      <c r="AM275" s="92"/>
      <c r="AN275" s="92"/>
      <c r="AO275" s="92"/>
      <c r="AP275" s="79"/>
      <c r="AQ275" s="92"/>
      <c r="AR275" s="92"/>
      <c r="AS275" s="92"/>
      <c r="AT275" s="92"/>
      <c r="AU275" s="92"/>
      <c r="AV275" s="92"/>
      <c r="AW275" s="92"/>
      <c r="AX275" s="92"/>
      <c r="AY275" s="524"/>
    </row>
    <row r="276" spans="2:51" s="23" customFormat="1" ht="30" hidden="1" outlineLevel="1" x14ac:dyDescent="0.25">
      <c r="B276" s="251" t="s">
        <v>1716</v>
      </c>
      <c r="C276" s="251" t="s">
        <v>116</v>
      </c>
      <c r="D276" s="251" t="s">
        <v>116</v>
      </c>
      <c r="E276" s="251" t="s">
        <v>117</v>
      </c>
      <c r="F276" s="251" t="s">
        <v>117</v>
      </c>
      <c r="G276" s="251" t="s">
        <v>117</v>
      </c>
      <c r="H276" s="251" t="s">
        <v>116</v>
      </c>
      <c r="I276" s="251" t="s">
        <v>1666</v>
      </c>
      <c r="J276" s="251"/>
      <c r="K276" s="251"/>
      <c r="L276" s="251"/>
      <c r="M276" s="251" t="s">
        <v>121</v>
      </c>
      <c r="N276" s="251" t="s">
        <v>1780</v>
      </c>
      <c r="O276" s="251"/>
      <c r="P276" s="251" t="s">
        <v>1725</v>
      </c>
      <c r="Q276" s="251"/>
      <c r="R276" s="419" t="s">
        <v>122</v>
      </c>
      <c r="S276" s="251"/>
      <c r="T276" s="251"/>
      <c r="U276" s="251" t="s">
        <v>121</v>
      </c>
      <c r="V276" s="251" t="s">
        <v>1780</v>
      </c>
      <c r="W276" s="251"/>
      <c r="X276" s="251" t="s">
        <v>1895</v>
      </c>
      <c r="Y276" s="251"/>
      <c r="Z276" s="356" t="s">
        <v>1880</v>
      </c>
      <c r="AA276" s="549" t="s">
        <v>123</v>
      </c>
      <c r="AB276" s="549" t="s">
        <v>123</v>
      </c>
      <c r="AC276" s="339"/>
      <c r="AD276" s="537">
        <v>45798.447696759256</v>
      </c>
      <c r="AE276" s="550"/>
      <c r="AF276" s="551" t="s">
        <v>123</v>
      </c>
      <c r="AG276" s="6"/>
      <c r="AH276" s="6"/>
      <c r="AI276" s="6"/>
      <c r="AJ276" s="91"/>
      <c r="AK276" s="92"/>
      <c r="AL276" s="92"/>
      <c r="AM276" s="92"/>
      <c r="AN276" s="92"/>
      <c r="AO276" s="92"/>
      <c r="AP276" s="79"/>
      <c r="AQ276" s="92"/>
      <c r="AR276" s="92"/>
      <c r="AS276" s="92"/>
      <c r="AT276" s="92"/>
      <c r="AU276" s="92"/>
      <c r="AV276" s="92"/>
      <c r="AW276" s="92"/>
      <c r="AX276" s="92"/>
      <c r="AY276" s="554"/>
    </row>
    <row r="277" spans="2:51" s="23" customFormat="1" ht="28.5" hidden="1" outlineLevel="1" x14ac:dyDescent="0.25">
      <c r="B277" s="251" t="s">
        <v>1717</v>
      </c>
      <c r="C277" s="251" t="s">
        <v>116</v>
      </c>
      <c r="D277" s="251" t="s">
        <v>116</v>
      </c>
      <c r="E277" s="251" t="s">
        <v>117</v>
      </c>
      <c r="F277" s="251" t="s">
        <v>117</v>
      </c>
      <c r="G277" s="251" t="s">
        <v>117</v>
      </c>
      <c r="H277" s="251" t="s">
        <v>116</v>
      </c>
      <c r="I277" s="251" t="s">
        <v>1666</v>
      </c>
      <c r="J277" s="251"/>
      <c r="K277" s="251"/>
      <c r="L277" s="251"/>
      <c r="M277" s="251" t="s">
        <v>121</v>
      </c>
      <c r="N277" s="251" t="s">
        <v>1877</v>
      </c>
      <c r="O277" s="251"/>
      <c r="P277" s="251" t="s">
        <v>1725</v>
      </c>
      <c r="Q277" s="251"/>
      <c r="R277" s="419" t="s">
        <v>122</v>
      </c>
      <c r="S277" s="251"/>
      <c r="T277" s="251"/>
      <c r="U277" s="251" t="s">
        <v>121</v>
      </c>
      <c r="V277" s="251" t="s">
        <v>1877</v>
      </c>
      <c r="W277" s="251"/>
      <c r="X277" s="251" t="s">
        <v>1781</v>
      </c>
      <c r="Y277" s="251"/>
      <c r="Z277" s="356" t="s">
        <v>1881</v>
      </c>
      <c r="AA277" s="549" t="s">
        <v>123</v>
      </c>
      <c r="AB277" s="549" t="s">
        <v>123</v>
      </c>
      <c r="AC277" s="339"/>
      <c r="AD277" s="537">
        <v>45798.419421296298</v>
      </c>
      <c r="AE277" s="550"/>
      <c r="AF277" s="551" t="s">
        <v>123</v>
      </c>
      <c r="AG277" s="6"/>
      <c r="AH277" s="6"/>
      <c r="AI277" s="6"/>
      <c r="AJ277" s="91"/>
      <c r="AK277" s="92"/>
      <c r="AL277" s="92"/>
      <c r="AM277" s="92"/>
      <c r="AN277" s="92"/>
      <c r="AO277" s="92"/>
      <c r="AP277" s="79"/>
      <c r="AQ277" s="92"/>
      <c r="AR277" s="92"/>
      <c r="AS277" s="92"/>
      <c r="AT277" s="92"/>
      <c r="AU277" s="92"/>
      <c r="AV277" s="92"/>
      <c r="AW277" s="92"/>
      <c r="AX277" s="92"/>
      <c r="AY277" s="554"/>
    </row>
    <row r="278" spans="2:51" s="23" customFormat="1" ht="28.5" hidden="1" outlineLevel="1" x14ac:dyDescent="0.25">
      <c r="B278" s="317" t="s">
        <v>1718</v>
      </c>
      <c r="C278" s="317" t="s">
        <v>116</v>
      </c>
      <c r="D278" s="317" t="s">
        <v>116</v>
      </c>
      <c r="E278" s="317" t="s">
        <v>117</v>
      </c>
      <c r="F278" s="317" t="s">
        <v>117</v>
      </c>
      <c r="G278" s="317" t="s">
        <v>117</v>
      </c>
      <c r="H278" s="317" t="s">
        <v>116</v>
      </c>
      <c r="I278" s="317" t="s">
        <v>1666</v>
      </c>
      <c r="J278" s="317"/>
      <c r="K278" s="317"/>
      <c r="L278" s="317"/>
      <c r="M278" s="317" t="s">
        <v>1782</v>
      </c>
      <c r="N278" s="317" t="s">
        <v>120</v>
      </c>
      <c r="O278" s="317"/>
      <c r="P278" s="317" t="s">
        <v>142</v>
      </c>
      <c r="Q278" s="317"/>
      <c r="R278" s="533" t="s">
        <v>122</v>
      </c>
      <c r="S278" s="317"/>
      <c r="T278" s="317"/>
      <c r="U278" s="317" t="s">
        <v>1782</v>
      </c>
      <c r="V278" s="317" t="s">
        <v>120</v>
      </c>
      <c r="W278" s="317"/>
      <c r="X278" s="317" t="s">
        <v>1896</v>
      </c>
      <c r="Y278" s="317"/>
      <c r="Z278" s="558" t="s">
        <v>1898</v>
      </c>
      <c r="AA278" s="315" t="s">
        <v>123</v>
      </c>
      <c r="AB278" s="315" t="s">
        <v>123</v>
      </c>
      <c r="AC278" s="339"/>
      <c r="AD278" s="537">
        <v>45798.448437500003</v>
      </c>
      <c r="AE278" s="522"/>
      <c r="AF278" s="551" t="s">
        <v>123</v>
      </c>
      <c r="AG278" s="6"/>
      <c r="AH278" s="6"/>
      <c r="AI278" s="6"/>
      <c r="AJ278" s="91"/>
      <c r="AK278" s="92"/>
      <c r="AL278" s="92"/>
      <c r="AM278" s="92"/>
      <c r="AN278" s="92"/>
      <c r="AO278" s="92"/>
      <c r="AP278" s="79"/>
      <c r="AQ278" s="92"/>
      <c r="AR278" s="92"/>
      <c r="AS278" s="92"/>
      <c r="AT278" s="92"/>
      <c r="AU278" s="92"/>
      <c r="AV278" s="92"/>
      <c r="AW278" s="92"/>
      <c r="AX278" s="92"/>
      <c r="AY278" s="524"/>
    </row>
    <row r="279" spans="2:51" s="23" customFormat="1" ht="28.5" hidden="1" outlineLevel="1" x14ac:dyDescent="0.25">
      <c r="B279" s="317" t="s">
        <v>1719</v>
      </c>
      <c r="C279" s="317" t="s">
        <v>116</v>
      </c>
      <c r="D279" s="317" t="s">
        <v>116</v>
      </c>
      <c r="E279" s="317" t="s">
        <v>117</v>
      </c>
      <c r="F279" s="317" t="s">
        <v>117</v>
      </c>
      <c r="G279" s="317" t="s">
        <v>117</v>
      </c>
      <c r="H279" s="317" t="s">
        <v>116</v>
      </c>
      <c r="I279" s="317" t="s">
        <v>1666</v>
      </c>
      <c r="J279" s="317"/>
      <c r="K279" s="317"/>
      <c r="L279" s="317"/>
      <c r="M279" s="317" t="s">
        <v>134</v>
      </c>
      <c r="N279" s="317" t="s">
        <v>120</v>
      </c>
      <c r="O279" s="317"/>
      <c r="P279" s="317" t="s">
        <v>142</v>
      </c>
      <c r="Q279" s="317"/>
      <c r="R279" s="533" t="s">
        <v>122</v>
      </c>
      <c r="S279" s="317"/>
      <c r="T279" s="317"/>
      <c r="U279" s="317" t="s">
        <v>134</v>
      </c>
      <c r="V279" s="317" t="s">
        <v>120</v>
      </c>
      <c r="W279" s="317"/>
      <c r="X279" s="317" t="s">
        <v>1897</v>
      </c>
      <c r="Y279" s="317"/>
      <c r="Z279" s="558" t="s">
        <v>1899</v>
      </c>
      <c r="AA279" s="549" t="s">
        <v>123</v>
      </c>
      <c r="AB279" s="549" t="s">
        <v>123</v>
      </c>
      <c r="AC279" s="339"/>
      <c r="AD279" s="537">
        <v>45798.448530092595</v>
      </c>
      <c r="AE279" s="550"/>
      <c r="AF279" s="551" t="s">
        <v>123</v>
      </c>
      <c r="AG279" s="6"/>
      <c r="AH279" s="6"/>
      <c r="AI279" s="6"/>
      <c r="AJ279" s="91"/>
      <c r="AK279" s="92"/>
      <c r="AL279" s="92"/>
      <c r="AM279" s="92"/>
      <c r="AN279" s="92"/>
      <c r="AO279" s="92"/>
      <c r="AP279" s="79"/>
      <c r="AQ279" s="92"/>
      <c r="AR279" s="92"/>
      <c r="AS279" s="92"/>
      <c r="AT279" s="92"/>
      <c r="AU279" s="92"/>
      <c r="AV279" s="92"/>
      <c r="AW279" s="92"/>
      <c r="AX279" s="92"/>
      <c r="AY279" s="554"/>
    </row>
    <row r="280" spans="2:51" s="23" customFormat="1" ht="28.5" hidden="1" outlineLevel="1" x14ac:dyDescent="0.25">
      <c r="B280" s="317" t="s">
        <v>1720</v>
      </c>
      <c r="C280" s="317" t="s">
        <v>116</v>
      </c>
      <c r="D280" s="317" t="s">
        <v>116</v>
      </c>
      <c r="E280" s="317" t="s">
        <v>117</v>
      </c>
      <c r="F280" s="317" t="s">
        <v>117</v>
      </c>
      <c r="G280" s="317" t="s">
        <v>117</v>
      </c>
      <c r="H280" s="317" t="s">
        <v>116</v>
      </c>
      <c r="I280" s="317" t="s">
        <v>1666</v>
      </c>
      <c r="J280" s="317"/>
      <c r="K280" s="317"/>
      <c r="L280" s="317"/>
      <c r="M280" s="317" t="s">
        <v>131</v>
      </c>
      <c r="N280" s="317" t="s">
        <v>1828</v>
      </c>
      <c r="O280" s="317"/>
      <c r="P280" s="317" t="s">
        <v>1882</v>
      </c>
      <c r="Q280" s="317"/>
      <c r="R280" s="533" t="s">
        <v>122</v>
      </c>
      <c r="S280" s="317" t="s">
        <v>230</v>
      </c>
      <c r="T280" s="317"/>
      <c r="U280" s="317"/>
      <c r="V280" s="317"/>
      <c r="W280" s="317"/>
      <c r="X280" s="317"/>
      <c r="Y280" s="317"/>
      <c r="Z280" s="558" t="s">
        <v>1883</v>
      </c>
      <c r="AA280" s="315" t="s">
        <v>123</v>
      </c>
      <c r="AB280" s="315" t="s">
        <v>123</v>
      </c>
      <c r="AC280" s="339"/>
      <c r="AD280" s="537">
        <v>45798.419444444444</v>
      </c>
      <c r="AE280" s="522"/>
      <c r="AF280" s="551" t="s">
        <v>123</v>
      </c>
      <c r="AG280" s="6"/>
      <c r="AH280" s="6"/>
      <c r="AI280" s="6"/>
      <c r="AJ280" s="91"/>
      <c r="AK280" s="92"/>
      <c r="AL280" s="92"/>
      <c r="AM280" s="92"/>
      <c r="AN280" s="92"/>
      <c r="AO280" s="92"/>
      <c r="AP280" s="79"/>
      <c r="AQ280" s="92"/>
      <c r="AR280" s="92"/>
      <c r="AS280" s="92"/>
      <c r="AT280" s="92"/>
      <c r="AU280" s="92"/>
      <c r="AV280" s="92"/>
      <c r="AW280" s="92"/>
      <c r="AX280" s="92"/>
      <c r="AY280" s="524"/>
    </row>
    <row r="281" spans="2:51" s="23" customFormat="1" ht="42.75" hidden="1" outlineLevel="1" x14ac:dyDescent="0.25">
      <c r="B281" s="317" t="s">
        <v>1721</v>
      </c>
      <c r="C281" s="317" t="s">
        <v>116</v>
      </c>
      <c r="D281" s="317" t="s">
        <v>116</v>
      </c>
      <c r="E281" s="317" t="s">
        <v>117</v>
      </c>
      <c r="F281" s="317" t="s">
        <v>117</v>
      </c>
      <c r="G281" s="317" t="s">
        <v>117</v>
      </c>
      <c r="H281" s="317" t="s">
        <v>116</v>
      </c>
      <c r="I281" s="317" t="s">
        <v>1666</v>
      </c>
      <c r="J281" s="317"/>
      <c r="K281" s="317"/>
      <c r="L281" s="317"/>
      <c r="M281" s="317" t="s">
        <v>131</v>
      </c>
      <c r="N281" s="317" t="s">
        <v>1783</v>
      </c>
      <c r="O281" s="317"/>
      <c r="P281" s="317" t="s">
        <v>1882</v>
      </c>
      <c r="Q281" s="317"/>
      <c r="R281" s="533" t="s">
        <v>122</v>
      </c>
      <c r="S281" s="317"/>
      <c r="T281" s="317"/>
      <c r="U281" s="317" t="s">
        <v>131</v>
      </c>
      <c r="V281" s="317" t="s">
        <v>1784</v>
      </c>
      <c r="W281" s="317"/>
      <c r="X281" s="317" t="s">
        <v>1882</v>
      </c>
      <c r="Y281" s="317"/>
      <c r="Z281" s="558" t="s">
        <v>1884</v>
      </c>
      <c r="AA281" s="315" t="s">
        <v>123</v>
      </c>
      <c r="AB281" s="315" t="s">
        <v>123</v>
      </c>
      <c r="AC281" s="339"/>
      <c r="AD281" s="537">
        <v>45798.419444444444</v>
      </c>
      <c r="AE281" s="522"/>
      <c r="AF281" s="551" t="s">
        <v>123</v>
      </c>
      <c r="AG281" s="6"/>
      <c r="AH281" s="6"/>
      <c r="AI281" s="6"/>
      <c r="AJ281" s="91"/>
      <c r="AK281" s="92"/>
      <c r="AL281" s="92"/>
      <c r="AM281" s="92"/>
      <c r="AN281" s="92"/>
      <c r="AO281" s="92"/>
      <c r="AP281" s="79"/>
      <c r="AQ281" s="92"/>
      <c r="AR281" s="92"/>
      <c r="AS281" s="92"/>
      <c r="AT281" s="92"/>
      <c r="AU281" s="92"/>
      <c r="AV281" s="92"/>
      <c r="AW281" s="92"/>
      <c r="AX281" s="92"/>
      <c r="AY281" s="524"/>
    </row>
    <row r="282" spans="2:51" s="23" customFormat="1" ht="165" hidden="1" outlineLevel="1" x14ac:dyDescent="0.25">
      <c r="B282" s="317" t="s">
        <v>1722</v>
      </c>
      <c r="C282" s="317" t="s">
        <v>116</v>
      </c>
      <c r="D282" s="317" t="s">
        <v>116</v>
      </c>
      <c r="E282" s="317" t="s">
        <v>117</v>
      </c>
      <c r="F282" s="317" t="s">
        <v>117</v>
      </c>
      <c r="G282" s="317" t="s">
        <v>117</v>
      </c>
      <c r="H282" s="317" t="s">
        <v>116</v>
      </c>
      <c r="I282" s="317" t="s">
        <v>1666</v>
      </c>
      <c r="J282" s="317"/>
      <c r="K282" s="317"/>
      <c r="L282" s="317"/>
      <c r="M282" s="317" t="s">
        <v>125</v>
      </c>
      <c r="N282" s="317" t="s">
        <v>1827</v>
      </c>
      <c r="O282" s="317"/>
      <c r="P282" s="317" t="s">
        <v>1882</v>
      </c>
      <c r="Q282" s="317"/>
      <c r="R282" s="533" t="s">
        <v>122</v>
      </c>
      <c r="S282" s="317" t="s">
        <v>230</v>
      </c>
      <c r="T282" s="317"/>
      <c r="U282" s="317"/>
      <c r="V282" s="317"/>
      <c r="W282" s="317"/>
      <c r="X282" s="317"/>
      <c r="Y282" s="317"/>
      <c r="Z282" s="558" t="s">
        <v>1885</v>
      </c>
      <c r="AA282" s="315" t="s">
        <v>123</v>
      </c>
      <c r="AB282" s="315" t="s">
        <v>123</v>
      </c>
      <c r="AC282" s="339"/>
      <c r="AD282" s="537">
        <v>45798.419456018521</v>
      </c>
      <c r="AE282" s="522"/>
      <c r="AF282" s="551" t="s">
        <v>123</v>
      </c>
      <c r="AG282" s="6"/>
      <c r="AH282" s="6"/>
      <c r="AI282" s="6"/>
      <c r="AJ282" s="91"/>
      <c r="AK282" s="92"/>
      <c r="AL282" s="92"/>
      <c r="AM282" s="92"/>
      <c r="AN282" s="92"/>
      <c r="AO282" s="92"/>
      <c r="AP282" s="79"/>
      <c r="AQ282" s="92"/>
      <c r="AR282" s="92"/>
      <c r="AS282" s="92"/>
      <c r="AT282" s="92"/>
      <c r="AU282" s="92"/>
      <c r="AV282" s="92"/>
      <c r="AW282" s="92"/>
      <c r="AX282" s="92"/>
      <c r="AY282" s="524"/>
    </row>
    <row r="283" spans="2:51" s="23" customFormat="1" ht="42.75" hidden="1" outlineLevel="1" x14ac:dyDescent="0.25">
      <c r="B283" s="317" t="s">
        <v>1723</v>
      </c>
      <c r="C283" s="317" t="s">
        <v>116</v>
      </c>
      <c r="D283" s="317" t="s">
        <v>116</v>
      </c>
      <c r="E283" s="317" t="s">
        <v>117</v>
      </c>
      <c r="F283" s="317" t="s">
        <v>117</v>
      </c>
      <c r="G283" s="317" t="s">
        <v>117</v>
      </c>
      <c r="H283" s="317" t="s">
        <v>116</v>
      </c>
      <c r="I283" s="317" t="s">
        <v>1666</v>
      </c>
      <c r="J283" s="317"/>
      <c r="K283" s="317"/>
      <c r="L283" s="317"/>
      <c r="M283" s="317" t="s">
        <v>125</v>
      </c>
      <c r="N283" s="317" t="s">
        <v>1785</v>
      </c>
      <c r="O283" s="317"/>
      <c r="P283" s="317" t="s">
        <v>1882</v>
      </c>
      <c r="Q283" s="317"/>
      <c r="R283" s="533" t="s">
        <v>122</v>
      </c>
      <c r="S283" s="317"/>
      <c r="T283" s="317"/>
      <c r="U283" s="317" t="s">
        <v>125</v>
      </c>
      <c r="V283" s="317" t="s">
        <v>1786</v>
      </c>
      <c r="W283" s="317"/>
      <c r="X283" s="317" t="s">
        <v>1882</v>
      </c>
      <c r="Y283" s="317"/>
      <c r="Z283" s="558" t="s">
        <v>1886</v>
      </c>
      <c r="AA283" s="315" t="s">
        <v>123</v>
      </c>
      <c r="AB283" s="315" t="s">
        <v>123</v>
      </c>
      <c r="AC283" s="339"/>
      <c r="AD283" s="537">
        <v>45798.419456018521</v>
      </c>
      <c r="AE283" s="522"/>
      <c r="AF283" s="551" t="s">
        <v>123</v>
      </c>
      <c r="AG283" s="6"/>
      <c r="AH283" s="6"/>
      <c r="AI283" s="6"/>
      <c r="AJ283" s="91"/>
      <c r="AK283" s="92"/>
      <c r="AL283" s="92"/>
      <c r="AM283" s="92"/>
      <c r="AN283" s="92"/>
      <c r="AO283" s="92"/>
      <c r="AP283" s="79"/>
      <c r="AQ283" s="92"/>
      <c r="AR283" s="92"/>
      <c r="AS283" s="92"/>
      <c r="AT283" s="92"/>
      <c r="AU283" s="92"/>
      <c r="AV283" s="92"/>
      <c r="AW283" s="92"/>
      <c r="AX283" s="92"/>
      <c r="AY283" s="524"/>
    </row>
    <row r="284" spans="2:51" s="23" customFormat="1" ht="30" hidden="1" outlineLevel="1" x14ac:dyDescent="0.25">
      <c r="B284" s="317" t="s">
        <v>1724</v>
      </c>
      <c r="C284" s="317" t="s">
        <v>116</v>
      </c>
      <c r="D284" s="317" t="s">
        <v>116</v>
      </c>
      <c r="E284" s="317" t="s">
        <v>117</v>
      </c>
      <c r="F284" s="317" t="s">
        <v>117</v>
      </c>
      <c r="G284" s="317" t="s">
        <v>117</v>
      </c>
      <c r="H284" s="317" t="s">
        <v>116</v>
      </c>
      <c r="I284" s="317" t="s">
        <v>1666</v>
      </c>
      <c r="J284" s="317"/>
      <c r="K284" s="317"/>
      <c r="L284" s="317"/>
      <c r="M284" s="317" t="s">
        <v>125</v>
      </c>
      <c r="N284" s="317" t="s">
        <v>529</v>
      </c>
      <c r="O284" s="317"/>
      <c r="P284" s="317" t="s">
        <v>1882</v>
      </c>
      <c r="Q284" s="317"/>
      <c r="R284" s="533" t="s">
        <v>122</v>
      </c>
      <c r="S284" s="317"/>
      <c r="T284" s="317"/>
      <c r="U284" s="317" t="s">
        <v>1726</v>
      </c>
      <c r="V284" s="317" t="s">
        <v>1787</v>
      </c>
      <c r="W284" s="317"/>
      <c r="X284" s="317" t="s">
        <v>1882</v>
      </c>
      <c r="Y284" s="317"/>
      <c r="Z284" s="558" t="s">
        <v>1887</v>
      </c>
      <c r="AA284" s="315" t="s">
        <v>123</v>
      </c>
      <c r="AB284" s="315" t="s">
        <v>123</v>
      </c>
      <c r="AC284" s="339"/>
      <c r="AD284" s="537">
        <v>45798.41946759259</v>
      </c>
      <c r="AE284" s="522"/>
      <c r="AF284" s="551" t="s">
        <v>123</v>
      </c>
      <c r="AG284" s="6"/>
      <c r="AH284" s="6"/>
      <c r="AI284" s="6"/>
      <c r="AJ284" s="91"/>
      <c r="AK284" s="92"/>
      <c r="AL284" s="92"/>
      <c r="AM284" s="92"/>
      <c r="AN284" s="92"/>
      <c r="AO284" s="92"/>
      <c r="AP284" s="79"/>
      <c r="AQ284" s="92"/>
      <c r="AR284" s="92"/>
      <c r="AS284" s="92"/>
      <c r="AT284" s="92"/>
      <c r="AU284" s="92"/>
      <c r="AV284" s="92"/>
      <c r="AW284" s="92"/>
      <c r="AX284" s="92"/>
      <c r="AY284" s="524"/>
    </row>
    <row r="285" spans="2:51" s="23" customFormat="1" ht="42.75" hidden="1" outlineLevel="1" x14ac:dyDescent="0.25">
      <c r="B285" s="317" t="s">
        <v>1788</v>
      </c>
      <c r="C285" s="317" t="s">
        <v>116</v>
      </c>
      <c r="D285" s="317" t="s">
        <v>116</v>
      </c>
      <c r="E285" s="317" t="s">
        <v>117</v>
      </c>
      <c r="F285" s="317" t="s">
        <v>117</v>
      </c>
      <c r="G285" s="317" t="s">
        <v>117</v>
      </c>
      <c r="H285" s="317" t="s">
        <v>116</v>
      </c>
      <c r="I285" s="317" t="s">
        <v>1666</v>
      </c>
      <c r="J285" s="317"/>
      <c r="K285" s="317"/>
      <c r="L285" s="317"/>
      <c r="M285" s="317" t="s">
        <v>134</v>
      </c>
      <c r="N285" s="317" t="s">
        <v>333</v>
      </c>
      <c r="O285" s="317"/>
      <c r="P285" s="317" t="s">
        <v>1888</v>
      </c>
      <c r="Q285" s="317"/>
      <c r="R285" s="533" t="s">
        <v>122</v>
      </c>
      <c r="S285" s="317"/>
      <c r="T285" s="317"/>
      <c r="U285" s="317" t="s">
        <v>134</v>
      </c>
      <c r="V285" s="317" t="s">
        <v>1789</v>
      </c>
      <c r="W285" s="317"/>
      <c r="X285" s="317" t="s">
        <v>1888</v>
      </c>
      <c r="Y285" s="317"/>
      <c r="Z285" s="558" t="s">
        <v>1889</v>
      </c>
      <c r="AA285" s="549" t="s">
        <v>123</v>
      </c>
      <c r="AB285" s="549" t="s">
        <v>123</v>
      </c>
      <c r="AC285" s="339"/>
      <c r="AD285" s="537">
        <v>45798.419479166667</v>
      </c>
      <c r="AE285" s="522"/>
      <c r="AF285" s="551" t="s">
        <v>123</v>
      </c>
      <c r="AG285" s="6"/>
      <c r="AH285" s="6"/>
      <c r="AI285" s="6"/>
      <c r="AJ285" s="91"/>
      <c r="AK285" s="92"/>
      <c r="AL285" s="92"/>
      <c r="AM285" s="92"/>
      <c r="AN285" s="92"/>
      <c r="AO285" s="92"/>
      <c r="AP285" s="79"/>
      <c r="AQ285" s="92"/>
      <c r="AR285" s="92"/>
      <c r="AS285" s="92"/>
      <c r="AT285" s="92"/>
      <c r="AU285" s="92"/>
      <c r="AV285" s="92"/>
      <c r="AW285" s="92"/>
      <c r="AX285" s="92"/>
      <c r="AY285" s="524"/>
    </row>
    <row r="286" spans="2:51" s="23" customFormat="1" ht="42.75" hidden="1" outlineLevel="1" x14ac:dyDescent="0.25">
      <c r="B286" s="317" t="s">
        <v>1790</v>
      </c>
      <c r="C286" s="317" t="s">
        <v>116</v>
      </c>
      <c r="D286" s="317" t="s">
        <v>116</v>
      </c>
      <c r="E286" s="317" t="s">
        <v>117</v>
      </c>
      <c r="F286" s="317" t="s">
        <v>117</v>
      </c>
      <c r="G286" s="317" t="s">
        <v>117</v>
      </c>
      <c r="H286" s="317" t="s">
        <v>116</v>
      </c>
      <c r="I286" s="317" t="s">
        <v>1666</v>
      </c>
      <c r="J286" s="317"/>
      <c r="K286" s="317"/>
      <c r="L286" s="317"/>
      <c r="M286" s="317" t="s">
        <v>134</v>
      </c>
      <c r="N286" s="317" t="s">
        <v>1791</v>
      </c>
      <c r="O286" s="317"/>
      <c r="P286" s="317" t="s">
        <v>1888</v>
      </c>
      <c r="Q286" s="317"/>
      <c r="R286" s="533" t="s">
        <v>122</v>
      </c>
      <c r="S286" s="317"/>
      <c r="T286" s="317"/>
      <c r="U286" s="317" t="s">
        <v>134</v>
      </c>
      <c r="V286" s="317" t="s">
        <v>1792</v>
      </c>
      <c r="W286" s="317"/>
      <c r="X286" s="317" t="s">
        <v>1888</v>
      </c>
      <c r="Y286" s="317"/>
      <c r="Z286" s="558" t="s">
        <v>1890</v>
      </c>
      <c r="AA286" s="315" t="s">
        <v>123</v>
      </c>
      <c r="AB286" s="315" t="s">
        <v>123</v>
      </c>
      <c r="AC286" s="339"/>
      <c r="AD286" s="537">
        <v>45798.419479166667</v>
      </c>
      <c r="AE286" s="522"/>
      <c r="AF286" s="551" t="s">
        <v>123</v>
      </c>
      <c r="AG286" s="6"/>
      <c r="AH286" s="6"/>
      <c r="AI286" s="6"/>
      <c r="AJ286" s="91"/>
      <c r="AK286" s="92"/>
      <c r="AL286" s="92"/>
      <c r="AM286" s="92"/>
      <c r="AN286" s="92"/>
      <c r="AO286" s="92"/>
      <c r="AP286" s="79"/>
      <c r="AQ286" s="92"/>
      <c r="AR286" s="92"/>
      <c r="AS286" s="92"/>
      <c r="AT286" s="92"/>
      <c r="AU286" s="92"/>
      <c r="AV286" s="92"/>
      <c r="AW286" s="92"/>
      <c r="AX286" s="92"/>
      <c r="AY286" s="524"/>
    </row>
    <row r="287" spans="2:51" s="23" customFormat="1" ht="42.75" hidden="1" outlineLevel="1" x14ac:dyDescent="0.25">
      <c r="B287" s="317" t="s">
        <v>1793</v>
      </c>
      <c r="C287" s="317" t="s">
        <v>116</v>
      </c>
      <c r="D287" s="317" t="s">
        <v>116</v>
      </c>
      <c r="E287" s="317" t="s">
        <v>117</v>
      </c>
      <c r="F287" s="317" t="s">
        <v>117</v>
      </c>
      <c r="G287" s="317" t="s">
        <v>117</v>
      </c>
      <c r="H287" s="317" t="s">
        <v>116</v>
      </c>
      <c r="I287" s="317" t="s">
        <v>1666</v>
      </c>
      <c r="J287" s="317"/>
      <c r="K287" s="317"/>
      <c r="L287" s="317"/>
      <c r="M287" s="317" t="s">
        <v>134</v>
      </c>
      <c r="N287" s="317" t="s">
        <v>1794</v>
      </c>
      <c r="O287" s="317"/>
      <c r="P287" s="317" t="s">
        <v>1888</v>
      </c>
      <c r="Q287" s="317"/>
      <c r="R287" s="533" t="s">
        <v>122</v>
      </c>
      <c r="S287" s="317"/>
      <c r="T287" s="317"/>
      <c r="U287" s="317" t="s">
        <v>134</v>
      </c>
      <c r="V287" s="317" t="s">
        <v>1795</v>
      </c>
      <c r="W287" s="317"/>
      <c r="X287" s="317" t="s">
        <v>1888</v>
      </c>
      <c r="Y287" s="317"/>
      <c r="Z287" s="558" t="s">
        <v>1891</v>
      </c>
      <c r="AA287" s="315" t="s">
        <v>123</v>
      </c>
      <c r="AB287" s="315" t="s">
        <v>123</v>
      </c>
      <c r="AC287" s="339"/>
      <c r="AD287" s="537">
        <v>45798.419490740744</v>
      </c>
      <c r="AE287" s="522"/>
      <c r="AF287" s="551" t="s">
        <v>123</v>
      </c>
      <c r="AG287" s="6"/>
      <c r="AH287" s="6"/>
      <c r="AI287" s="6"/>
      <c r="AJ287" s="91"/>
      <c r="AK287" s="92"/>
      <c r="AL287" s="92"/>
      <c r="AM287" s="92"/>
      <c r="AN287" s="92"/>
      <c r="AO287" s="92"/>
      <c r="AP287" s="79"/>
      <c r="AQ287" s="92"/>
      <c r="AR287" s="92"/>
      <c r="AS287" s="92"/>
      <c r="AT287" s="92"/>
      <c r="AU287" s="92"/>
      <c r="AV287" s="92"/>
      <c r="AW287" s="92"/>
      <c r="AX287" s="92"/>
      <c r="AY287" s="524"/>
    </row>
    <row r="288" spans="2:51" s="23" customFormat="1" ht="28.5" hidden="1" outlineLevel="1" x14ac:dyDescent="0.25">
      <c r="B288" s="317" t="s">
        <v>1796</v>
      </c>
      <c r="C288" s="317" t="s">
        <v>116</v>
      </c>
      <c r="D288" s="317" t="s">
        <v>116</v>
      </c>
      <c r="E288" s="317" t="s">
        <v>117</v>
      </c>
      <c r="F288" s="317" t="s">
        <v>117</v>
      </c>
      <c r="G288" s="317" t="s">
        <v>117</v>
      </c>
      <c r="H288" s="317" t="s">
        <v>116</v>
      </c>
      <c r="I288" s="317" t="s">
        <v>1666</v>
      </c>
      <c r="J288" s="317"/>
      <c r="K288" s="317"/>
      <c r="L288" s="317"/>
      <c r="M288" s="317" t="s">
        <v>124</v>
      </c>
      <c r="N288" s="317" t="s">
        <v>564</v>
      </c>
      <c r="O288" s="317"/>
      <c r="P288" s="317" t="s">
        <v>120</v>
      </c>
      <c r="Q288" s="317"/>
      <c r="R288" s="533" t="s">
        <v>122</v>
      </c>
      <c r="S288" s="317"/>
      <c r="T288" s="317"/>
      <c r="U288" s="317" t="s">
        <v>124</v>
      </c>
      <c r="V288" s="317" t="s">
        <v>716</v>
      </c>
      <c r="W288" s="317"/>
      <c r="X288" s="317" t="s">
        <v>120</v>
      </c>
      <c r="Y288" s="317"/>
      <c r="Z288" s="558" t="s">
        <v>1727</v>
      </c>
      <c r="AA288" s="315" t="s">
        <v>123</v>
      </c>
      <c r="AB288" s="315" t="s">
        <v>123</v>
      </c>
      <c r="AC288" s="339"/>
      <c r="AD288" s="537">
        <v>45798.419490740744</v>
      </c>
      <c r="AE288" s="522"/>
      <c r="AF288" s="551" t="s">
        <v>123</v>
      </c>
      <c r="AG288" s="6"/>
      <c r="AH288" s="6"/>
      <c r="AI288" s="6"/>
      <c r="AJ288" s="91"/>
      <c r="AK288" s="92"/>
      <c r="AL288" s="92"/>
      <c r="AM288" s="92"/>
      <c r="AN288" s="92"/>
      <c r="AO288" s="92"/>
      <c r="AP288" s="79"/>
      <c r="AQ288" s="92"/>
      <c r="AR288" s="92"/>
      <c r="AS288" s="92"/>
      <c r="AT288" s="92"/>
      <c r="AU288" s="92"/>
      <c r="AV288" s="92"/>
      <c r="AW288" s="92"/>
      <c r="AX288" s="92"/>
      <c r="AY288" s="524"/>
    </row>
    <row r="289" spans="2:51" s="23" customFormat="1" hidden="1" outlineLevel="1" x14ac:dyDescent="0.25">
      <c r="B289" s="317" t="s">
        <v>1797</v>
      </c>
      <c r="C289" s="317" t="s">
        <v>116</v>
      </c>
      <c r="D289" s="317" t="s">
        <v>116</v>
      </c>
      <c r="E289" s="317" t="s">
        <v>117</v>
      </c>
      <c r="F289" s="317" t="s">
        <v>117</v>
      </c>
      <c r="G289" s="317" t="s">
        <v>117</v>
      </c>
      <c r="H289" s="317" t="s">
        <v>116</v>
      </c>
      <c r="I289" s="317" t="s">
        <v>1666</v>
      </c>
      <c r="J289" s="317"/>
      <c r="K289" s="317"/>
      <c r="L289" s="317"/>
      <c r="M289" s="317" t="s">
        <v>124</v>
      </c>
      <c r="N289" s="317" t="s">
        <v>823</v>
      </c>
      <c r="O289" s="317"/>
      <c r="P289" s="317" t="s">
        <v>120</v>
      </c>
      <c r="Q289" s="317"/>
      <c r="R289" s="533" t="s">
        <v>520</v>
      </c>
      <c r="S289" s="317" t="s">
        <v>230</v>
      </c>
      <c r="T289" s="317"/>
      <c r="U289" s="317"/>
      <c r="V289" s="317"/>
      <c r="W289" s="317"/>
      <c r="X289" s="317"/>
      <c r="Y289" s="317"/>
      <c r="Z289" s="558" t="s">
        <v>1728</v>
      </c>
      <c r="AA289" s="315" t="s">
        <v>123</v>
      </c>
      <c r="AB289" s="315" t="s">
        <v>123</v>
      </c>
      <c r="AC289" s="339"/>
      <c r="AD289" s="537">
        <v>45798.419502314813</v>
      </c>
      <c r="AE289" s="522"/>
      <c r="AF289" s="551" t="s">
        <v>123</v>
      </c>
      <c r="AG289" s="6"/>
      <c r="AH289" s="6"/>
      <c r="AI289" s="6"/>
      <c r="AJ289" s="91"/>
      <c r="AK289" s="92"/>
      <c r="AL289" s="92"/>
      <c r="AM289" s="92"/>
      <c r="AN289" s="92"/>
      <c r="AO289" s="92"/>
      <c r="AP289" s="79"/>
      <c r="AQ289" s="92"/>
      <c r="AR289" s="92"/>
      <c r="AS289" s="92"/>
      <c r="AT289" s="92"/>
      <c r="AU289" s="92"/>
      <c r="AV289" s="92"/>
      <c r="AW289" s="92"/>
      <c r="AX289" s="92"/>
      <c r="AY289" s="524"/>
    </row>
    <row r="290" spans="2:51" s="23" customFormat="1" hidden="1" outlineLevel="1" x14ac:dyDescent="0.25">
      <c r="B290" s="317" t="s">
        <v>1798</v>
      </c>
      <c r="C290" s="317" t="s">
        <v>116</v>
      </c>
      <c r="D290" s="317" t="s">
        <v>116</v>
      </c>
      <c r="E290" s="317" t="s">
        <v>117</v>
      </c>
      <c r="F290" s="317" t="s">
        <v>117</v>
      </c>
      <c r="G290" s="317" t="s">
        <v>117</v>
      </c>
      <c r="H290" s="317" t="s">
        <v>116</v>
      </c>
      <c r="I290" s="317" t="s">
        <v>1666</v>
      </c>
      <c r="J290" s="317"/>
      <c r="K290" s="317"/>
      <c r="L290" s="317"/>
      <c r="M290" s="317" t="s">
        <v>124</v>
      </c>
      <c r="N290" s="317" t="s">
        <v>825</v>
      </c>
      <c r="O290" s="317"/>
      <c r="P290" s="317" t="s">
        <v>120</v>
      </c>
      <c r="Q290" s="317"/>
      <c r="R290" s="533" t="s">
        <v>201</v>
      </c>
      <c r="S290" s="317" t="s">
        <v>230</v>
      </c>
      <c r="T290" s="317"/>
      <c r="U290" s="317"/>
      <c r="V290" s="317"/>
      <c r="W290" s="317"/>
      <c r="X290" s="317"/>
      <c r="Y290" s="317"/>
      <c r="Z290" s="558" t="s">
        <v>1729</v>
      </c>
      <c r="AA290" s="315" t="s">
        <v>123</v>
      </c>
      <c r="AB290" s="315" t="s">
        <v>123</v>
      </c>
      <c r="AC290" s="339"/>
      <c r="AD290" s="537">
        <v>45798.41951388889</v>
      </c>
      <c r="AE290" s="522"/>
      <c r="AF290" s="551" t="s">
        <v>123</v>
      </c>
      <c r="AG290" s="6"/>
      <c r="AH290" s="6"/>
      <c r="AI290" s="6"/>
      <c r="AJ290" s="91"/>
      <c r="AK290" s="92"/>
      <c r="AL290" s="92"/>
      <c r="AM290" s="92"/>
      <c r="AN290" s="92"/>
      <c r="AO290" s="92"/>
      <c r="AP290" s="79"/>
      <c r="AQ290" s="92"/>
      <c r="AR290" s="92"/>
      <c r="AS290" s="92"/>
      <c r="AT290" s="92"/>
      <c r="AU290" s="92"/>
      <c r="AV290" s="92"/>
      <c r="AW290" s="92"/>
      <c r="AX290" s="92"/>
      <c r="AY290" s="524"/>
    </row>
    <row r="291" spans="2:51" s="23" customFormat="1" ht="45" hidden="1" outlineLevel="1" x14ac:dyDescent="0.25">
      <c r="B291" s="317" t="s">
        <v>1799</v>
      </c>
      <c r="C291" s="317" t="s">
        <v>116</v>
      </c>
      <c r="D291" s="317" t="s">
        <v>116</v>
      </c>
      <c r="E291" s="317" t="s">
        <v>117</v>
      </c>
      <c r="F291" s="317" t="s">
        <v>117</v>
      </c>
      <c r="G291" s="317" t="s">
        <v>117</v>
      </c>
      <c r="H291" s="317" t="s">
        <v>116</v>
      </c>
      <c r="I291" s="317" t="s">
        <v>1666</v>
      </c>
      <c r="J291" s="317"/>
      <c r="K291" s="317"/>
      <c r="L291" s="317"/>
      <c r="M291" s="317" t="s">
        <v>124</v>
      </c>
      <c r="N291" s="317" t="s">
        <v>1829</v>
      </c>
      <c r="O291" s="317"/>
      <c r="P291" s="317" t="s">
        <v>125</v>
      </c>
      <c r="Q291" s="317"/>
      <c r="R291" s="533" t="s">
        <v>122</v>
      </c>
      <c r="S291" s="317"/>
      <c r="T291" s="317"/>
      <c r="U291" s="317" t="s">
        <v>121</v>
      </c>
      <c r="V291" s="317" t="s">
        <v>1352</v>
      </c>
      <c r="W291" s="317"/>
      <c r="X291" s="317" t="s">
        <v>1900</v>
      </c>
      <c r="Y291" s="317"/>
      <c r="Z291" s="558" t="s">
        <v>1832</v>
      </c>
      <c r="AA291" s="549" t="s">
        <v>123</v>
      </c>
      <c r="AB291" s="549" t="s">
        <v>123</v>
      </c>
      <c r="AC291" s="555"/>
      <c r="AD291" s="537">
        <v>45798.44903935185</v>
      </c>
      <c r="AE291" s="550"/>
      <c r="AF291" s="551" t="s">
        <v>123</v>
      </c>
      <c r="AG291" s="6"/>
      <c r="AH291" s="6"/>
      <c r="AI291" s="6"/>
      <c r="AJ291" s="91"/>
      <c r="AK291" s="92"/>
      <c r="AL291" s="92"/>
      <c r="AM291" s="92"/>
      <c r="AN291" s="92"/>
      <c r="AO291" s="92"/>
      <c r="AP291" s="79"/>
      <c r="AQ291" s="92"/>
      <c r="AR291" s="92"/>
      <c r="AS291" s="92"/>
      <c r="AT291" s="92"/>
      <c r="AU291" s="92"/>
      <c r="AV291" s="92"/>
      <c r="AW291" s="92"/>
      <c r="AX291" s="92"/>
      <c r="AY291" s="554"/>
    </row>
    <row r="292" spans="2:51" s="23" customFormat="1" ht="45" hidden="1" outlineLevel="1" x14ac:dyDescent="0.25">
      <c r="B292" s="317" t="s">
        <v>1800</v>
      </c>
      <c r="C292" s="317" t="s">
        <v>116</v>
      </c>
      <c r="D292" s="317" t="s">
        <v>116</v>
      </c>
      <c r="E292" s="317" t="s">
        <v>117</v>
      </c>
      <c r="F292" s="317" t="s">
        <v>117</v>
      </c>
      <c r="G292" s="317" t="s">
        <v>117</v>
      </c>
      <c r="H292" s="317" t="s">
        <v>116</v>
      </c>
      <c r="I292" s="317" t="s">
        <v>1666</v>
      </c>
      <c r="J292" s="317"/>
      <c r="K292" s="317"/>
      <c r="L292" s="317"/>
      <c r="M292" s="317" t="s">
        <v>124</v>
      </c>
      <c r="N292" s="317" t="s">
        <v>1829</v>
      </c>
      <c r="O292" s="317"/>
      <c r="P292" s="317" t="s">
        <v>134</v>
      </c>
      <c r="Q292" s="317"/>
      <c r="R292" s="533" t="s">
        <v>122</v>
      </c>
      <c r="S292" s="317"/>
      <c r="T292" s="317"/>
      <c r="U292" s="317" t="s">
        <v>121</v>
      </c>
      <c r="V292" s="317" t="s">
        <v>1352</v>
      </c>
      <c r="W292" s="317"/>
      <c r="X292" s="317" t="s">
        <v>1901</v>
      </c>
      <c r="Y292" s="317"/>
      <c r="Z292" s="558" t="s">
        <v>1830</v>
      </c>
      <c r="AA292" s="549" t="s">
        <v>123</v>
      </c>
      <c r="AB292" s="549" t="s">
        <v>123</v>
      </c>
      <c r="AC292" s="555"/>
      <c r="AD292" s="537">
        <v>45798.449108796296</v>
      </c>
      <c r="AE292" s="550"/>
      <c r="AF292" s="551" t="s">
        <v>123</v>
      </c>
      <c r="AG292" s="6"/>
      <c r="AH292" s="6"/>
      <c r="AI292" s="6"/>
      <c r="AJ292" s="91"/>
      <c r="AK292" s="92"/>
      <c r="AL292" s="92"/>
      <c r="AM292" s="92"/>
      <c r="AN292" s="92"/>
      <c r="AO292" s="92"/>
      <c r="AP292" s="79"/>
      <c r="AQ292" s="92"/>
      <c r="AR292" s="92"/>
      <c r="AS292" s="92"/>
      <c r="AT292" s="92"/>
      <c r="AU292" s="92"/>
      <c r="AV292" s="92"/>
      <c r="AW292" s="92"/>
      <c r="AX292" s="92"/>
      <c r="AY292" s="554"/>
    </row>
    <row r="293" spans="2:51" s="23" customFormat="1" ht="45" hidden="1" outlineLevel="1" x14ac:dyDescent="0.25">
      <c r="B293" s="317" t="s">
        <v>1801</v>
      </c>
      <c r="C293" s="317" t="s">
        <v>116</v>
      </c>
      <c r="D293" s="317" t="s">
        <v>116</v>
      </c>
      <c r="E293" s="317" t="s">
        <v>117</v>
      </c>
      <c r="F293" s="317" t="s">
        <v>117</v>
      </c>
      <c r="G293" s="317" t="s">
        <v>117</v>
      </c>
      <c r="H293" s="317" t="s">
        <v>116</v>
      </c>
      <c r="I293" s="317" t="s">
        <v>1666</v>
      </c>
      <c r="J293" s="317"/>
      <c r="K293" s="317"/>
      <c r="L293" s="317"/>
      <c r="M293" s="317" t="s">
        <v>124</v>
      </c>
      <c r="N293" s="317" t="s">
        <v>1829</v>
      </c>
      <c r="O293" s="317"/>
      <c r="P293" s="317" t="s">
        <v>124</v>
      </c>
      <c r="Q293" s="317"/>
      <c r="R293" s="533" t="s">
        <v>122</v>
      </c>
      <c r="S293" s="317"/>
      <c r="T293" s="317"/>
      <c r="U293" s="317" t="s">
        <v>121</v>
      </c>
      <c r="V293" s="317" t="s">
        <v>1352</v>
      </c>
      <c r="W293" s="317"/>
      <c r="X293" s="317" t="s">
        <v>1902</v>
      </c>
      <c r="Y293" s="317"/>
      <c r="Z293" s="558" t="s">
        <v>1831</v>
      </c>
      <c r="AA293" s="549" t="s">
        <v>123</v>
      </c>
      <c r="AB293" s="549" t="s">
        <v>123</v>
      </c>
      <c r="AC293" s="555"/>
      <c r="AD293" s="537">
        <v>45798.449166666665</v>
      </c>
      <c r="AE293" s="550"/>
      <c r="AF293" s="551" t="s">
        <v>123</v>
      </c>
      <c r="AG293" s="6"/>
      <c r="AH293" s="6"/>
      <c r="AI293" s="6"/>
      <c r="AJ293" s="91"/>
      <c r="AK293" s="92"/>
      <c r="AL293" s="92"/>
      <c r="AM293" s="92"/>
      <c r="AN293" s="92"/>
      <c r="AO293" s="92"/>
      <c r="AP293" s="79"/>
      <c r="AQ293" s="92"/>
      <c r="AR293" s="92"/>
      <c r="AS293" s="92"/>
      <c r="AT293" s="92"/>
      <c r="AU293" s="92"/>
      <c r="AV293" s="92"/>
      <c r="AW293" s="92"/>
      <c r="AX293" s="92"/>
      <c r="AY293" s="554"/>
    </row>
    <row r="294" spans="2:51" s="23" customFormat="1" ht="42.75" hidden="1" outlineLevel="1" x14ac:dyDescent="0.25">
      <c r="B294" s="317" t="s">
        <v>1802</v>
      </c>
      <c r="C294" s="317" t="s">
        <v>116</v>
      </c>
      <c r="D294" s="317" t="s">
        <v>116</v>
      </c>
      <c r="E294" s="317" t="s">
        <v>117</v>
      </c>
      <c r="F294" s="317" t="s">
        <v>117</v>
      </c>
      <c r="G294" s="317" t="s">
        <v>117</v>
      </c>
      <c r="H294" s="317" t="s">
        <v>116</v>
      </c>
      <c r="I294" s="317" t="s">
        <v>1666</v>
      </c>
      <c r="J294" s="317"/>
      <c r="K294" s="317"/>
      <c r="L294" s="317"/>
      <c r="M294" s="317" t="s">
        <v>121</v>
      </c>
      <c r="N294" s="317" t="s">
        <v>1804</v>
      </c>
      <c r="O294" s="317"/>
      <c r="P294" s="317" t="s">
        <v>1903</v>
      </c>
      <c r="Q294" s="317"/>
      <c r="R294" s="533" t="s">
        <v>122</v>
      </c>
      <c r="S294" s="317"/>
      <c r="T294" s="317"/>
      <c r="U294" s="317" t="s">
        <v>1664</v>
      </c>
      <c r="V294" s="317" t="s">
        <v>1805</v>
      </c>
      <c r="W294" s="317"/>
      <c r="X294" s="317" t="s">
        <v>134</v>
      </c>
      <c r="Y294" s="317"/>
      <c r="Z294" s="558" t="s">
        <v>1816</v>
      </c>
      <c r="AA294" s="549" t="s">
        <v>123</v>
      </c>
      <c r="AB294" s="549" t="s">
        <v>123</v>
      </c>
      <c r="AC294" s="555"/>
      <c r="AD294" s="537">
        <v>45798.44940972222</v>
      </c>
      <c r="AE294" s="550"/>
      <c r="AF294" s="551" t="s">
        <v>123</v>
      </c>
      <c r="AG294" s="6"/>
      <c r="AH294" s="6"/>
      <c r="AI294" s="6"/>
      <c r="AJ294" s="91"/>
      <c r="AK294" s="92"/>
      <c r="AL294" s="92"/>
      <c r="AM294" s="92"/>
      <c r="AN294" s="92"/>
      <c r="AO294" s="92"/>
      <c r="AP294" s="79"/>
      <c r="AQ294" s="92"/>
      <c r="AR294" s="92"/>
      <c r="AS294" s="92"/>
      <c r="AT294" s="92"/>
      <c r="AU294" s="92"/>
      <c r="AV294" s="92"/>
      <c r="AW294" s="92"/>
      <c r="AX294" s="92"/>
      <c r="AY294" s="554"/>
    </row>
    <row r="295" spans="2:51" s="23" customFormat="1" ht="42.75" hidden="1" outlineLevel="1" x14ac:dyDescent="0.25">
      <c r="B295" s="317" t="s">
        <v>1806</v>
      </c>
      <c r="C295" s="317" t="s">
        <v>116</v>
      </c>
      <c r="D295" s="317" t="s">
        <v>116</v>
      </c>
      <c r="E295" s="317" t="s">
        <v>117</v>
      </c>
      <c r="F295" s="317" t="s">
        <v>117</v>
      </c>
      <c r="G295" s="317" t="s">
        <v>117</v>
      </c>
      <c r="H295" s="317" t="s">
        <v>116</v>
      </c>
      <c r="I295" s="317" t="s">
        <v>1666</v>
      </c>
      <c r="J295" s="317"/>
      <c r="K295" s="317"/>
      <c r="L295" s="317"/>
      <c r="M295" s="317" t="s">
        <v>121</v>
      </c>
      <c r="N295" s="317" t="s">
        <v>1804</v>
      </c>
      <c r="O295" s="317"/>
      <c r="P295" s="542" t="s">
        <v>1904</v>
      </c>
      <c r="Q295" s="317"/>
      <c r="R295" s="533" t="s">
        <v>122</v>
      </c>
      <c r="S295" s="317"/>
      <c r="T295" s="317"/>
      <c r="U295" s="317" t="s">
        <v>1664</v>
      </c>
      <c r="V295" s="317" t="s">
        <v>1805</v>
      </c>
      <c r="W295" s="317"/>
      <c r="X295" s="542" t="s">
        <v>124</v>
      </c>
      <c r="Y295" s="317"/>
      <c r="Z295" s="558" t="s">
        <v>1817</v>
      </c>
      <c r="AA295" s="549" t="s">
        <v>123</v>
      </c>
      <c r="AB295" s="549" t="s">
        <v>123</v>
      </c>
      <c r="AC295" s="555"/>
      <c r="AD295" s="537">
        <v>45798.449444444443</v>
      </c>
      <c r="AE295" s="550"/>
      <c r="AF295" s="551" t="s">
        <v>123</v>
      </c>
      <c r="AG295" s="6"/>
      <c r="AH295" s="6"/>
      <c r="AI295" s="6"/>
      <c r="AJ295" s="91"/>
      <c r="AK295" s="92"/>
      <c r="AL295" s="92"/>
      <c r="AM295" s="92"/>
      <c r="AN295" s="92"/>
      <c r="AO295" s="92"/>
      <c r="AP295" s="79"/>
      <c r="AQ295" s="92"/>
      <c r="AR295" s="92"/>
      <c r="AS295" s="92"/>
      <c r="AT295" s="92"/>
      <c r="AU295" s="92"/>
      <c r="AV295" s="92"/>
      <c r="AW295" s="92"/>
      <c r="AX295" s="92"/>
      <c r="AY295" s="554"/>
    </row>
    <row r="296" spans="2:51" s="23" customFormat="1" ht="42.75" hidden="1" outlineLevel="1" x14ac:dyDescent="0.25">
      <c r="B296" s="317" t="s">
        <v>1807</v>
      </c>
      <c r="C296" s="317" t="s">
        <v>116</v>
      </c>
      <c r="D296" s="317" t="s">
        <v>116</v>
      </c>
      <c r="E296" s="317" t="s">
        <v>117</v>
      </c>
      <c r="F296" s="317" t="s">
        <v>117</v>
      </c>
      <c r="G296" s="317" t="s">
        <v>117</v>
      </c>
      <c r="H296" s="317" t="s">
        <v>116</v>
      </c>
      <c r="I296" s="317" t="s">
        <v>1666</v>
      </c>
      <c r="J296" s="317"/>
      <c r="K296" s="317"/>
      <c r="L296" s="317"/>
      <c r="M296" s="317" t="s">
        <v>121</v>
      </c>
      <c r="N296" s="317" t="s">
        <v>1804</v>
      </c>
      <c r="O296" s="317"/>
      <c r="P296" s="542" t="s">
        <v>1905</v>
      </c>
      <c r="Q296" s="317"/>
      <c r="R296" s="533" t="s">
        <v>122</v>
      </c>
      <c r="S296" s="317"/>
      <c r="T296" s="317"/>
      <c r="U296" s="317" t="s">
        <v>1664</v>
      </c>
      <c r="V296" s="317" t="s">
        <v>1805</v>
      </c>
      <c r="W296" s="317"/>
      <c r="X296" s="542" t="s">
        <v>138</v>
      </c>
      <c r="Y296" s="317"/>
      <c r="Z296" s="558" t="s">
        <v>1818</v>
      </c>
      <c r="AA296" s="549" t="s">
        <v>123</v>
      </c>
      <c r="AB296" s="549" t="s">
        <v>123</v>
      </c>
      <c r="AC296" s="555"/>
      <c r="AD296" s="537">
        <v>45798.449490740742</v>
      </c>
      <c r="AE296" s="550"/>
      <c r="AF296" s="551" t="s">
        <v>123</v>
      </c>
      <c r="AG296" s="6"/>
      <c r="AH296" s="6"/>
      <c r="AI296" s="6"/>
      <c r="AJ296" s="91"/>
      <c r="AK296" s="92"/>
      <c r="AL296" s="92"/>
      <c r="AM296" s="92"/>
      <c r="AN296" s="92"/>
      <c r="AO296" s="92"/>
      <c r="AP296" s="79"/>
      <c r="AQ296" s="92"/>
      <c r="AR296" s="92"/>
      <c r="AS296" s="92"/>
      <c r="AT296" s="92"/>
      <c r="AU296" s="92"/>
      <c r="AV296" s="92"/>
      <c r="AW296" s="92"/>
      <c r="AX296" s="92"/>
      <c r="AY296" s="554"/>
    </row>
    <row r="297" spans="2:51" s="23" customFormat="1" ht="42.75" hidden="1" outlineLevel="1" x14ac:dyDescent="0.25">
      <c r="B297" s="317" t="s">
        <v>1808</v>
      </c>
      <c r="C297" s="317" t="s">
        <v>116</v>
      </c>
      <c r="D297" s="317" t="s">
        <v>116</v>
      </c>
      <c r="E297" s="317" t="s">
        <v>117</v>
      </c>
      <c r="F297" s="317" t="s">
        <v>117</v>
      </c>
      <c r="G297" s="317" t="s">
        <v>117</v>
      </c>
      <c r="H297" s="317" t="s">
        <v>116</v>
      </c>
      <c r="I297" s="317" t="s">
        <v>1666</v>
      </c>
      <c r="J297" s="317"/>
      <c r="K297" s="317"/>
      <c r="L297" s="317"/>
      <c r="M297" s="317" t="s">
        <v>121</v>
      </c>
      <c r="N297" s="317" t="s">
        <v>1804</v>
      </c>
      <c r="O297" s="317"/>
      <c r="P297" s="542" t="s">
        <v>1906</v>
      </c>
      <c r="Q297" s="317"/>
      <c r="R297" s="533" t="s">
        <v>122</v>
      </c>
      <c r="S297" s="317"/>
      <c r="T297" s="317"/>
      <c r="U297" s="317" t="s">
        <v>1664</v>
      </c>
      <c r="V297" s="317" t="s">
        <v>1805</v>
      </c>
      <c r="W297" s="317"/>
      <c r="X297" s="542" t="s">
        <v>422</v>
      </c>
      <c r="Y297" s="317"/>
      <c r="Z297" s="558" t="s">
        <v>1819</v>
      </c>
      <c r="AA297" s="549" t="s">
        <v>123</v>
      </c>
      <c r="AB297" s="549" t="s">
        <v>123</v>
      </c>
      <c r="AC297" s="555"/>
      <c r="AD297" s="537">
        <v>45798.449537037035</v>
      </c>
      <c r="AE297" s="550"/>
      <c r="AF297" s="551" t="s">
        <v>123</v>
      </c>
      <c r="AG297" s="6"/>
      <c r="AH297" s="6"/>
      <c r="AI297" s="6"/>
      <c r="AJ297" s="91"/>
      <c r="AK297" s="92"/>
      <c r="AL297" s="92"/>
      <c r="AM297" s="92"/>
      <c r="AN297" s="92"/>
      <c r="AO297" s="92"/>
      <c r="AP297" s="79"/>
      <c r="AQ297" s="92"/>
      <c r="AR297" s="92"/>
      <c r="AS297" s="92"/>
      <c r="AT297" s="92"/>
      <c r="AU297" s="92"/>
      <c r="AV297" s="92"/>
      <c r="AW297" s="92"/>
      <c r="AX297" s="92"/>
      <c r="AY297" s="554"/>
    </row>
    <row r="298" spans="2:51" s="23" customFormat="1" ht="42.75" hidden="1" outlineLevel="1" x14ac:dyDescent="0.25">
      <c r="B298" s="317" t="s">
        <v>1809</v>
      </c>
      <c r="C298" s="317" t="s">
        <v>116</v>
      </c>
      <c r="D298" s="317" t="s">
        <v>116</v>
      </c>
      <c r="E298" s="317" t="s">
        <v>117</v>
      </c>
      <c r="F298" s="317" t="s">
        <v>117</v>
      </c>
      <c r="G298" s="317" t="s">
        <v>117</v>
      </c>
      <c r="H298" s="317" t="s">
        <v>116</v>
      </c>
      <c r="I298" s="317" t="s">
        <v>1666</v>
      </c>
      <c r="J298" s="317"/>
      <c r="K298" s="317"/>
      <c r="L298" s="317"/>
      <c r="M298" s="317" t="s">
        <v>121</v>
      </c>
      <c r="N298" s="317" t="s">
        <v>1804</v>
      </c>
      <c r="O298" s="317"/>
      <c r="P298" s="542" t="s">
        <v>1907</v>
      </c>
      <c r="Q298" s="317"/>
      <c r="R298" s="533" t="s">
        <v>122</v>
      </c>
      <c r="S298" s="317"/>
      <c r="T298" s="317"/>
      <c r="U298" s="317" t="s">
        <v>1664</v>
      </c>
      <c r="V298" s="317" t="s">
        <v>1805</v>
      </c>
      <c r="W298" s="317"/>
      <c r="X298" s="542" t="s">
        <v>143</v>
      </c>
      <c r="Y298" s="317"/>
      <c r="Z298" s="558" t="s">
        <v>1820</v>
      </c>
      <c r="AA298" s="549" t="s">
        <v>123</v>
      </c>
      <c r="AB298" s="549" t="s">
        <v>123</v>
      </c>
      <c r="AC298" s="555"/>
      <c r="AD298" s="537">
        <v>45798.449594907404</v>
      </c>
      <c r="AE298" s="550"/>
      <c r="AF298" s="551" t="s">
        <v>123</v>
      </c>
      <c r="AG298" s="6"/>
      <c r="AH298" s="6"/>
      <c r="AI298" s="6"/>
      <c r="AJ298" s="91"/>
      <c r="AK298" s="92"/>
      <c r="AL298" s="92"/>
      <c r="AM298" s="92"/>
      <c r="AN298" s="92"/>
      <c r="AO298" s="92"/>
      <c r="AP298" s="79"/>
      <c r="AQ298" s="92"/>
      <c r="AR298" s="92"/>
      <c r="AS298" s="92"/>
      <c r="AT298" s="92"/>
      <c r="AU298" s="92"/>
      <c r="AV298" s="92"/>
      <c r="AW298" s="92"/>
      <c r="AX298" s="92"/>
      <c r="AY298" s="554"/>
    </row>
    <row r="299" spans="2:51" s="23" customFormat="1" ht="28.5" hidden="1" outlineLevel="1" x14ac:dyDescent="0.25">
      <c r="B299" s="317" t="s">
        <v>1810</v>
      </c>
      <c r="C299" s="317" t="s">
        <v>116</v>
      </c>
      <c r="D299" s="317" t="s">
        <v>116</v>
      </c>
      <c r="E299" s="317" t="s">
        <v>117</v>
      </c>
      <c r="F299" s="317" t="s">
        <v>117</v>
      </c>
      <c r="G299" s="317" t="s">
        <v>117</v>
      </c>
      <c r="H299" s="317" t="s">
        <v>116</v>
      </c>
      <c r="I299" s="317" t="s">
        <v>1666</v>
      </c>
      <c r="J299" s="317"/>
      <c r="K299" s="317"/>
      <c r="L299" s="317"/>
      <c r="M299" s="317" t="s">
        <v>121</v>
      </c>
      <c r="N299" s="317" t="s">
        <v>1804</v>
      </c>
      <c r="O299" s="317"/>
      <c r="P299" s="542" t="s">
        <v>1908</v>
      </c>
      <c r="Q299" s="317"/>
      <c r="R299" s="533" t="s">
        <v>122</v>
      </c>
      <c r="S299" s="317"/>
      <c r="T299" s="317"/>
      <c r="U299" s="317" t="s">
        <v>134</v>
      </c>
      <c r="V299" s="317" t="s">
        <v>333</v>
      </c>
      <c r="W299" s="317"/>
      <c r="X299" s="542" t="s">
        <v>140</v>
      </c>
      <c r="Y299" s="317"/>
      <c r="Z299" s="558" t="s">
        <v>1824</v>
      </c>
      <c r="AA299" s="549" t="s">
        <v>123</v>
      </c>
      <c r="AB299" s="549" t="s">
        <v>123</v>
      </c>
      <c r="AC299" s="555"/>
      <c r="AD299" s="537">
        <v>45798.449641203704</v>
      </c>
      <c r="AE299" s="550"/>
      <c r="AF299" s="551" t="s">
        <v>123</v>
      </c>
      <c r="AG299" s="6"/>
      <c r="AH299" s="6"/>
      <c r="AI299" s="6"/>
      <c r="AJ299" s="91"/>
      <c r="AK299" s="92"/>
      <c r="AL299" s="92"/>
      <c r="AM299" s="92"/>
      <c r="AN299" s="92"/>
      <c r="AO299" s="92"/>
      <c r="AP299" s="79"/>
      <c r="AQ299" s="92"/>
      <c r="AR299" s="92"/>
      <c r="AS299" s="92"/>
      <c r="AT299" s="92"/>
      <c r="AU299" s="92"/>
      <c r="AV299" s="92"/>
      <c r="AW299" s="92"/>
      <c r="AX299" s="92"/>
      <c r="AY299" s="554"/>
    </row>
    <row r="300" spans="2:51" s="23" customFormat="1" ht="42.75" hidden="1" outlineLevel="1" x14ac:dyDescent="0.25">
      <c r="B300" s="317" t="s">
        <v>1811</v>
      </c>
      <c r="C300" s="317" t="s">
        <v>116</v>
      </c>
      <c r="D300" s="317" t="s">
        <v>116</v>
      </c>
      <c r="E300" s="317" t="s">
        <v>117</v>
      </c>
      <c r="F300" s="317" t="s">
        <v>117</v>
      </c>
      <c r="G300" s="317" t="s">
        <v>117</v>
      </c>
      <c r="H300" s="317" t="s">
        <v>116</v>
      </c>
      <c r="I300" s="317" t="s">
        <v>1666</v>
      </c>
      <c r="J300" s="317"/>
      <c r="K300" s="317"/>
      <c r="L300" s="317"/>
      <c r="M300" s="317" t="s">
        <v>121</v>
      </c>
      <c r="N300" s="317" t="s">
        <v>1804</v>
      </c>
      <c r="O300" s="317"/>
      <c r="P300" s="542" t="s">
        <v>1909</v>
      </c>
      <c r="Q300" s="317"/>
      <c r="R300" s="533" t="s">
        <v>122</v>
      </c>
      <c r="S300" s="317"/>
      <c r="T300" s="317"/>
      <c r="U300" s="317" t="s">
        <v>1664</v>
      </c>
      <c r="V300" s="317" t="s">
        <v>1805</v>
      </c>
      <c r="W300" s="317"/>
      <c r="X300" s="542" t="s">
        <v>135</v>
      </c>
      <c r="Y300" s="317"/>
      <c r="Z300" s="601" t="s">
        <v>1821</v>
      </c>
      <c r="AA300" s="549" t="s">
        <v>123</v>
      </c>
      <c r="AB300" s="549" t="s">
        <v>123</v>
      </c>
      <c r="AC300" s="555"/>
      <c r="AD300" s="537">
        <v>45798.449733796297</v>
      </c>
      <c r="AE300" s="550"/>
      <c r="AF300" s="551" t="s">
        <v>123</v>
      </c>
      <c r="AG300" s="6"/>
      <c r="AH300" s="6"/>
      <c r="AI300" s="6"/>
      <c r="AJ300" s="91"/>
      <c r="AK300" s="92"/>
      <c r="AL300" s="92"/>
      <c r="AM300" s="92"/>
      <c r="AN300" s="92"/>
      <c r="AO300" s="92"/>
      <c r="AP300" s="79"/>
      <c r="AQ300" s="92"/>
      <c r="AR300" s="92"/>
      <c r="AS300" s="92"/>
      <c r="AT300" s="92"/>
      <c r="AU300" s="92"/>
      <c r="AV300" s="92"/>
      <c r="AW300" s="92"/>
      <c r="AX300" s="92"/>
      <c r="AY300" s="554"/>
    </row>
    <row r="301" spans="2:51" s="23" customFormat="1" ht="42.75" hidden="1" outlineLevel="1" x14ac:dyDescent="0.25">
      <c r="B301" s="317" t="s">
        <v>1812</v>
      </c>
      <c r="C301" s="317" t="s">
        <v>116</v>
      </c>
      <c r="D301" s="317" t="s">
        <v>116</v>
      </c>
      <c r="E301" s="317" t="s">
        <v>117</v>
      </c>
      <c r="F301" s="317" t="s">
        <v>117</v>
      </c>
      <c r="G301" s="317" t="s">
        <v>117</v>
      </c>
      <c r="H301" s="317" t="s">
        <v>116</v>
      </c>
      <c r="I301" s="317" t="s">
        <v>1666</v>
      </c>
      <c r="J301" s="317"/>
      <c r="K301" s="317"/>
      <c r="L301" s="317"/>
      <c r="M301" s="317" t="s">
        <v>121</v>
      </c>
      <c r="N301" s="317" t="s">
        <v>1814</v>
      </c>
      <c r="O301" s="317"/>
      <c r="P301" s="542" t="s">
        <v>1901</v>
      </c>
      <c r="Q301" s="317"/>
      <c r="R301" s="533" t="s">
        <v>122</v>
      </c>
      <c r="S301" s="317"/>
      <c r="T301" s="317"/>
      <c r="U301" s="317" t="s">
        <v>1664</v>
      </c>
      <c r="V301" s="317" t="s">
        <v>1805</v>
      </c>
      <c r="W301" s="317"/>
      <c r="X301" s="542" t="s">
        <v>510</v>
      </c>
      <c r="Y301" s="317"/>
      <c r="Z301" s="601" t="s">
        <v>1822</v>
      </c>
      <c r="AA301" s="549" t="s">
        <v>123</v>
      </c>
      <c r="AB301" s="549" t="s">
        <v>123</v>
      </c>
      <c r="AC301" s="555"/>
      <c r="AD301" s="537">
        <v>45798.449803240743</v>
      </c>
      <c r="AE301" s="550"/>
      <c r="AF301" s="551" t="s">
        <v>123</v>
      </c>
      <c r="AG301" s="6"/>
      <c r="AH301" s="6"/>
      <c r="AI301" s="6"/>
      <c r="AJ301" s="91"/>
      <c r="AK301" s="92"/>
      <c r="AL301" s="92"/>
      <c r="AM301" s="92"/>
      <c r="AN301" s="92"/>
      <c r="AO301" s="92"/>
      <c r="AP301" s="79"/>
      <c r="AQ301" s="92"/>
      <c r="AR301" s="92"/>
      <c r="AS301" s="92"/>
      <c r="AT301" s="92"/>
      <c r="AU301" s="92"/>
      <c r="AV301" s="92"/>
      <c r="AW301" s="92"/>
      <c r="AX301" s="92"/>
      <c r="AY301" s="554"/>
    </row>
    <row r="302" spans="2:51" s="23" customFormat="1" ht="42.75" hidden="1" outlineLevel="1" x14ac:dyDescent="0.25">
      <c r="B302" s="317" t="s">
        <v>1813</v>
      </c>
      <c r="C302" s="317" t="s">
        <v>116</v>
      </c>
      <c r="D302" s="317" t="s">
        <v>116</v>
      </c>
      <c r="E302" s="317" t="s">
        <v>117</v>
      </c>
      <c r="F302" s="317" t="s">
        <v>117</v>
      </c>
      <c r="G302" s="317" t="s">
        <v>117</v>
      </c>
      <c r="H302" s="317" t="s">
        <v>116</v>
      </c>
      <c r="I302" s="317" t="s">
        <v>1666</v>
      </c>
      <c r="J302" s="317"/>
      <c r="K302" s="317"/>
      <c r="L302" s="317"/>
      <c r="M302" s="317" t="s">
        <v>121</v>
      </c>
      <c r="N302" s="317" t="s">
        <v>1814</v>
      </c>
      <c r="O302" s="317"/>
      <c r="P302" s="542" t="s">
        <v>1902</v>
      </c>
      <c r="Q302" s="317"/>
      <c r="R302" s="533" t="s">
        <v>122</v>
      </c>
      <c r="S302" s="317"/>
      <c r="T302" s="317"/>
      <c r="U302" s="317" t="s">
        <v>1664</v>
      </c>
      <c r="V302" s="317" t="s">
        <v>1805</v>
      </c>
      <c r="W302" s="317"/>
      <c r="X302" s="542" t="s">
        <v>492</v>
      </c>
      <c r="Y302" s="317"/>
      <c r="Z302" s="601" t="s">
        <v>1823</v>
      </c>
      <c r="AA302" s="549" t="s">
        <v>123</v>
      </c>
      <c r="AB302" s="549" t="s">
        <v>123</v>
      </c>
      <c r="AC302" s="555"/>
      <c r="AD302" s="537">
        <v>45798.449849537035</v>
      </c>
      <c r="AE302" s="550"/>
      <c r="AF302" s="551" t="s">
        <v>123</v>
      </c>
      <c r="AG302" s="6"/>
      <c r="AH302" s="6"/>
      <c r="AI302" s="6"/>
      <c r="AJ302" s="91"/>
      <c r="AK302" s="92"/>
      <c r="AL302" s="92"/>
      <c r="AM302" s="92"/>
      <c r="AN302" s="92"/>
      <c r="AO302" s="92"/>
      <c r="AP302" s="79"/>
      <c r="AQ302" s="92"/>
      <c r="AR302" s="92"/>
      <c r="AS302" s="92"/>
      <c r="AT302" s="92"/>
      <c r="AU302" s="92"/>
      <c r="AV302" s="92"/>
      <c r="AW302" s="92"/>
      <c r="AX302" s="92"/>
      <c r="AY302" s="554"/>
    </row>
    <row r="303" spans="2:51" s="23" customFormat="1" ht="28.5" hidden="1" outlineLevel="1" x14ac:dyDescent="0.25">
      <c r="B303" s="317" t="s">
        <v>1815</v>
      </c>
      <c r="C303" s="317" t="s">
        <v>116</v>
      </c>
      <c r="D303" s="317" t="s">
        <v>116</v>
      </c>
      <c r="E303" s="317" t="s">
        <v>117</v>
      </c>
      <c r="F303" s="317" t="s">
        <v>117</v>
      </c>
      <c r="G303" s="317" t="s">
        <v>117</v>
      </c>
      <c r="H303" s="317" t="s">
        <v>116</v>
      </c>
      <c r="I303" s="317" t="s">
        <v>1666</v>
      </c>
      <c r="J303" s="317"/>
      <c r="K303" s="317"/>
      <c r="L303" s="317"/>
      <c r="M303" s="317" t="s">
        <v>121</v>
      </c>
      <c r="N303" s="317" t="s">
        <v>1803</v>
      </c>
      <c r="O303" s="317"/>
      <c r="P303" s="317" t="s">
        <v>1900</v>
      </c>
      <c r="Q303" s="317"/>
      <c r="R303" s="533" t="s">
        <v>122</v>
      </c>
      <c r="S303" s="317"/>
      <c r="T303" s="317"/>
      <c r="U303" s="317" t="s">
        <v>125</v>
      </c>
      <c r="V303" s="317" t="s">
        <v>529</v>
      </c>
      <c r="W303" s="317"/>
      <c r="X303" s="317" t="s">
        <v>141</v>
      </c>
      <c r="Y303" s="317"/>
      <c r="Z303" s="558" t="s">
        <v>1825</v>
      </c>
      <c r="AA303" s="549" t="s">
        <v>123</v>
      </c>
      <c r="AB303" s="549" t="s">
        <v>123</v>
      </c>
      <c r="AC303" s="555"/>
      <c r="AD303" s="537">
        <v>45798.449895833335</v>
      </c>
      <c r="AE303" s="550"/>
      <c r="AF303" s="551" t="s">
        <v>123</v>
      </c>
      <c r="AG303" s="6"/>
      <c r="AH303" s="6"/>
      <c r="AI303" s="6"/>
      <c r="AJ303" s="91"/>
      <c r="AK303" s="92"/>
      <c r="AL303" s="92"/>
      <c r="AM303" s="92"/>
      <c r="AN303" s="92"/>
      <c r="AO303" s="92"/>
      <c r="AP303" s="79"/>
      <c r="AQ303" s="92"/>
      <c r="AR303" s="92"/>
      <c r="AS303" s="92"/>
      <c r="AT303" s="92"/>
      <c r="AU303" s="92"/>
      <c r="AV303" s="92"/>
      <c r="AW303" s="92"/>
      <c r="AX303" s="92"/>
      <c r="AY303" s="554"/>
    </row>
    <row r="304" spans="2:51" ht="28.5" collapsed="1" x14ac:dyDescent="0.25">
      <c r="B304" s="634" t="s">
        <v>182</v>
      </c>
      <c r="C304" s="635"/>
      <c r="D304" s="635"/>
      <c r="E304" s="635"/>
      <c r="F304" s="635"/>
      <c r="G304" s="635"/>
      <c r="H304" s="635"/>
      <c r="I304" s="635"/>
      <c r="J304" s="635"/>
      <c r="K304" s="635"/>
      <c r="L304" s="635"/>
      <c r="M304" s="635"/>
      <c r="N304" s="635"/>
      <c r="O304" s="635"/>
      <c r="P304" s="635"/>
      <c r="Q304" s="635"/>
      <c r="R304" s="635"/>
      <c r="S304" s="635"/>
      <c r="T304" s="635"/>
      <c r="U304" s="635"/>
      <c r="V304" s="635"/>
      <c r="W304" s="635"/>
      <c r="X304" s="635"/>
      <c r="Y304" s="635"/>
      <c r="Z304" s="635"/>
      <c r="AA304" s="635"/>
      <c r="AB304" s="635"/>
      <c r="AC304" s="635"/>
      <c r="AD304" s="20" t="s">
        <v>1826</v>
      </c>
      <c r="AE304" s="87"/>
      <c r="AF304" s="87"/>
      <c r="AG304" s="6">
        <f t="shared" si="168"/>
        <v>0</v>
      </c>
      <c r="AH304" s="6">
        <f t="shared" si="169"/>
        <v>0</v>
      </c>
      <c r="AI304" s="6">
        <f t="shared" si="170"/>
        <v>0</v>
      </c>
      <c r="AJ304" s="88"/>
      <c r="AK304" s="89"/>
      <c r="AL304" s="89"/>
      <c r="AM304" s="89"/>
      <c r="AN304" s="89"/>
    </row>
    <row r="305" spans="2:51" s="23" customFormat="1" ht="180" hidden="1" outlineLevel="1" x14ac:dyDescent="0.25">
      <c r="B305" s="332" t="str">
        <f t="shared" ref="B305:B310" si="187">"В"&amp;COUNTA($C$264:C305)&amp;"_"&amp;MID(I305,5,3)</f>
        <v>В39_413</v>
      </c>
      <c r="C305" s="251" t="s">
        <v>116</v>
      </c>
      <c r="D305" s="251" t="s">
        <v>116</v>
      </c>
      <c r="E305" s="251" t="s">
        <v>117</v>
      </c>
      <c r="F305" s="251" t="s">
        <v>116</v>
      </c>
      <c r="G305" s="251" t="s">
        <v>116</v>
      </c>
      <c r="H305" s="251" t="s">
        <v>116</v>
      </c>
      <c r="I305" s="251" t="s">
        <v>182</v>
      </c>
      <c r="J305" s="251"/>
      <c r="K305" s="251"/>
      <c r="L305" s="251"/>
      <c r="M305" s="251" t="s">
        <v>119</v>
      </c>
      <c r="N305" s="251" t="s">
        <v>828</v>
      </c>
      <c r="O305" s="251"/>
      <c r="P305" s="251" t="s">
        <v>120</v>
      </c>
      <c r="Q305" s="251"/>
      <c r="R305" s="419" t="s">
        <v>122</v>
      </c>
      <c r="S305" s="251"/>
      <c r="T305" s="251"/>
      <c r="U305" s="251" t="s">
        <v>119</v>
      </c>
      <c r="V305" s="251" t="s">
        <v>507</v>
      </c>
      <c r="W305" s="251"/>
      <c r="X305" s="251"/>
      <c r="Y305" s="251"/>
      <c r="Z305" s="356" t="str">
        <f t="shared" si="167"/>
        <v>стр.Итоговая по всем графам раздела 1, 2 ф.0521413 &lt;&gt; детализированная раздела 1, 2 - недопустимо.</v>
      </c>
      <c r="AA305" s="549" t="s">
        <v>123</v>
      </c>
      <c r="AB305" s="549" t="s">
        <v>123</v>
      </c>
      <c r="AC305" s="339"/>
      <c r="AD305" s="30">
        <v>45784.684687499997</v>
      </c>
      <c r="AE305" s="31" t="s">
        <v>4</v>
      </c>
      <c r="AF305" s="32" t="s">
        <v>123</v>
      </c>
      <c r="AG305" s="6">
        <f t="shared" si="168"/>
        <v>1</v>
      </c>
      <c r="AH305" s="6">
        <f t="shared" si="169"/>
        <v>0</v>
      </c>
      <c r="AI305" s="6">
        <f t="shared" si="170"/>
        <v>0</v>
      </c>
      <c r="AJ305" s="91" t="str">
        <f t="shared" si="171"/>
        <v>стр.Итоговая</v>
      </c>
      <c r="AK305" s="92" t="str">
        <f t="shared" si="172"/>
        <v/>
      </c>
      <c r="AL305" s="92" t="str">
        <f t="shared" si="173"/>
        <v xml:space="preserve"> по всем графам</v>
      </c>
      <c r="AM305" s="92" t="str">
        <f t="shared" si="174"/>
        <v/>
      </c>
      <c r="AN305" s="92" t="str">
        <f t="shared" si="175"/>
        <v xml:space="preserve"> раздела 1, 2</v>
      </c>
      <c r="AO305" s="92" t="str">
        <f t="shared" si="185"/>
        <v xml:space="preserve"> ф.0521413</v>
      </c>
      <c r="AP305" s="79" t="str">
        <f t="shared" si="176"/>
        <v/>
      </c>
      <c r="AQ305" s="92" t="str">
        <f t="shared" si="177"/>
        <v xml:space="preserve"> &lt;&gt;</v>
      </c>
      <c r="AR305" s="92" t="str">
        <f t="shared" si="178"/>
        <v/>
      </c>
      <c r="AS305" s="92" t="str">
        <f t="shared" si="179"/>
        <v xml:space="preserve"> детализированная</v>
      </c>
      <c r="AT305" s="92" t="str">
        <f t="shared" si="180"/>
        <v/>
      </c>
      <c r="AU305" s="92" t="str">
        <f t="shared" si="181"/>
        <v/>
      </c>
      <c r="AV305" s="92" t="str">
        <f t="shared" si="182"/>
        <v/>
      </c>
      <c r="AW305" s="93" t="str">
        <f t="shared" si="183"/>
        <v xml:space="preserve"> раздела 1, 2</v>
      </c>
      <c r="AX305" s="92" t="str">
        <f t="shared" si="184"/>
        <v xml:space="preserve"> - недопустимо.</v>
      </c>
      <c r="AY305" s="23" t="s">
        <v>829</v>
      </c>
    </row>
    <row r="306" spans="2:51" s="23" customFormat="1" hidden="1" outlineLevel="1" x14ac:dyDescent="0.25">
      <c r="B306" s="686" t="str">
        <f t="shared" si="187"/>
        <v>В40_413</v>
      </c>
      <c r="C306" s="688" t="s">
        <v>116</v>
      </c>
      <c r="D306" s="688" t="s">
        <v>116</v>
      </c>
      <c r="E306" s="688" t="s">
        <v>117</v>
      </c>
      <c r="F306" s="688" t="s">
        <v>116</v>
      </c>
      <c r="G306" s="688" t="s">
        <v>116</v>
      </c>
      <c r="H306" s="688" t="s">
        <v>116</v>
      </c>
      <c r="I306" s="688" t="s">
        <v>182</v>
      </c>
      <c r="J306" s="688"/>
      <c r="K306" s="552"/>
      <c r="L306" s="552"/>
      <c r="M306" s="251" t="s">
        <v>121</v>
      </c>
      <c r="N306" s="688" t="s">
        <v>120</v>
      </c>
      <c r="O306" s="688"/>
      <c r="P306" s="688" t="s">
        <v>125</v>
      </c>
      <c r="Q306" s="688"/>
      <c r="R306" s="690" t="s">
        <v>520</v>
      </c>
      <c r="S306" s="688"/>
      <c r="T306" s="552"/>
      <c r="U306" s="251" t="s">
        <v>121</v>
      </c>
      <c r="V306" s="688" t="s">
        <v>120</v>
      </c>
      <c r="W306" s="688"/>
      <c r="X306" s="688" t="s">
        <v>138</v>
      </c>
      <c r="Y306" s="688"/>
      <c r="Z306" s="692" t="str">
        <f t="shared" si="167"/>
        <v>по всем строкам гр.3 раздела 1 ф.0521413 &lt; соответствующим строкам гр.6 раздела 1 - требуется пояснение.</v>
      </c>
      <c r="AA306" s="549" t="s">
        <v>271</v>
      </c>
      <c r="AB306" s="549" t="s">
        <v>271</v>
      </c>
      <c r="AC306" s="688"/>
      <c r="AD306" s="30">
        <v>45784.684710648151</v>
      </c>
      <c r="AE306" s="31" t="s">
        <v>4</v>
      </c>
      <c r="AF306" s="32" t="s">
        <v>123</v>
      </c>
      <c r="AG306" s="6">
        <f t="shared" si="168"/>
        <v>1</v>
      </c>
      <c r="AH306" s="6">
        <f t="shared" si="169"/>
        <v>0</v>
      </c>
      <c r="AI306" s="6">
        <f t="shared" si="170"/>
        <v>0</v>
      </c>
      <c r="AJ306" s="91" t="str">
        <f t="shared" si="171"/>
        <v>по всем строкам</v>
      </c>
      <c r="AK306" s="92" t="str">
        <f t="shared" si="172"/>
        <v/>
      </c>
      <c r="AL306" s="92" t="str">
        <f t="shared" si="173"/>
        <v xml:space="preserve"> гр.3</v>
      </c>
      <c r="AM306" s="92" t="str">
        <f t="shared" si="174"/>
        <v/>
      </c>
      <c r="AN306" s="92" t="str">
        <f t="shared" si="175"/>
        <v xml:space="preserve"> раздела 1</v>
      </c>
      <c r="AO306" s="92" t="str">
        <f t="shared" si="185"/>
        <v xml:space="preserve"> ф.0521413</v>
      </c>
      <c r="AP306" s="79" t="str">
        <f t="shared" si="176"/>
        <v/>
      </c>
      <c r="AQ306" s="92" t="str">
        <f t="shared" si="177"/>
        <v xml:space="preserve"> &lt;</v>
      </c>
      <c r="AR306" s="92" t="str">
        <f t="shared" si="178"/>
        <v/>
      </c>
      <c r="AS306" s="92" t="str">
        <f t="shared" si="179"/>
        <v xml:space="preserve"> соответствующим строкам</v>
      </c>
      <c r="AT306" s="92" t="str">
        <f t="shared" si="180"/>
        <v/>
      </c>
      <c r="AU306" s="92" t="str">
        <f t="shared" si="181"/>
        <v xml:space="preserve"> гр.6</v>
      </c>
      <c r="AV306" s="92" t="str">
        <f t="shared" si="182"/>
        <v/>
      </c>
      <c r="AW306" s="93" t="str">
        <f t="shared" si="183"/>
        <v xml:space="preserve"> раздела 1</v>
      </c>
      <c r="AX306" s="92" t="str">
        <f t="shared" si="184"/>
        <v xml:space="preserve"> - требуется пояснение.</v>
      </c>
      <c r="AY306" s="694" t="s">
        <v>830</v>
      </c>
    </row>
    <row r="307" spans="2:51" s="23" customFormat="1" hidden="1" outlineLevel="1" x14ac:dyDescent="0.25">
      <c r="B307" s="687"/>
      <c r="C307" s="689"/>
      <c r="D307" s="689"/>
      <c r="E307" s="689"/>
      <c r="F307" s="689"/>
      <c r="G307" s="689"/>
      <c r="H307" s="689"/>
      <c r="I307" s="689"/>
      <c r="J307" s="689"/>
      <c r="K307" s="553"/>
      <c r="L307" s="553"/>
      <c r="M307" s="251" t="s">
        <v>131</v>
      </c>
      <c r="N307" s="689"/>
      <c r="O307" s="689"/>
      <c r="P307" s="689"/>
      <c r="Q307" s="689"/>
      <c r="R307" s="691"/>
      <c r="S307" s="689"/>
      <c r="T307" s="553"/>
      <c r="U307" s="251" t="s">
        <v>131</v>
      </c>
      <c r="V307" s="689"/>
      <c r="W307" s="689"/>
      <c r="X307" s="689"/>
      <c r="Y307" s="689"/>
      <c r="Z307" s="693"/>
      <c r="AA307" s="549" t="s">
        <v>271</v>
      </c>
      <c r="AB307" s="549" t="s">
        <v>271</v>
      </c>
      <c r="AC307" s="689"/>
      <c r="AD307" s="30">
        <v>45784.68472222222</v>
      </c>
      <c r="AE307" s="31" t="s">
        <v>4</v>
      </c>
      <c r="AF307" s="32" t="s">
        <v>271</v>
      </c>
      <c r="AG307" s="6"/>
      <c r="AH307" s="6"/>
      <c r="AI307" s="6"/>
      <c r="AJ307" s="91"/>
      <c r="AK307" s="92"/>
      <c r="AL307" s="92"/>
      <c r="AM307" s="92"/>
      <c r="AN307" s="92"/>
      <c r="AO307" s="92"/>
      <c r="AP307" s="79"/>
      <c r="AQ307" s="92"/>
      <c r="AR307" s="92"/>
      <c r="AS307" s="92"/>
      <c r="AT307" s="92"/>
      <c r="AU307" s="92"/>
      <c r="AV307" s="92"/>
      <c r="AW307" s="93"/>
      <c r="AX307" s="92"/>
      <c r="AY307" s="694"/>
    </row>
    <row r="308" spans="2:51" s="23" customFormat="1" ht="30" hidden="1" outlineLevel="1" x14ac:dyDescent="0.25">
      <c r="B308" s="332" t="str">
        <f t="shared" si="187"/>
        <v>В41_413</v>
      </c>
      <c r="C308" s="251" t="s">
        <v>116</v>
      </c>
      <c r="D308" s="251" t="s">
        <v>116</v>
      </c>
      <c r="E308" s="251" t="s">
        <v>117</v>
      </c>
      <c r="F308" s="251" t="s">
        <v>116</v>
      </c>
      <c r="G308" s="251" t="s">
        <v>116</v>
      </c>
      <c r="H308" s="251" t="s">
        <v>116</v>
      </c>
      <c r="I308" s="251" t="s">
        <v>182</v>
      </c>
      <c r="J308" s="251"/>
      <c r="K308" s="251"/>
      <c r="L308" s="251"/>
      <c r="M308" s="251" t="s">
        <v>119</v>
      </c>
      <c r="N308" s="251" t="s">
        <v>120</v>
      </c>
      <c r="O308" s="251"/>
      <c r="P308" s="251" t="s">
        <v>125</v>
      </c>
      <c r="Q308" s="251"/>
      <c r="R308" s="419" t="s">
        <v>122</v>
      </c>
      <c r="S308" s="251"/>
      <c r="T308" s="251"/>
      <c r="U308" s="251" t="s">
        <v>119</v>
      </c>
      <c r="V308" s="251" t="s">
        <v>120</v>
      </c>
      <c r="W308" s="251"/>
      <c r="X308" s="251" t="s">
        <v>694</v>
      </c>
      <c r="Y308" s="251"/>
      <c r="Z308" s="356" t="str">
        <f t="shared" si="167"/>
        <v>по всем строкам гр.3 раздела 1, 2 ф.0521413 &lt;&gt; соответствующим строкам гр.4 + 5 раздела 1, 2 - недопустимо.</v>
      </c>
      <c r="AA308" s="549" t="s">
        <v>123</v>
      </c>
      <c r="AB308" s="549" t="s">
        <v>123</v>
      </c>
      <c r="AC308" s="339"/>
      <c r="AD308" s="30">
        <v>45784.684733796297</v>
      </c>
      <c r="AE308" s="31" t="s">
        <v>4</v>
      </c>
      <c r="AF308" s="32" t="s">
        <v>123</v>
      </c>
      <c r="AG308" s="6">
        <f t="shared" si="168"/>
        <v>1</v>
      </c>
      <c r="AH308" s="6">
        <f t="shared" si="169"/>
        <v>0</v>
      </c>
      <c r="AI308" s="6">
        <f t="shared" si="170"/>
        <v>0</v>
      </c>
      <c r="AJ308" s="91" t="str">
        <f t="shared" si="171"/>
        <v>по всем строкам</v>
      </c>
      <c r="AK308" s="92" t="str">
        <f t="shared" si="172"/>
        <v/>
      </c>
      <c r="AL308" s="92" t="str">
        <f t="shared" si="173"/>
        <v xml:space="preserve"> гр.3</v>
      </c>
      <c r="AM308" s="92" t="str">
        <f t="shared" si="174"/>
        <v/>
      </c>
      <c r="AN308" s="92" t="str">
        <f t="shared" si="175"/>
        <v xml:space="preserve"> раздела 1, 2</v>
      </c>
      <c r="AO308" s="92" t="str">
        <f t="shared" si="185"/>
        <v xml:space="preserve"> ф.0521413</v>
      </c>
      <c r="AP308" s="79" t="str">
        <f t="shared" si="176"/>
        <v/>
      </c>
      <c r="AQ308" s="92" t="str">
        <f t="shared" si="177"/>
        <v xml:space="preserve"> &lt;&gt;</v>
      </c>
      <c r="AR308" s="92" t="str">
        <f t="shared" si="178"/>
        <v/>
      </c>
      <c r="AS308" s="92" t="str">
        <f t="shared" si="179"/>
        <v xml:space="preserve"> соответствующим строкам</v>
      </c>
      <c r="AT308" s="92" t="str">
        <f t="shared" si="180"/>
        <v/>
      </c>
      <c r="AU308" s="92" t="str">
        <f t="shared" si="181"/>
        <v xml:space="preserve"> гр.4 + 5</v>
      </c>
      <c r="AV308" s="92" t="str">
        <f t="shared" si="182"/>
        <v/>
      </c>
      <c r="AW308" s="93" t="str">
        <f t="shared" si="183"/>
        <v xml:space="preserve"> раздела 1, 2</v>
      </c>
      <c r="AX308" s="92" t="str">
        <f t="shared" si="184"/>
        <v xml:space="preserve"> - недопустимо.</v>
      </c>
      <c r="AY308" s="23" t="s">
        <v>831</v>
      </c>
    </row>
    <row r="309" spans="2:51" s="23" customFormat="1" ht="30" hidden="1" outlineLevel="1" x14ac:dyDescent="0.25">
      <c r="B309" s="332" t="str">
        <f t="shared" si="187"/>
        <v>В42_413</v>
      </c>
      <c r="C309" s="251" t="s">
        <v>116</v>
      </c>
      <c r="D309" s="251" t="s">
        <v>116</v>
      </c>
      <c r="E309" s="251" t="s">
        <v>117</v>
      </c>
      <c r="F309" s="251" t="s">
        <v>116</v>
      </c>
      <c r="G309" s="251" t="s">
        <v>116</v>
      </c>
      <c r="H309" s="251" t="s">
        <v>116</v>
      </c>
      <c r="I309" s="251" t="s">
        <v>182</v>
      </c>
      <c r="J309" s="251"/>
      <c r="K309" s="251"/>
      <c r="L309" s="251"/>
      <c r="M309" s="251" t="s">
        <v>119</v>
      </c>
      <c r="N309" s="251" t="s">
        <v>120</v>
      </c>
      <c r="O309" s="251"/>
      <c r="P309" s="251" t="s">
        <v>138</v>
      </c>
      <c r="Q309" s="251"/>
      <c r="R309" s="419" t="s">
        <v>122</v>
      </c>
      <c r="S309" s="251"/>
      <c r="T309" s="251"/>
      <c r="U309" s="251" t="s">
        <v>119</v>
      </c>
      <c r="V309" s="251" t="s">
        <v>120</v>
      </c>
      <c r="W309" s="251"/>
      <c r="X309" s="251" t="s">
        <v>832</v>
      </c>
      <c r="Y309" s="251"/>
      <c r="Z309" s="356" t="str">
        <f t="shared" si="167"/>
        <v>по всем строкам гр.6 раздела 1, 2 ф.0521413 &lt;&gt; соответствующим строкам гр.7 + 8 раздела 1, 2 - недопустимо.</v>
      </c>
      <c r="AA309" s="549" t="s">
        <v>123</v>
      </c>
      <c r="AB309" s="549" t="s">
        <v>123</v>
      </c>
      <c r="AC309" s="339"/>
      <c r="AD309" s="30">
        <v>45784.684756944444</v>
      </c>
      <c r="AE309" s="31" t="s">
        <v>4</v>
      </c>
      <c r="AF309" s="32" t="s">
        <v>123</v>
      </c>
      <c r="AG309" s="6">
        <f t="shared" si="168"/>
        <v>1</v>
      </c>
      <c r="AH309" s="6">
        <f t="shared" si="169"/>
        <v>0</v>
      </c>
      <c r="AI309" s="6">
        <f t="shared" si="170"/>
        <v>0</v>
      </c>
      <c r="AJ309" s="91" t="str">
        <f t="shared" si="171"/>
        <v>по всем строкам</v>
      </c>
      <c r="AK309" s="92" t="str">
        <f t="shared" si="172"/>
        <v/>
      </c>
      <c r="AL309" s="92" t="str">
        <f t="shared" si="173"/>
        <v xml:space="preserve"> гр.6</v>
      </c>
      <c r="AM309" s="92" t="str">
        <f t="shared" si="174"/>
        <v/>
      </c>
      <c r="AN309" s="92" t="str">
        <f t="shared" si="175"/>
        <v xml:space="preserve"> раздела 1, 2</v>
      </c>
      <c r="AO309" s="92" t="str">
        <f t="shared" si="185"/>
        <v xml:space="preserve"> ф.0521413</v>
      </c>
      <c r="AP309" s="79" t="str">
        <f t="shared" si="176"/>
        <v/>
      </c>
      <c r="AQ309" s="92" t="str">
        <f t="shared" si="177"/>
        <v xml:space="preserve"> &lt;&gt;</v>
      </c>
      <c r="AR309" s="92" t="str">
        <f t="shared" si="178"/>
        <v/>
      </c>
      <c r="AS309" s="92" t="str">
        <f t="shared" si="179"/>
        <v xml:space="preserve"> соответствующим строкам</v>
      </c>
      <c r="AT309" s="92" t="str">
        <f t="shared" si="180"/>
        <v/>
      </c>
      <c r="AU309" s="92" t="str">
        <f t="shared" si="181"/>
        <v xml:space="preserve"> гр.7 + 8</v>
      </c>
      <c r="AV309" s="92" t="str">
        <f t="shared" si="182"/>
        <v/>
      </c>
      <c r="AW309" s="93" t="str">
        <f t="shared" si="183"/>
        <v xml:space="preserve"> раздела 1, 2</v>
      </c>
      <c r="AX309" s="92" t="str">
        <f t="shared" si="184"/>
        <v xml:space="preserve"> - недопустимо.</v>
      </c>
      <c r="AY309" s="23" t="s">
        <v>833</v>
      </c>
    </row>
    <row r="310" spans="2:51" s="23" customFormat="1" ht="165" hidden="1" outlineLevel="1" x14ac:dyDescent="0.25">
      <c r="B310" s="332" t="str">
        <f t="shared" si="187"/>
        <v>В43_413</v>
      </c>
      <c r="C310" s="251" t="s">
        <v>116</v>
      </c>
      <c r="D310" s="251" t="s">
        <v>116</v>
      </c>
      <c r="E310" s="251" t="s">
        <v>117</v>
      </c>
      <c r="F310" s="251" t="s">
        <v>116</v>
      </c>
      <c r="G310" s="251" t="s">
        <v>116</v>
      </c>
      <c r="H310" s="251" t="s">
        <v>116</v>
      </c>
      <c r="I310" s="251" t="s">
        <v>182</v>
      </c>
      <c r="J310" s="251"/>
      <c r="K310" s="251"/>
      <c r="L310" s="251"/>
      <c r="M310" s="251" t="s">
        <v>121</v>
      </c>
      <c r="N310" s="251" t="s">
        <v>834</v>
      </c>
      <c r="O310" s="251"/>
      <c r="P310" s="251" t="s">
        <v>621</v>
      </c>
      <c r="Q310" s="251"/>
      <c r="R310" s="419" t="s">
        <v>122</v>
      </c>
      <c r="S310" s="251" t="s">
        <v>230</v>
      </c>
      <c r="T310" s="251"/>
      <c r="U310" s="251"/>
      <c r="V310" s="251"/>
      <c r="W310" s="251"/>
      <c r="X310" s="251"/>
      <c r="Y310" s="251"/>
      <c r="Z310" s="356" t="str">
        <f t="shared" si="167"/>
        <v>стр.%000, %100, %110, %120, %130, %140, %200, %210, %220, %230, %240, %300, %310, %320, %400, %410, %450, %460, %500, %510, %520, %600, %610, %620, %630, %700, %800, %810, %820, %830, %840, %850, %860 гр.6, 7, 8 раздела 1 ф.0521413 &lt;&gt; 0 - недопустимо.</v>
      </c>
      <c r="AA310" s="549" t="s">
        <v>123</v>
      </c>
      <c r="AB310" s="549" t="s">
        <v>123</v>
      </c>
      <c r="AC310" s="339"/>
      <c r="AD310" s="30">
        <v>45784.68476851852</v>
      </c>
      <c r="AE310" s="31" t="s">
        <v>4</v>
      </c>
      <c r="AF310" s="32" t="s">
        <v>123</v>
      </c>
      <c r="AG310" s="6">
        <f t="shared" si="168"/>
        <v>1</v>
      </c>
      <c r="AH310" s="6">
        <f t="shared" si="169"/>
        <v>0</v>
      </c>
      <c r="AI310" s="6">
        <f t="shared" si="170"/>
        <v>0</v>
      </c>
      <c r="AJ310" s="91" t="str">
        <f t="shared" si="171"/>
        <v>стр.%000, %100, %110, %120, %130, %140, %200, %210, %220, %230, %240, %300, %310, %320, %400, %410, %450, %460, %500, %510, %520, %600, %610, %620, %630, %700, %800, %810, %820, %830, %840, %850, %860</v>
      </c>
      <c r="AK310" s="92" t="str">
        <f t="shared" si="172"/>
        <v/>
      </c>
      <c r="AL310" s="92" t="str">
        <f t="shared" si="173"/>
        <v xml:space="preserve"> гр.6, 7, 8</v>
      </c>
      <c r="AM310" s="92" t="str">
        <f t="shared" si="174"/>
        <v/>
      </c>
      <c r="AN310" s="92" t="str">
        <f t="shared" si="175"/>
        <v xml:space="preserve"> раздела 1</v>
      </c>
      <c r="AO310" s="92" t="str">
        <f t="shared" si="185"/>
        <v xml:space="preserve"> ф.0521413</v>
      </c>
      <c r="AP310" s="79" t="str">
        <f t="shared" si="176"/>
        <v/>
      </c>
      <c r="AQ310" s="92" t="str">
        <f t="shared" si="177"/>
        <v xml:space="preserve"> &lt;&gt;</v>
      </c>
      <c r="AR310" s="92" t="str">
        <f t="shared" si="178"/>
        <v xml:space="preserve"> 0</v>
      </c>
      <c r="AS310" s="92" t="str">
        <f t="shared" si="179"/>
        <v/>
      </c>
      <c r="AT310" s="92" t="str">
        <f t="shared" si="180"/>
        <v/>
      </c>
      <c r="AU310" s="92" t="str">
        <f t="shared" si="181"/>
        <v/>
      </c>
      <c r="AV310" s="92" t="str">
        <f t="shared" si="182"/>
        <v/>
      </c>
      <c r="AW310" s="93" t="str">
        <f t="shared" si="183"/>
        <v/>
      </c>
      <c r="AX310" s="92" t="str">
        <f t="shared" si="184"/>
        <v xml:space="preserve"> - недопустимо.</v>
      </c>
      <c r="AY310" s="23" t="s">
        <v>835</v>
      </c>
    </row>
    <row r="311" spans="2:51" collapsed="1" x14ac:dyDescent="0.25">
      <c r="B311" s="623" t="s">
        <v>188</v>
      </c>
      <c r="C311" s="624"/>
      <c r="D311" s="624"/>
      <c r="E311" s="624"/>
      <c r="F311" s="624"/>
      <c r="G311" s="624"/>
      <c r="H311" s="624"/>
      <c r="I311" s="624"/>
      <c r="J311" s="624"/>
      <c r="K311" s="624"/>
      <c r="L311" s="624"/>
      <c r="M311" s="624"/>
      <c r="N311" s="624"/>
      <c r="O311" s="624"/>
      <c r="P311" s="624"/>
      <c r="Q311" s="624"/>
      <c r="R311" s="624"/>
      <c r="S311" s="624"/>
      <c r="T311" s="624"/>
      <c r="U311" s="624"/>
      <c r="V311" s="624"/>
      <c r="W311" s="624"/>
      <c r="X311" s="624"/>
      <c r="Y311" s="624"/>
      <c r="Z311" s="624"/>
      <c r="AA311" s="624"/>
      <c r="AB311" s="624"/>
      <c r="AC311" s="624"/>
      <c r="AD311" s="20"/>
      <c r="AE311" s="87"/>
      <c r="AF311" s="87"/>
      <c r="AG311" s="6">
        <f t="shared" si="168"/>
        <v>0</v>
      </c>
      <c r="AH311" s="6">
        <f t="shared" si="169"/>
        <v>0</v>
      </c>
      <c r="AI311" s="6">
        <f t="shared" si="170"/>
        <v>0</v>
      </c>
      <c r="AJ311" s="88"/>
      <c r="AK311" s="89"/>
      <c r="AL311" s="89"/>
      <c r="AM311" s="89"/>
      <c r="AN311" s="89"/>
    </row>
    <row r="312" spans="2:51" s="23" customFormat="1" ht="28.5" hidden="1" outlineLevel="1" x14ac:dyDescent="0.25">
      <c r="B312" s="24" t="str">
        <f>"В"&amp;COUNTA($C$312:C312)&amp;"_"&amp;MID(I312,5,3)</f>
        <v>В1_462</v>
      </c>
      <c r="C312" s="25" t="s">
        <v>117</v>
      </c>
      <c r="D312" s="25" t="s">
        <v>116</v>
      </c>
      <c r="E312" s="25" t="s">
        <v>117</v>
      </c>
      <c r="F312" s="25" t="s">
        <v>116</v>
      </c>
      <c r="G312" s="25" t="s">
        <v>116</v>
      </c>
      <c r="H312" s="25" t="s">
        <v>116</v>
      </c>
      <c r="I312" s="25" t="s">
        <v>188</v>
      </c>
      <c r="J312" s="25"/>
      <c r="K312" s="25"/>
      <c r="L312" s="25"/>
      <c r="M312" s="25" t="s">
        <v>121</v>
      </c>
      <c r="N312" s="25" t="s">
        <v>506</v>
      </c>
      <c r="O312" s="25"/>
      <c r="P312" s="25" t="s">
        <v>134</v>
      </c>
      <c r="Q312" s="25"/>
      <c r="R312" s="26" t="s">
        <v>122</v>
      </c>
      <c r="S312" s="25"/>
      <c r="T312" s="382"/>
      <c r="U312" s="25" t="s">
        <v>121</v>
      </c>
      <c r="V312" s="25" t="s">
        <v>507</v>
      </c>
      <c r="W312" s="25"/>
      <c r="X312" s="25" t="s">
        <v>134</v>
      </c>
      <c r="Y312" s="25"/>
      <c r="Z312" s="90" t="str">
        <f t="shared" si="167"/>
        <v>стр.итоговая гр.4 раздела 1 ф.0521462 &lt;&gt; детализированная гр.4 раздела 1 - недопустимо.</v>
      </c>
      <c r="AA312" s="28" t="s">
        <v>123</v>
      </c>
      <c r="AB312" s="28" t="s">
        <v>123</v>
      </c>
      <c r="AC312" s="29"/>
      <c r="AD312" s="30"/>
      <c r="AE312" s="31" t="s">
        <v>4</v>
      </c>
      <c r="AF312" s="32" t="s">
        <v>123</v>
      </c>
      <c r="AG312" s="6">
        <f t="shared" si="168"/>
        <v>1</v>
      </c>
      <c r="AH312" s="6">
        <f t="shared" si="169"/>
        <v>0</v>
      </c>
      <c r="AI312" s="6">
        <f t="shared" si="170"/>
        <v>0</v>
      </c>
      <c r="AJ312" s="91" t="str">
        <f t="shared" si="171"/>
        <v>стр.итоговая</v>
      </c>
      <c r="AK312" s="92" t="str">
        <f t="shared" si="172"/>
        <v/>
      </c>
      <c r="AL312" s="92" t="str">
        <f t="shared" si="173"/>
        <v xml:space="preserve"> гр.4</v>
      </c>
      <c r="AM312" s="92" t="str">
        <f t="shared" si="174"/>
        <v/>
      </c>
      <c r="AN312" s="92" t="str">
        <f t="shared" si="175"/>
        <v xml:space="preserve"> раздела 1</v>
      </c>
      <c r="AO312" s="92" t="str">
        <f t="shared" si="185"/>
        <v xml:space="preserve"> ф.0521462</v>
      </c>
      <c r="AP312" s="79" t="str">
        <f t="shared" si="176"/>
        <v/>
      </c>
      <c r="AQ312" s="92" t="str">
        <f t="shared" si="177"/>
        <v xml:space="preserve"> &lt;&gt;</v>
      </c>
      <c r="AR312" s="92" t="str">
        <f t="shared" si="178"/>
        <v/>
      </c>
      <c r="AS312" s="92" t="str">
        <f t="shared" si="179"/>
        <v xml:space="preserve"> детализированная</v>
      </c>
      <c r="AT312" s="92" t="str">
        <f t="shared" si="180"/>
        <v/>
      </c>
      <c r="AU312" s="92" t="str">
        <f t="shared" si="181"/>
        <v xml:space="preserve"> гр.4</v>
      </c>
      <c r="AV312" s="92" t="str">
        <f t="shared" si="182"/>
        <v/>
      </c>
      <c r="AW312" s="93" t="str">
        <f t="shared" si="183"/>
        <v xml:space="preserve"> раздела 1</v>
      </c>
      <c r="AX312" s="92" t="str">
        <f t="shared" si="184"/>
        <v xml:space="preserve"> - недопустимо.</v>
      </c>
      <c r="AY312" s="23" t="s">
        <v>836</v>
      </c>
    </row>
    <row r="313" spans="2:51" collapsed="1" x14ac:dyDescent="0.25">
      <c r="B313" s="623" t="s">
        <v>190</v>
      </c>
      <c r="C313" s="624"/>
      <c r="D313" s="624"/>
      <c r="E313" s="624"/>
      <c r="F313" s="624"/>
      <c r="G313" s="624"/>
      <c r="H313" s="624"/>
      <c r="I313" s="624"/>
      <c r="J313" s="624"/>
      <c r="K313" s="624"/>
      <c r="L313" s="624"/>
      <c r="M313" s="624"/>
      <c r="N313" s="624"/>
      <c r="O313" s="624"/>
      <c r="P313" s="624"/>
      <c r="Q313" s="624"/>
      <c r="R313" s="624"/>
      <c r="S313" s="624"/>
      <c r="T313" s="624"/>
      <c r="U313" s="624"/>
      <c r="V313" s="624"/>
      <c r="W313" s="624"/>
      <c r="X313" s="624"/>
      <c r="Y313" s="624"/>
      <c r="Z313" s="624"/>
      <c r="AA313" s="624"/>
      <c r="AB313" s="624"/>
      <c r="AC313" s="624"/>
      <c r="AD313" s="20"/>
      <c r="AE313" s="87"/>
      <c r="AF313" s="87"/>
      <c r="AG313" s="6">
        <f t="shared" si="168"/>
        <v>0</v>
      </c>
      <c r="AH313" s="6">
        <f t="shared" si="169"/>
        <v>0</v>
      </c>
      <c r="AI313" s="6">
        <f t="shared" si="170"/>
        <v>0</v>
      </c>
      <c r="AJ313" s="88"/>
      <c r="AK313" s="89"/>
      <c r="AL313" s="89"/>
      <c r="AM313" s="89"/>
      <c r="AN313" s="89"/>
    </row>
    <row r="314" spans="2:51" s="23" customFormat="1" ht="42.75" hidden="1" outlineLevel="1" x14ac:dyDescent="0.25">
      <c r="B314" s="24" t="str">
        <f t="shared" ref="B314:B315" si="188">"В"&amp;COUNTA($C$273:C314)&amp;"_"&amp;MID(I314,5,3)</f>
        <v>В38_340</v>
      </c>
      <c r="C314" s="25" t="s">
        <v>116</v>
      </c>
      <c r="D314" s="25" t="s">
        <v>116</v>
      </c>
      <c r="E314" s="25" t="s">
        <v>117</v>
      </c>
      <c r="F314" s="25" t="s">
        <v>116</v>
      </c>
      <c r="G314" s="25" t="s">
        <v>116</v>
      </c>
      <c r="H314" s="25" t="s">
        <v>116</v>
      </c>
      <c r="I314" s="25" t="s">
        <v>190</v>
      </c>
      <c r="J314" s="25"/>
      <c r="K314" s="25"/>
      <c r="L314" s="25"/>
      <c r="M314" s="25" t="s">
        <v>121</v>
      </c>
      <c r="N314" s="25" t="s">
        <v>513</v>
      </c>
      <c r="O314" s="25"/>
      <c r="P314" s="25" t="s">
        <v>124</v>
      </c>
      <c r="Q314" s="25"/>
      <c r="R314" s="26" t="s">
        <v>122</v>
      </c>
      <c r="S314" s="25"/>
      <c r="T314" s="382"/>
      <c r="U314" s="25" t="s">
        <v>121</v>
      </c>
      <c r="V314" s="25" t="s">
        <v>514</v>
      </c>
      <c r="W314" s="25"/>
      <c r="X314" s="25" t="s">
        <v>124</v>
      </c>
      <c r="Y314" s="25"/>
      <c r="Z314" s="90" t="str">
        <f t="shared" si="167"/>
        <v>стр.010
итоговая гр.5 раздела 1 ф.0531340 &lt;&gt; 010
детализированная гр.5 раздела 1 - недопустимо.</v>
      </c>
      <c r="AA314" s="28" t="s">
        <v>123</v>
      </c>
      <c r="AB314" s="28" t="s">
        <v>123</v>
      </c>
      <c r="AC314" s="29"/>
      <c r="AD314" s="30"/>
      <c r="AE314" s="31" t="s">
        <v>4</v>
      </c>
      <c r="AF314" s="32" t="s">
        <v>123</v>
      </c>
      <c r="AG314" s="6">
        <f t="shared" si="168"/>
        <v>1</v>
      </c>
      <c r="AH314" s="6">
        <f t="shared" si="169"/>
        <v>0</v>
      </c>
      <c r="AI314" s="6">
        <f t="shared" si="170"/>
        <v>0</v>
      </c>
      <c r="AJ314" s="91" t="str">
        <f t="shared" si="171"/>
        <v>стр.010
итоговая</v>
      </c>
      <c r="AK314" s="92" t="str">
        <f t="shared" si="172"/>
        <v/>
      </c>
      <c r="AL314" s="92" t="str">
        <f t="shared" si="173"/>
        <v xml:space="preserve"> гр.5</v>
      </c>
      <c r="AM314" s="92" t="str">
        <f t="shared" si="174"/>
        <v/>
      </c>
      <c r="AN314" s="92" t="str">
        <f t="shared" si="175"/>
        <v xml:space="preserve"> раздела 1</v>
      </c>
      <c r="AO314" s="92" t="str">
        <f t="shared" si="185"/>
        <v xml:space="preserve"> ф.0531340</v>
      </c>
      <c r="AP314" s="79" t="str">
        <f t="shared" si="176"/>
        <v/>
      </c>
      <c r="AQ314" s="92" t="str">
        <f t="shared" si="177"/>
        <v xml:space="preserve"> &lt;&gt;</v>
      </c>
      <c r="AR314" s="92" t="str">
        <f t="shared" si="178"/>
        <v/>
      </c>
      <c r="AS314" s="92" t="str">
        <f t="shared" si="179"/>
        <v xml:space="preserve"> 010
детализированная</v>
      </c>
      <c r="AT314" s="92" t="str">
        <f t="shared" si="180"/>
        <v/>
      </c>
      <c r="AU314" s="92" t="str">
        <f t="shared" si="181"/>
        <v xml:space="preserve"> гр.5</v>
      </c>
      <c r="AV314" s="92" t="str">
        <f t="shared" si="182"/>
        <v/>
      </c>
      <c r="AW314" s="93" t="str">
        <f t="shared" si="183"/>
        <v xml:space="preserve"> раздела 1</v>
      </c>
      <c r="AX314" s="92" t="str">
        <f t="shared" si="184"/>
        <v xml:space="preserve"> - недопустимо.</v>
      </c>
      <c r="AY314" s="23" t="s">
        <v>837</v>
      </c>
    </row>
    <row r="315" spans="2:51" s="23" customFormat="1" ht="42.75" hidden="1" outlineLevel="1" x14ac:dyDescent="0.25">
      <c r="B315" s="24" t="str">
        <f t="shared" si="188"/>
        <v>В39_340</v>
      </c>
      <c r="C315" s="25" t="s">
        <v>116</v>
      </c>
      <c r="D315" s="25" t="s">
        <v>116</v>
      </c>
      <c r="E315" s="25" t="s">
        <v>117</v>
      </c>
      <c r="F315" s="25" t="s">
        <v>116</v>
      </c>
      <c r="G315" s="25" t="s">
        <v>116</v>
      </c>
      <c r="H315" s="25" t="s">
        <v>116</v>
      </c>
      <c r="I315" s="25" t="s">
        <v>190</v>
      </c>
      <c r="J315" s="25"/>
      <c r="K315" s="25"/>
      <c r="L315" s="25"/>
      <c r="M315" s="25" t="s">
        <v>131</v>
      </c>
      <c r="N315" s="25" t="s">
        <v>838</v>
      </c>
      <c r="O315" s="25"/>
      <c r="P315" s="25" t="s">
        <v>124</v>
      </c>
      <c r="Q315" s="25"/>
      <c r="R315" s="26" t="s">
        <v>122</v>
      </c>
      <c r="S315" s="25"/>
      <c r="T315" s="382"/>
      <c r="U315" s="25" t="s">
        <v>131</v>
      </c>
      <c r="V315" s="25" t="s">
        <v>839</v>
      </c>
      <c r="W315" s="25"/>
      <c r="X315" s="25" t="s">
        <v>124</v>
      </c>
      <c r="Y315" s="25"/>
      <c r="Z315" s="90" t="str">
        <f t="shared" si="167"/>
        <v>стр.500
итоговая гр.5 раздела 2 ф.0531340 &lt;&gt; 500
детализированная гр.5 раздела 2 - недопустимо.</v>
      </c>
      <c r="AA315" s="28" t="s">
        <v>123</v>
      </c>
      <c r="AB315" s="28" t="s">
        <v>123</v>
      </c>
      <c r="AC315" s="29"/>
      <c r="AD315" s="30"/>
      <c r="AE315" s="31" t="s">
        <v>4</v>
      </c>
      <c r="AF315" s="32" t="s">
        <v>123</v>
      </c>
      <c r="AG315" s="6">
        <f t="shared" si="168"/>
        <v>1</v>
      </c>
      <c r="AH315" s="6">
        <f t="shared" si="169"/>
        <v>0</v>
      </c>
      <c r="AI315" s="6">
        <f t="shared" si="170"/>
        <v>0</v>
      </c>
      <c r="AJ315" s="91" t="str">
        <f t="shared" si="171"/>
        <v>стр.500
итоговая</v>
      </c>
      <c r="AK315" s="92" t="str">
        <f t="shared" si="172"/>
        <v/>
      </c>
      <c r="AL315" s="92" t="str">
        <f t="shared" si="173"/>
        <v xml:space="preserve"> гр.5</v>
      </c>
      <c r="AM315" s="92" t="str">
        <f t="shared" si="174"/>
        <v/>
      </c>
      <c r="AN315" s="92" t="str">
        <f t="shared" si="175"/>
        <v xml:space="preserve"> раздела 2</v>
      </c>
      <c r="AO315" s="92" t="str">
        <f t="shared" si="185"/>
        <v xml:space="preserve"> ф.0531340</v>
      </c>
      <c r="AP315" s="79" t="str">
        <f t="shared" si="176"/>
        <v/>
      </c>
      <c r="AQ315" s="92" t="str">
        <f t="shared" si="177"/>
        <v xml:space="preserve"> &lt;&gt;</v>
      </c>
      <c r="AR315" s="92" t="str">
        <f t="shared" si="178"/>
        <v/>
      </c>
      <c r="AS315" s="92" t="str">
        <f t="shared" si="179"/>
        <v xml:space="preserve"> 500
детализированная</v>
      </c>
      <c r="AT315" s="92" t="str">
        <f t="shared" si="180"/>
        <v/>
      </c>
      <c r="AU315" s="92" t="str">
        <f t="shared" si="181"/>
        <v xml:space="preserve"> гр.5</v>
      </c>
      <c r="AV315" s="92" t="str">
        <f t="shared" si="182"/>
        <v/>
      </c>
      <c r="AW315" s="93" t="str">
        <f t="shared" si="183"/>
        <v xml:space="preserve"> раздела 2</v>
      </c>
      <c r="AX315" s="92" t="str">
        <f t="shared" si="184"/>
        <v xml:space="preserve"> - недопустимо.</v>
      </c>
      <c r="AY315" s="23" t="s">
        <v>840</v>
      </c>
    </row>
    <row r="316" spans="2:51" collapsed="1" x14ac:dyDescent="0.25">
      <c r="B316" s="623" t="s">
        <v>192</v>
      </c>
      <c r="C316" s="624"/>
      <c r="D316" s="624"/>
      <c r="E316" s="624"/>
      <c r="F316" s="624"/>
      <c r="G316" s="624"/>
      <c r="H316" s="624"/>
      <c r="I316" s="624"/>
      <c r="J316" s="624"/>
      <c r="K316" s="624"/>
      <c r="L316" s="624"/>
      <c r="M316" s="624"/>
      <c r="N316" s="624"/>
      <c r="O316" s="624"/>
      <c r="P316" s="624"/>
      <c r="Q316" s="624"/>
      <c r="R316" s="624"/>
      <c r="S316" s="624"/>
      <c r="T316" s="624"/>
      <c r="U316" s="624"/>
      <c r="V316" s="624"/>
      <c r="W316" s="624"/>
      <c r="X316" s="624"/>
      <c r="Y316" s="624"/>
      <c r="Z316" s="624"/>
      <c r="AA316" s="624"/>
      <c r="AB316" s="624"/>
      <c r="AC316" s="624"/>
      <c r="AD316" s="20"/>
      <c r="AE316" s="87"/>
      <c r="AF316" s="87"/>
      <c r="AG316" s="6">
        <f t="shared" si="168"/>
        <v>0</v>
      </c>
      <c r="AH316" s="6">
        <f t="shared" si="169"/>
        <v>0</v>
      </c>
      <c r="AI316" s="6">
        <f t="shared" si="170"/>
        <v>0</v>
      </c>
      <c r="AJ316" s="88"/>
      <c r="AK316" s="89"/>
      <c r="AL316" s="89"/>
      <c r="AM316" s="89"/>
      <c r="AN316" s="89"/>
    </row>
    <row r="317" spans="2:51" s="23" customFormat="1" hidden="1" outlineLevel="1" x14ac:dyDescent="0.25">
      <c r="B317" s="24" t="str">
        <f t="shared" ref="B317:B320" si="189">"В"&amp;COUNTA($C$276:C317)&amp;"_"&amp;MID(I317,5,3)</f>
        <v>В37_341</v>
      </c>
      <c r="C317" s="25" t="s">
        <v>116</v>
      </c>
      <c r="D317" s="25" t="s">
        <v>116</v>
      </c>
      <c r="E317" s="25" t="s">
        <v>117</v>
      </c>
      <c r="F317" s="25" t="s">
        <v>116</v>
      </c>
      <c r="G317" s="25" t="s">
        <v>116</v>
      </c>
      <c r="H317" s="25" t="s">
        <v>116</v>
      </c>
      <c r="I317" s="25" t="s">
        <v>192</v>
      </c>
      <c r="J317" s="25"/>
      <c r="K317" s="25"/>
      <c r="L317" s="25"/>
      <c r="M317" s="25" t="s">
        <v>121</v>
      </c>
      <c r="N317" s="25" t="s">
        <v>120</v>
      </c>
      <c r="O317" s="25"/>
      <c r="P317" s="25" t="s">
        <v>120</v>
      </c>
      <c r="Q317" s="25"/>
      <c r="R317" s="26" t="s">
        <v>520</v>
      </c>
      <c r="S317" s="25" t="s">
        <v>230</v>
      </c>
      <c r="T317" s="382"/>
      <c r="U317" s="25"/>
      <c r="V317" s="25"/>
      <c r="W317" s="25"/>
      <c r="X317" s="25"/>
      <c r="Y317" s="25"/>
      <c r="Z317" s="90" t="str">
        <f t="shared" si="167"/>
        <v>по всем строкам по всем графам раздела 1 ф.0531341 &lt; 0 - недопустимо.</v>
      </c>
      <c r="AA317" s="28" t="s">
        <v>123</v>
      </c>
      <c r="AB317" s="28" t="s">
        <v>123</v>
      </c>
      <c r="AC317" s="29"/>
      <c r="AD317" s="30"/>
      <c r="AE317" s="31" t="s">
        <v>4</v>
      </c>
      <c r="AF317" s="32" t="s">
        <v>123</v>
      </c>
      <c r="AG317" s="6">
        <f t="shared" si="168"/>
        <v>1</v>
      </c>
      <c r="AH317" s="6">
        <f t="shared" si="169"/>
        <v>0</v>
      </c>
      <c r="AI317" s="6">
        <f t="shared" si="170"/>
        <v>0</v>
      </c>
      <c r="AJ317" s="91" t="str">
        <f t="shared" si="171"/>
        <v>по всем строкам</v>
      </c>
      <c r="AK317" s="92" t="str">
        <f t="shared" si="172"/>
        <v/>
      </c>
      <c r="AL317" s="92" t="str">
        <f t="shared" si="173"/>
        <v xml:space="preserve"> по всем графам</v>
      </c>
      <c r="AM317" s="92" t="str">
        <f t="shared" si="174"/>
        <v/>
      </c>
      <c r="AN317" s="92" t="str">
        <f t="shared" si="175"/>
        <v xml:space="preserve"> раздела 1</v>
      </c>
      <c r="AO317" s="92" t="str">
        <f t="shared" si="185"/>
        <v xml:space="preserve"> ф.0531341</v>
      </c>
      <c r="AP317" s="79" t="str">
        <f t="shared" si="176"/>
        <v/>
      </c>
      <c r="AQ317" s="92" t="str">
        <f t="shared" si="177"/>
        <v xml:space="preserve"> &lt;</v>
      </c>
      <c r="AR317" s="92" t="str">
        <f t="shared" si="178"/>
        <v xml:space="preserve"> 0</v>
      </c>
      <c r="AS317" s="92" t="str">
        <f t="shared" si="179"/>
        <v/>
      </c>
      <c r="AT317" s="92" t="str">
        <f t="shared" si="180"/>
        <v/>
      </c>
      <c r="AU317" s="92" t="str">
        <f t="shared" si="181"/>
        <v/>
      </c>
      <c r="AV317" s="92" t="str">
        <f t="shared" si="182"/>
        <v/>
      </c>
      <c r="AW317" s="93" t="str">
        <f t="shared" si="183"/>
        <v/>
      </c>
      <c r="AX317" s="92" t="str">
        <f t="shared" si="184"/>
        <v xml:space="preserve"> - недопустимо.</v>
      </c>
    </row>
    <row r="318" spans="2:51" s="23" customFormat="1" ht="28.5" hidden="1" outlineLevel="1" x14ac:dyDescent="0.25">
      <c r="B318" s="24" t="str">
        <f t="shared" si="189"/>
        <v>В38_341</v>
      </c>
      <c r="C318" s="25" t="s">
        <v>116</v>
      </c>
      <c r="D318" s="25" t="s">
        <v>116</v>
      </c>
      <c r="E318" s="25" t="s">
        <v>117</v>
      </c>
      <c r="F318" s="25" t="s">
        <v>116</v>
      </c>
      <c r="G318" s="25" t="s">
        <v>116</v>
      </c>
      <c r="H318" s="25" t="s">
        <v>116</v>
      </c>
      <c r="I318" s="25" t="s">
        <v>192</v>
      </c>
      <c r="J318" s="25"/>
      <c r="K318" s="25"/>
      <c r="L318" s="25"/>
      <c r="M318" s="25" t="s">
        <v>121</v>
      </c>
      <c r="N318" s="25" t="s">
        <v>506</v>
      </c>
      <c r="O318" s="25"/>
      <c r="P318" s="25" t="s">
        <v>120</v>
      </c>
      <c r="Q318" s="25"/>
      <c r="R318" s="26" t="s">
        <v>122</v>
      </c>
      <c r="S318" s="25"/>
      <c r="T318" s="382"/>
      <c r="U318" s="25" t="s">
        <v>121</v>
      </c>
      <c r="V318" s="25" t="s">
        <v>507</v>
      </c>
      <c r="W318" s="25"/>
      <c r="X318" s="25" t="s">
        <v>120</v>
      </c>
      <c r="Y318" s="25"/>
      <c r="Z318" s="90" t="str">
        <f t="shared" si="167"/>
        <v>стр.итоговая по всем графам раздела 1 ф.0531341 &lt;&gt; детализированная по соответствующим графам раздела 1 - недопустимо.</v>
      </c>
      <c r="AA318" s="28" t="s">
        <v>123</v>
      </c>
      <c r="AB318" s="28" t="s">
        <v>123</v>
      </c>
      <c r="AC318" s="29"/>
      <c r="AD318" s="30"/>
      <c r="AE318" s="31" t="s">
        <v>4</v>
      </c>
      <c r="AF318" s="32" t="s">
        <v>123</v>
      </c>
      <c r="AG318" s="6">
        <f t="shared" si="168"/>
        <v>1</v>
      </c>
      <c r="AH318" s="6">
        <f t="shared" si="169"/>
        <v>0</v>
      </c>
      <c r="AI318" s="6">
        <f t="shared" si="170"/>
        <v>0</v>
      </c>
      <c r="AJ318" s="91" t="str">
        <f t="shared" si="171"/>
        <v>стр.итоговая</v>
      </c>
      <c r="AK318" s="92" t="str">
        <f t="shared" si="172"/>
        <v/>
      </c>
      <c r="AL318" s="92" t="str">
        <f t="shared" si="173"/>
        <v xml:space="preserve"> по всем графам</v>
      </c>
      <c r="AM318" s="92" t="str">
        <f t="shared" si="174"/>
        <v/>
      </c>
      <c r="AN318" s="92" t="str">
        <f t="shared" si="175"/>
        <v xml:space="preserve"> раздела 1</v>
      </c>
      <c r="AO318" s="92" t="str">
        <f t="shared" si="185"/>
        <v xml:space="preserve"> ф.0531341</v>
      </c>
      <c r="AP318" s="79" t="str">
        <f t="shared" si="176"/>
        <v/>
      </c>
      <c r="AQ318" s="92" t="str">
        <f t="shared" si="177"/>
        <v xml:space="preserve"> &lt;&gt;</v>
      </c>
      <c r="AR318" s="92" t="str">
        <f t="shared" si="178"/>
        <v/>
      </c>
      <c r="AS318" s="92" t="str">
        <f t="shared" si="179"/>
        <v xml:space="preserve"> детализированная</v>
      </c>
      <c r="AT318" s="92" t="str">
        <f t="shared" si="180"/>
        <v/>
      </c>
      <c r="AU318" s="92" t="str">
        <f t="shared" si="181"/>
        <v xml:space="preserve"> по соответствующим графам</v>
      </c>
      <c r="AV318" s="92" t="str">
        <f t="shared" si="182"/>
        <v/>
      </c>
      <c r="AW318" s="93" t="str">
        <f t="shared" si="183"/>
        <v xml:space="preserve"> раздела 1</v>
      </c>
      <c r="AX318" s="92" t="str">
        <f t="shared" si="184"/>
        <v xml:space="preserve"> - недопустимо.</v>
      </c>
    </row>
    <row r="319" spans="2:51" s="23" customFormat="1" ht="28.5" hidden="1" outlineLevel="1" x14ac:dyDescent="0.25">
      <c r="B319" s="24" t="str">
        <f t="shared" si="189"/>
        <v>В39_341</v>
      </c>
      <c r="C319" s="25" t="s">
        <v>116</v>
      </c>
      <c r="D319" s="25" t="s">
        <v>116</v>
      </c>
      <c r="E319" s="25" t="s">
        <v>117</v>
      </c>
      <c r="F319" s="25" t="s">
        <v>116</v>
      </c>
      <c r="G319" s="25" t="s">
        <v>116</v>
      </c>
      <c r="H319" s="25" t="s">
        <v>116</v>
      </c>
      <c r="I319" s="25" t="s">
        <v>192</v>
      </c>
      <c r="J319" s="25"/>
      <c r="K319" s="25"/>
      <c r="L319" s="25"/>
      <c r="M319" s="25" t="s">
        <v>121</v>
      </c>
      <c r="N319" s="25" t="s">
        <v>506</v>
      </c>
      <c r="O319" s="25"/>
      <c r="P319" s="25" t="s">
        <v>120</v>
      </c>
      <c r="Q319" s="25"/>
      <c r="R319" s="26" t="s">
        <v>122</v>
      </c>
      <c r="S319" s="25"/>
      <c r="T319" s="382"/>
      <c r="U319" s="25" t="s">
        <v>121</v>
      </c>
      <c r="V319" s="25" t="s">
        <v>841</v>
      </c>
      <c r="W319" s="25"/>
      <c r="X319" s="25" t="s">
        <v>120</v>
      </c>
      <c r="Y319" s="25"/>
      <c r="Z319" s="90" t="str">
        <f t="shared" si="167"/>
        <v>стр.итоговая по всем графам раздела 1 ф.0531341 &lt;&gt; итоговая по ГРБС по соответствующим графам раздела 1 - недопустимо.</v>
      </c>
      <c r="AA319" s="28" t="s">
        <v>123</v>
      </c>
      <c r="AB319" s="28" t="s">
        <v>123</v>
      </c>
      <c r="AC319" s="29"/>
      <c r="AD319" s="30"/>
      <c r="AE319" s="31" t="s">
        <v>4</v>
      </c>
      <c r="AF319" s="32" t="s">
        <v>123</v>
      </c>
      <c r="AG319" s="6">
        <f t="shared" si="168"/>
        <v>1</v>
      </c>
      <c r="AH319" s="6">
        <f t="shared" si="169"/>
        <v>0</v>
      </c>
      <c r="AI319" s="6">
        <f t="shared" si="170"/>
        <v>0</v>
      </c>
      <c r="AJ319" s="91" t="str">
        <f t="shared" si="171"/>
        <v>стр.итоговая</v>
      </c>
      <c r="AK319" s="92" t="str">
        <f t="shared" si="172"/>
        <v/>
      </c>
      <c r="AL319" s="92" t="str">
        <f t="shared" si="173"/>
        <v xml:space="preserve"> по всем графам</v>
      </c>
      <c r="AM319" s="92" t="str">
        <f t="shared" si="174"/>
        <v/>
      </c>
      <c r="AN319" s="92" t="str">
        <f t="shared" si="175"/>
        <v xml:space="preserve"> раздела 1</v>
      </c>
      <c r="AO319" s="92" t="str">
        <f t="shared" si="185"/>
        <v xml:space="preserve"> ф.0531341</v>
      </c>
      <c r="AP319" s="79" t="str">
        <f t="shared" si="176"/>
        <v/>
      </c>
      <c r="AQ319" s="92" t="str">
        <f t="shared" si="177"/>
        <v xml:space="preserve"> &lt;&gt;</v>
      </c>
      <c r="AR319" s="92" t="str">
        <f t="shared" si="178"/>
        <v/>
      </c>
      <c r="AS319" s="92" t="str">
        <f t="shared" si="179"/>
        <v xml:space="preserve"> итоговая по ГРБС</v>
      </c>
      <c r="AT319" s="92" t="str">
        <f t="shared" si="180"/>
        <v/>
      </c>
      <c r="AU319" s="92" t="str">
        <f t="shared" si="181"/>
        <v xml:space="preserve"> по соответствующим графам</v>
      </c>
      <c r="AV319" s="92" t="str">
        <f t="shared" si="182"/>
        <v/>
      </c>
      <c r="AW319" s="93" t="str">
        <f t="shared" si="183"/>
        <v xml:space="preserve"> раздела 1</v>
      </c>
      <c r="AX319" s="92" t="str">
        <f t="shared" si="184"/>
        <v xml:space="preserve"> - недопустимо.</v>
      </c>
      <c r="AY319" s="23" t="s">
        <v>842</v>
      </c>
    </row>
    <row r="320" spans="2:51" s="23" customFormat="1" ht="42.75" hidden="1" outlineLevel="1" x14ac:dyDescent="0.25">
      <c r="B320" s="24" t="str">
        <f t="shared" si="189"/>
        <v>В40_341</v>
      </c>
      <c r="C320" s="25" t="s">
        <v>116</v>
      </c>
      <c r="D320" s="25" t="s">
        <v>116</v>
      </c>
      <c r="E320" s="25" t="s">
        <v>117</v>
      </c>
      <c r="F320" s="25" t="s">
        <v>116</v>
      </c>
      <c r="G320" s="25" t="s">
        <v>116</v>
      </c>
      <c r="H320" s="25" t="s">
        <v>116</v>
      </c>
      <c r="I320" s="25" t="s">
        <v>192</v>
      </c>
      <c r="J320" s="25"/>
      <c r="K320" s="25"/>
      <c r="L320" s="25"/>
      <c r="M320" s="25" t="s">
        <v>121</v>
      </c>
      <c r="N320" s="25" t="s">
        <v>841</v>
      </c>
      <c r="O320" s="25"/>
      <c r="P320" s="25" t="s">
        <v>120</v>
      </c>
      <c r="Q320" s="25"/>
      <c r="R320" s="26" t="s">
        <v>122</v>
      </c>
      <c r="S320" s="25"/>
      <c r="T320" s="382"/>
      <c r="U320" s="25" t="s">
        <v>121</v>
      </c>
      <c r="V320" s="25" t="s">
        <v>843</v>
      </c>
      <c r="W320" s="25"/>
      <c r="X320" s="25" t="s">
        <v>120</v>
      </c>
      <c r="Y320" s="25"/>
      <c r="Z320" s="90" t="str">
        <f t="shared" si="167"/>
        <v>стр.итоговая по ГРБС по всем графам раздела 1 ф.0531341 &lt;&gt; детализированная по ГРБС по соответствующим графам раздела 1 - недопустимо.</v>
      </c>
      <c r="AA320" s="28" t="s">
        <v>123</v>
      </c>
      <c r="AB320" s="28" t="s">
        <v>123</v>
      </c>
      <c r="AC320" s="29"/>
      <c r="AD320" s="30"/>
      <c r="AE320" s="31" t="s">
        <v>4</v>
      </c>
      <c r="AF320" s="32" t="s">
        <v>123</v>
      </c>
      <c r="AG320" s="6">
        <f t="shared" si="168"/>
        <v>1</v>
      </c>
      <c r="AH320" s="6">
        <f t="shared" si="169"/>
        <v>0</v>
      </c>
      <c r="AI320" s="6">
        <f t="shared" si="170"/>
        <v>0</v>
      </c>
      <c r="AJ320" s="91" t="str">
        <f t="shared" si="171"/>
        <v>стр.итоговая по ГРБС</v>
      </c>
      <c r="AK320" s="92" t="str">
        <f t="shared" si="172"/>
        <v/>
      </c>
      <c r="AL320" s="92" t="str">
        <f t="shared" si="173"/>
        <v xml:space="preserve"> по всем графам</v>
      </c>
      <c r="AM320" s="92" t="str">
        <f t="shared" si="174"/>
        <v/>
      </c>
      <c r="AN320" s="92" t="str">
        <f t="shared" si="175"/>
        <v xml:space="preserve"> раздела 1</v>
      </c>
      <c r="AO320" s="92" t="str">
        <f t="shared" si="185"/>
        <v xml:space="preserve"> ф.0531341</v>
      </c>
      <c r="AP320" s="79" t="str">
        <f t="shared" si="176"/>
        <v/>
      </c>
      <c r="AQ320" s="92" t="str">
        <f t="shared" si="177"/>
        <v xml:space="preserve"> &lt;&gt;</v>
      </c>
      <c r="AR320" s="92" t="str">
        <f t="shared" si="178"/>
        <v/>
      </c>
      <c r="AS320" s="92" t="str">
        <f t="shared" si="179"/>
        <v xml:space="preserve"> детализированная по ГРБС</v>
      </c>
      <c r="AT320" s="92" t="str">
        <f t="shared" si="180"/>
        <v/>
      </c>
      <c r="AU320" s="92" t="str">
        <f t="shared" si="181"/>
        <v xml:space="preserve"> по соответствующим графам</v>
      </c>
      <c r="AV320" s="92" t="str">
        <f t="shared" si="182"/>
        <v/>
      </c>
      <c r="AW320" s="93" t="str">
        <f t="shared" si="183"/>
        <v xml:space="preserve"> раздела 1</v>
      </c>
      <c r="AX320" s="92" t="str">
        <f t="shared" si="184"/>
        <v xml:space="preserve"> - недопустимо.</v>
      </c>
      <c r="AY320" s="23" t="s">
        <v>844</v>
      </c>
    </row>
    <row r="321" spans="2:51" collapsed="1" x14ac:dyDescent="0.25">
      <c r="B321" s="623" t="s">
        <v>195</v>
      </c>
      <c r="C321" s="624"/>
      <c r="D321" s="624"/>
      <c r="E321" s="624"/>
      <c r="F321" s="624"/>
      <c r="G321" s="624"/>
      <c r="H321" s="624"/>
      <c r="I321" s="624"/>
      <c r="J321" s="624"/>
      <c r="K321" s="624"/>
      <c r="L321" s="624"/>
      <c r="M321" s="624"/>
      <c r="N321" s="624"/>
      <c r="O321" s="624"/>
      <c r="P321" s="624"/>
      <c r="Q321" s="624"/>
      <c r="R321" s="624"/>
      <c r="S321" s="624"/>
      <c r="T321" s="624"/>
      <c r="U321" s="624"/>
      <c r="V321" s="624"/>
      <c r="W321" s="624"/>
      <c r="X321" s="624"/>
      <c r="Y321" s="624"/>
      <c r="Z321" s="624"/>
      <c r="AA321" s="624"/>
      <c r="AB321" s="624"/>
      <c r="AC321" s="624"/>
      <c r="AD321" s="20"/>
      <c r="AE321" s="87"/>
      <c r="AF321" s="87"/>
      <c r="AG321" s="6">
        <f t="shared" si="168"/>
        <v>0</v>
      </c>
      <c r="AH321" s="6">
        <f t="shared" si="169"/>
        <v>0</v>
      </c>
      <c r="AI321" s="6">
        <f t="shared" si="170"/>
        <v>0</v>
      </c>
      <c r="AJ321" s="88"/>
      <c r="AK321" s="89"/>
      <c r="AL321" s="89"/>
      <c r="AM321" s="89"/>
      <c r="AN321" s="89"/>
    </row>
    <row r="322" spans="2:51" s="23" customFormat="1" ht="28.5" hidden="1" outlineLevel="1" x14ac:dyDescent="0.25">
      <c r="B322" s="24" t="str">
        <f t="shared" ref="B322:B334" si="190">"В"&amp;COUNTA($C$281:C322)&amp;"_"&amp;MID(I322,5,3)</f>
        <v>В36_342</v>
      </c>
      <c r="C322" s="25" t="s">
        <v>116</v>
      </c>
      <c r="D322" s="25" t="s">
        <v>116</v>
      </c>
      <c r="E322" s="25" t="s">
        <v>117</v>
      </c>
      <c r="F322" s="25" t="s">
        <v>116</v>
      </c>
      <c r="G322" s="25" t="s">
        <v>116</v>
      </c>
      <c r="H322" s="25" t="s">
        <v>116</v>
      </c>
      <c r="I322" s="25" t="s">
        <v>195</v>
      </c>
      <c r="J322" s="25"/>
      <c r="K322" s="25"/>
      <c r="L322" s="25"/>
      <c r="M322" s="25" t="s">
        <v>130</v>
      </c>
      <c r="N322" s="25" t="s">
        <v>120</v>
      </c>
      <c r="O322" s="25"/>
      <c r="P322" s="25" t="s">
        <v>140</v>
      </c>
      <c r="Q322" s="25"/>
      <c r="R322" s="26" t="s">
        <v>122</v>
      </c>
      <c r="S322" s="25"/>
      <c r="T322" s="382"/>
      <c r="U322" s="25" t="s">
        <v>130</v>
      </c>
      <c r="V322" s="25" t="s">
        <v>120</v>
      </c>
      <c r="W322" s="25"/>
      <c r="X322" s="25" t="s">
        <v>845</v>
      </c>
      <c r="Y322" s="25"/>
      <c r="Z322" s="90" t="str">
        <f t="shared" si="167"/>
        <v>по всем строкам гр.9 раздела 1, 2, 3 ф.0531342 &lt;&gt; соответствующим строкам гр.6 + 7 + 8 раздела 1, 2, 3 - недопустимо.</v>
      </c>
      <c r="AA322" s="28" t="s">
        <v>123</v>
      </c>
      <c r="AB322" s="28" t="s">
        <v>123</v>
      </c>
      <c r="AC322" s="29"/>
      <c r="AD322" s="30"/>
      <c r="AE322" s="31" t="s">
        <v>4</v>
      </c>
      <c r="AF322" s="32" t="s">
        <v>123</v>
      </c>
      <c r="AG322" s="6">
        <f t="shared" si="168"/>
        <v>1</v>
      </c>
      <c r="AH322" s="6">
        <f t="shared" si="169"/>
        <v>0</v>
      </c>
      <c r="AI322" s="6">
        <f t="shared" si="170"/>
        <v>0</v>
      </c>
      <c r="AJ322" s="91" t="str">
        <f t="shared" si="171"/>
        <v>по всем строкам</v>
      </c>
      <c r="AK322" s="92" t="str">
        <f t="shared" si="172"/>
        <v/>
      </c>
      <c r="AL322" s="92" t="str">
        <f t="shared" si="173"/>
        <v xml:space="preserve"> гр.9</v>
      </c>
      <c r="AM322" s="92" t="str">
        <f t="shared" si="174"/>
        <v/>
      </c>
      <c r="AN322" s="92" t="str">
        <f t="shared" si="175"/>
        <v xml:space="preserve"> раздела 1, 2, 3</v>
      </c>
      <c r="AO322" s="92" t="str">
        <f t="shared" si="185"/>
        <v xml:space="preserve"> ф.0531342</v>
      </c>
      <c r="AP322" s="79" t="str">
        <f t="shared" si="176"/>
        <v/>
      </c>
      <c r="AQ322" s="92" t="str">
        <f t="shared" si="177"/>
        <v xml:space="preserve"> &lt;&gt;</v>
      </c>
      <c r="AR322" s="92" t="str">
        <f t="shared" si="178"/>
        <v/>
      </c>
      <c r="AS322" s="92" t="str">
        <f t="shared" si="179"/>
        <v xml:space="preserve"> соответствующим строкам</v>
      </c>
      <c r="AT322" s="92" t="str">
        <f t="shared" si="180"/>
        <v/>
      </c>
      <c r="AU322" s="92" t="str">
        <f t="shared" si="181"/>
        <v xml:space="preserve"> гр.6 + 7 + 8</v>
      </c>
      <c r="AV322" s="92" t="str">
        <f t="shared" si="182"/>
        <v/>
      </c>
      <c r="AW322" s="93" t="str">
        <f t="shared" si="183"/>
        <v xml:space="preserve"> раздела 1, 2, 3</v>
      </c>
      <c r="AX322" s="92" t="str">
        <f t="shared" si="184"/>
        <v xml:space="preserve"> - недопустимо.</v>
      </c>
      <c r="AY322" s="23" t="s">
        <v>846</v>
      </c>
    </row>
    <row r="323" spans="2:51" s="23" customFormat="1" ht="45" hidden="1" outlineLevel="1" x14ac:dyDescent="0.25">
      <c r="B323" s="24" t="str">
        <f t="shared" si="190"/>
        <v>В37_342</v>
      </c>
      <c r="C323" s="25" t="s">
        <v>116</v>
      </c>
      <c r="D323" s="25" t="s">
        <v>116</v>
      </c>
      <c r="E323" s="25" t="s">
        <v>117</v>
      </c>
      <c r="F323" s="25" t="s">
        <v>116</v>
      </c>
      <c r="G323" s="25" t="s">
        <v>116</v>
      </c>
      <c r="H323" s="25" t="s">
        <v>116</v>
      </c>
      <c r="I323" s="25" t="s">
        <v>195</v>
      </c>
      <c r="J323" s="25"/>
      <c r="K323" s="25"/>
      <c r="L323" s="25"/>
      <c r="M323" s="25" t="s">
        <v>121</v>
      </c>
      <c r="N323" s="25" t="s">
        <v>847</v>
      </c>
      <c r="O323" s="25"/>
      <c r="P323" s="25" t="s">
        <v>120</v>
      </c>
      <c r="Q323" s="25"/>
      <c r="R323" s="26" t="s">
        <v>122</v>
      </c>
      <c r="S323" s="25" t="s">
        <v>230</v>
      </c>
      <c r="T323" s="382"/>
      <c r="U323" s="25"/>
      <c r="V323" s="25"/>
      <c r="W323" s="25"/>
      <c r="X323" s="25"/>
      <c r="Y323" s="25"/>
      <c r="Z323" s="90" t="str">
        <f t="shared" si="167"/>
        <v>стр.010
(%110, %160, %170, %172, %173, %174) по всем графам раздела 1 ф.0531342 &lt;&gt; 0 - недопустимо.</v>
      </c>
      <c r="AA323" s="28" t="s">
        <v>123</v>
      </c>
      <c r="AB323" s="28" t="s">
        <v>123</v>
      </c>
      <c r="AC323" s="29"/>
      <c r="AD323" s="30"/>
      <c r="AE323" s="31" t="s">
        <v>4</v>
      </c>
      <c r="AF323" s="32" t="s">
        <v>123</v>
      </c>
      <c r="AG323" s="6">
        <f t="shared" si="168"/>
        <v>1</v>
      </c>
      <c r="AH323" s="6">
        <f t="shared" si="169"/>
        <v>0</v>
      </c>
      <c r="AI323" s="6">
        <f t="shared" si="170"/>
        <v>0</v>
      </c>
      <c r="AJ323" s="91" t="str">
        <f t="shared" si="171"/>
        <v>стр.010
(%110, %160, %170, %172, %173, %174)</v>
      </c>
      <c r="AK323" s="92" t="str">
        <f t="shared" si="172"/>
        <v/>
      </c>
      <c r="AL323" s="92" t="str">
        <f t="shared" si="173"/>
        <v xml:space="preserve"> по всем графам</v>
      </c>
      <c r="AM323" s="92" t="str">
        <f t="shared" si="174"/>
        <v/>
      </c>
      <c r="AN323" s="92" t="str">
        <f t="shared" si="175"/>
        <v xml:space="preserve"> раздела 1</v>
      </c>
      <c r="AO323" s="92" t="str">
        <f t="shared" si="185"/>
        <v xml:space="preserve"> ф.0531342</v>
      </c>
      <c r="AP323" s="79" t="str">
        <f t="shared" si="176"/>
        <v/>
      </c>
      <c r="AQ323" s="92" t="str">
        <f t="shared" si="177"/>
        <v xml:space="preserve"> &lt;&gt;</v>
      </c>
      <c r="AR323" s="92" t="str">
        <f t="shared" si="178"/>
        <v xml:space="preserve"> 0</v>
      </c>
      <c r="AS323" s="92" t="str">
        <f t="shared" si="179"/>
        <v/>
      </c>
      <c r="AT323" s="92" t="str">
        <f t="shared" si="180"/>
        <v/>
      </c>
      <c r="AU323" s="92" t="str">
        <f t="shared" si="181"/>
        <v/>
      </c>
      <c r="AV323" s="92" t="str">
        <f t="shared" si="182"/>
        <v/>
      </c>
      <c r="AW323" s="93" t="str">
        <f t="shared" si="183"/>
        <v/>
      </c>
      <c r="AX323" s="92" t="str">
        <f t="shared" si="184"/>
        <v xml:space="preserve"> - недопустимо.</v>
      </c>
    </row>
    <row r="324" spans="2:51" s="23" customFormat="1" ht="42.75" hidden="1" outlineLevel="1" x14ac:dyDescent="0.25">
      <c r="B324" s="24" t="str">
        <f t="shared" si="190"/>
        <v>В38_342</v>
      </c>
      <c r="C324" s="25" t="s">
        <v>116</v>
      </c>
      <c r="D324" s="25" t="s">
        <v>116</v>
      </c>
      <c r="E324" s="25" t="s">
        <v>117</v>
      </c>
      <c r="F324" s="25" t="s">
        <v>116</v>
      </c>
      <c r="G324" s="25" t="s">
        <v>116</v>
      </c>
      <c r="H324" s="25" t="s">
        <v>116</v>
      </c>
      <c r="I324" s="25" t="s">
        <v>195</v>
      </c>
      <c r="J324" s="25"/>
      <c r="K324" s="25"/>
      <c r="L324" s="25"/>
      <c r="M324" s="25" t="s">
        <v>121</v>
      </c>
      <c r="N324" s="25" t="s">
        <v>513</v>
      </c>
      <c r="O324" s="25"/>
      <c r="P324" s="25" t="s">
        <v>120</v>
      </c>
      <c r="Q324" s="25"/>
      <c r="R324" s="26" t="s">
        <v>122</v>
      </c>
      <c r="S324" s="25"/>
      <c r="T324" s="382"/>
      <c r="U324" s="25" t="s">
        <v>121</v>
      </c>
      <c r="V324" s="25" t="s">
        <v>514</v>
      </c>
      <c r="W324" s="25"/>
      <c r="X324" s="25" t="s">
        <v>120</v>
      </c>
      <c r="Y324" s="25"/>
      <c r="Z324" s="90" t="str">
        <f t="shared" si="167"/>
        <v>стр.010
итоговая по всем графам раздела 1 ф.0531342 &lt;&gt; 010
детализированная по соответствующим графам раздела 1 - недопустимо.</v>
      </c>
      <c r="AA324" s="28" t="s">
        <v>123</v>
      </c>
      <c r="AB324" s="28" t="s">
        <v>123</v>
      </c>
      <c r="AC324" s="29"/>
      <c r="AD324" s="30"/>
      <c r="AE324" s="31" t="s">
        <v>4</v>
      </c>
      <c r="AF324" s="32" t="s">
        <v>123</v>
      </c>
      <c r="AG324" s="6">
        <f t="shared" si="168"/>
        <v>1</v>
      </c>
      <c r="AH324" s="6">
        <f t="shared" si="169"/>
        <v>0</v>
      </c>
      <c r="AI324" s="6">
        <f t="shared" si="170"/>
        <v>0</v>
      </c>
      <c r="AJ324" s="91" t="str">
        <f t="shared" si="171"/>
        <v>стр.010
итоговая</v>
      </c>
      <c r="AK324" s="92" t="str">
        <f t="shared" si="172"/>
        <v/>
      </c>
      <c r="AL324" s="92" t="str">
        <f t="shared" si="173"/>
        <v xml:space="preserve"> по всем графам</v>
      </c>
      <c r="AM324" s="92" t="str">
        <f t="shared" si="174"/>
        <v/>
      </c>
      <c r="AN324" s="92" t="str">
        <f t="shared" si="175"/>
        <v xml:space="preserve"> раздела 1</v>
      </c>
      <c r="AO324" s="92" t="str">
        <f t="shared" si="185"/>
        <v xml:space="preserve"> ф.0531342</v>
      </c>
      <c r="AP324" s="79" t="str">
        <f t="shared" si="176"/>
        <v/>
      </c>
      <c r="AQ324" s="92" t="str">
        <f t="shared" si="177"/>
        <v xml:space="preserve"> &lt;&gt;</v>
      </c>
      <c r="AR324" s="92" t="str">
        <f t="shared" si="178"/>
        <v/>
      </c>
      <c r="AS324" s="92" t="str">
        <f t="shared" si="179"/>
        <v xml:space="preserve"> 010
детализированная</v>
      </c>
      <c r="AT324" s="92" t="str">
        <f t="shared" si="180"/>
        <v/>
      </c>
      <c r="AU324" s="92" t="str">
        <f t="shared" si="181"/>
        <v xml:space="preserve"> по соответствующим графам</v>
      </c>
      <c r="AV324" s="92" t="str">
        <f t="shared" si="182"/>
        <v/>
      </c>
      <c r="AW324" s="93" t="str">
        <f t="shared" si="183"/>
        <v xml:space="preserve"> раздела 1</v>
      </c>
      <c r="AX324" s="92" t="str">
        <f t="shared" si="184"/>
        <v xml:space="preserve"> - недопустимо.</v>
      </c>
      <c r="AY324" s="23" t="s">
        <v>848</v>
      </c>
    </row>
    <row r="325" spans="2:51" s="23" customFormat="1" ht="180" hidden="1" outlineLevel="1" x14ac:dyDescent="0.25">
      <c r="B325" s="24" t="str">
        <f t="shared" si="190"/>
        <v>В39_342</v>
      </c>
      <c r="C325" s="25" t="s">
        <v>116</v>
      </c>
      <c r="D325" s="25" t="s">
        <v>116</v>
      </c>
      <c r="E325" s="25" t="s">
        <v>117</v>
      </c>
      <c r="F325" s="25" t="s">
        <v>116</v>
      </c>
      <c r="G325" s="25" t="s">
        <v>116</v>
      </c>
      <c r="H325" s="25" t="s">
        <v>116</v>
      </c>
      <c r="I325" s="25" t="s">
        <v>195</v>
      </c>
      <c r="J325" s="25"/>
      <c r="K325" s="25"/>
      <c r="L325" s="25"/>
      <c r="M325" s="25" t="s">
        <v>131</v>
      </c>
      <c r="N325" s="25" t="s">
        <v>849</v>
      </c>
      <c r="O325" s="25"/>
      <c r="P325" s="25" t="s">
        <v>120</v>
      </c>
      <c r="Q325" s="25"/>
      <c r="R325" s="26" t="s">
        <v>122</v>
      </c>
      <c r="S325" s="25" t="s">
        <v>230</v>
      </c>
      <c r="T325" s="382"/>
      <c r="U325" s="25"/>
      <c r="V325" s="25"/>
      <c r="W325" s="25"/>
      <c r="X325" s="25"/>
      <c r="Y325" s="25"/>
      <c r="Z325" s="90" t="str">
        <f t="shared" si="167"/>
        <v>стр.200
(%100, %110, %120, %130, %140, %200, %210, %220, %230, %240, %300, %310, %320, %400, %410, %450, %460, %500, %510, %520,  %600, %610, %620, %630,  %700, %800, %810, %820, %830, %840, %850, %860) по всем графам раздела 2 ф.0531342 &lt;&gt; 0 - недопустимо.</v>
      </c>
      <c r="AA325" s="28" t="s">
        <v>123</v>
      </c>
      <c r="AB325" s="28" t="s">
        <v>123</v>
      </c>
      <c r="AC325" s="29"/>
      <c r="AD325" s="30"/>
      <c r="AE325" s="31" t="s">
        <v>4</v>
      </c>
      <c r="AF325" s="32" t="s">
        <v>123</v>
      </c>
      <c r="AG325" s="6">
        <f t="shared" si="168"/>
        <v>1</v>
      </c>
      <c r="AH325" s="6">
        <f t="shared" si="169"/>
        <v>0</v>
      </c>
      <c r="AI325" s="6">
        <f t="shared" si="170"/>
        <v>0</v>
      </c>
      <c r="AJ325" s="91" t="str">
        <f t="shared" si="171"/>
        <v>стр.200
(%100, %110, %120, %130, %140, %200, %210, %220, %230, %240, %300, %310, %320, %400, %410, %450, %460, %500, %510, %520,  %600, %610, %620, %630,  %700, %800, %810, %820, %830, %840, %850, %860)</v>
      </c>
      <c r="AK325" s="92" t="str">
        <f t="shared" si="172"/>
        <v/>
      </c>
      <c r="AL325" s="92" t="str">
        <f t="shared" si="173"/>
        <v xml:space="preserve"> по всем графам</v>
      </c>
      <c r="AM325" s="92" t="str">
        <f t="shared" si="174"/>
        <v/>
      </c>
      <c r="AN325" s="92" t="str">
        <f t="shared" si="175"/>
        <v xml:space="preserve"> раздела 2</v>
      </c>
      <c r="AO325" s="92" t="str">
        <f t="shared" si="185"/>
        <v xml:space="preserve"> ф.0531342</v>
      </c>
      <c r="AP325" s="79" t="str">
        <f t="shared" si="176"/>
        <v/>
      </c>
      <c r="AQ325" s="92" t="str">
        <f t="shared" si="177"/>
        <v xml:space="preserve"> &lt;&gt;</v>
      </c>
      <c r="AR325" s="92" t="str">
        <f t="shared" si="178"/>
        <v xml:space="preserve"> 0</v>
      </c>
      <c r="AS325" s="92" t="str">
        <f t="shared" si="179"/>
        <v/>
      </c>
      <c r="AT325" s="92" t="str">
        <f t="shared" si="180"/>
        <v/>
      </c>
      <c r="AU325" s="92" t="str">
        <f t="shared" si="181"/>
        <v/>
      </c>
      <c r="AV325" s="92" t="str">
        <f t="shared" si="182"/>
        <v/>
      </c>
      <c r="AW325" s="93" t="str">
        <f t="shared" si="183"/>
        <v/>
      </c>
      <c r="AX325" s="92" t="str">
        <f t="shared" si="184"/>
        <v xml:space="preserve"> - недопустимо.</v>
      </c>
    </row>
    <row r="326" spans="2:51" s="23" customFormat="1" ht="42.75" hidden="1" outlineLevel="1" x14ac:dyDescent="0.25">
      <c r="B326" s="24" t="str">
        <f t="shared" si="190"/>
        <v>В40_342</v>
      </c>
      <c r="C326" s="25" t="s">
        <v>116</v>
      </c>
      <c r="D326" s="25" t="s">
        <v>116</v>
      </c>
      <c r="E326" s="25" t="s">
        <v>117</v>
      </c>
      <c r="F326" s="25" t="s">
        <v>116</v>
      </c>
      <c r="G326" s="25" t="s">
        <v>116</v>
      </c>
      <c r="H326" s="25" t="s">
        <v>116</v>
      </c>
      <c r="I326" s="25" t="s">
        <v>195</v>
      </c>
      <c r="J326" s="25"/>
      <c r="K326" s="25"/>
      <c r="L326" s="25"/>
      <c r="M326" s="25" t="s">
        <v>131</v>
      </c>
      <c r="N326" s="25" t="s">
        <v>523</v>
      </c>
      <c r="O326" s="25"/>
      <c r="P326" s="25" t="s">
        <v>120</v>
      </c>
      <c r="Q326" s="25"/>
      <c r="R326" s="26" t="s">
        <v>122</v>
      </c>
      <c r="S326" s="25"/>
      <c r="T326" s="382"/>
      <c r="U326" s="25" t="s">
        <v>131</v>
      </c>
      <c r="V326" s="25" t="s">
        <v>524</v>
      </c>
      <c r="W326" s="25"/>
      <c r="X326" s="25" t="s">
        <v>120</v>
      </c>
      <c r="Y326" s="25"/>
      <c r="Z326" s="90" t="str">
        <f t="shared" si="167"/>
        <v>стр.200
итоговая по всем графам раздела 2 ф.0531342 &lt;&gt; 200
детализированная по соответствующим графам раздела 2 - недопустимо.</v>
      </c>
      <c r="AA326" s="28" t="s">
        <v>123</v>
      </c>
      <c r="AB326" s="28" t="s">
        <v>123</v>
      </c>
      <c r="AC326" s="29"/>
      <c r="AD326" s="30"/>
      <c r="AE326" s="31" t="s">
        <v>4</v>
      </c>
      <c r="AF326" s="32" t="s">
        <v>123</v>
      </c>
      <c r="AG326" s="6">
        <f t="shared" si="168"/>
        <v>1</v>
      </c>
      <c r="AH326" s="6">
        <f t="shared" si="169"/>
        <v>0</v>
      </c>
      <c r="AI326" s="6">
        <f t="shared" si="170"/>
        <v>0</v>
      </c>
      <c r="AJ326" s="91" t="str">
        <f t="shared" si="171"/>
        <v>стр.200
итоговая</v>
      </c>
      <c r="AK326" s="92" t="str">
        <f t="shared" si="172"/>
        <v/>
      </c>
      <c r="AL326" s="92" t="str">
        <f t="shared" si="173"/>
        <v xml:space="preserve"> по всем графам</v>
      </c>
      <c r="AM326" s="92" t="str">
        <f t="shared" si="174"/>
        <v/>
      </c>
      <c r="AN326" s="92" t="str">
        <f t="shared" si="175"/>
        <v xml:space="preserve"> раздела 2</v>
      </c>
      <c r="AO326" s="92" t="str">
        <f t="shared" si="185"/>
        <v xml:space="preserve"> ф.0531342</v>
      </c>
      <c r="AP326" s="79" t="str">
        <f t="shared" si="176"/>
        <v/>
      </c>
      <c r="AQ326" s="92" t="str">
        <f t="shared" si="177"/>
        <v xml:space="preserve"> &lt;&gt;</v>
      </c>
      <c r="AR326" s="92" t="str">
        <f t="shared" si="178"/>
        <v/>
      </c>
      <c r="AS326" s="92" t="str">
        <f t="shared" si="179"/>
        <v xml:space="preserve"> 200
детализированная</v>
      </c>
      <c r="AT326" s="92" t="str">
        <f t="shared" si="180"/>
        <v/>
      </c>
      <c r="AU326" s="92" t="str">
        <f t="shared" si="181"/>
        <v xml:space="preserve"> по соответствующим графам</v>
      </c>
      <c r="AV326" s="92" t="str">
        <f t="shared" si="182"/>
        <v/>
      </c>
      <c r="AW326" s="93" t="str">
        <f t="shared" si="183"/>
        <v xml:space="preserve"> раздела 2</v>
      </c>
      <c r="AX326" s="92" t="str">
        <f t="shared" si="184"/>
        <v xml:space="preserve"> - недопустимо.</v>
      </c>
      <c r="AY326" s="23" t="s">
        <v>850</v>
      </c>
    </row>
    <row r="327" spans="2:51" s="23" customFormat="1" ht="42.75" hidden="1" outlineLevel="1" x14ac:dyDescent="0.25">
      <c r="B327" s="24" t="str">
        <f t="shared" si="190"/>
        <v>В41_342</v>
      </c>
      <c r="C327" s="25" t="s">
        <v>116</v>
      </c>
      <c r="D327" s="25" t="s">
        <v>116</v>
      </c>
      <c r="E327" s="25" t="s">
        <v>117</v>
      </c>
      <c r="F327" s="25" t="s">
        <v>116</v>
      </c>
      <c r="G327" s="25" t="s">
        <v>116</v>
      </c>
      <c r="H327" s="25" t="s">
        <v>116</v>
      </c>
      <c r="I327" s="25" t="s">
        <v>195</v>
      </c>
      <c r="J327" s="25"/>
      <c r="K327" s="25"/>
      <c r="L327" s="25"/>
      <c r="M327" s="25" t="s">
        <v>125</v>
      </c>
      <c r="N327" s="25" t="s">
        <v>538</v>
      </c>
      <c r="O327" s="25"/>
      <c r="P327" s="25" t="s">
        <v>120</v>
      </c>
      <c r="Q327" s="25"/>
      <c r="R327" s="26" t="s">
        <v>122</v>
      </c>
      <c r="S327" s="25"/>
      <c r="T327" s="382"/>
      <c r="U327" s="25" t="s">
        <v>125</v>
      </c>
      <c r="V327" s="25" t="s">
        <v>539</v>
      </c>
      <c r="W327" s="25"/>
      <c r="X327" s="25" t="s">
        <v>120</v>
      </c>
      <c r="Y327" s="25"/>
      <c r="Z327" s="90" t="str">
        <f t="shared" si="167"/>
        <v>стр.520
итоговая по всем графам раздела 3 ф.0531342 &lt;&gt; 520
детализированная по соответствующим графам раздела 3 - недопустимо.</v>
      </c>
      <c r="AA327" s="28" t="s">
        <v>123</v>
      </c>
      <c r="AB327" s="28" t="s">
        <v>123</v>
      </c>
      <c r="AC327" s="29"/>
      <c r="AD327" s="30"/>
      <c r="AE327" s="31" t="s">
        <v>4</v>
      </c>
      <c r="AF327" s="32" t="s">
        <v>123</v>
      </c>
      <c r="AG327" s="6">
        <f t="shared" si="168"/>
        <v>1</v>
      </c>
      <c r="AH327" s="6">
        <f t="shared" si="169"/>
        <v>0</v>
      </c>
      <c r="AI327" s="6">
        <f t="shared" si="170"/>
        <v>0</v>
      </c>
      <c r="AJ327" s="91" t="str">
        <f t="shared" si="171"/>
        <v>стр.520
итоговая</v>
      </c>
      <c r="AK327" s="92" t="str">
        <f t="shared" si="172"/>
        <v/>
      </c>
      <c r="AL327" s="92" t="str">
        <f t="shared" si="173"/>
        <v xml:space="preserve"> по всем графам</v>
      </c>
      <c r="AM327" s="92" t="str">
        <f t="shared" si="174"/>
        <v/>
      </c>
      <c r="AN327" s="92" t="str">
        <f t="shared" si="175"/>
        <v xml:space="preserve"> раздела 3</v>
      </c>
      <c r="AO327" s="92" t="str">
        <f t="shared" si="185"/>
        <v xml:space="preserve"> ф.0531342</v>
      </c>
      <c r="AP327" s="79" t="str">
        <f t="shared" si="176"/>
        <v/>
      </c>
      <c r="AQ327" s="92" t="str">
        <f t="shared" si="177"/>
        <v xml:space="preserve"> &lt;&gt;</v>
      </c>
      <c r="AR327" s="92" t="str">
        <f t="shared" si="178"/>
        <v/>
      </c>
      <c r="AS327" s="92" t="str">
        <f t="shared" si="179"/>
        <v xml:space="preserve"> 520
детализированная</v>
      </c>
      <c r="AT327" s="92" t="str">
        <f t="shared" si="180"/>
        <v/>
      </c>
      <c r="AU327" s="92" t="str">
        <f t="shared" si="181"/>
        <v xml:space="preserve"> по соответствующим графам</v>
      </c>
      <c r="AV327" s="92" t="str">
        <f t="shared" si="182"/>
        <v/>
      </c>
      <c r="AW327" s="93" t="str">
        <f t="shared" si="183"/>
        <v xml:space="preserve"> раздела 3</v>
      </c>
      <c r="AX327" s="92" t="str">
        <f t="shared" si="184"/>
        <v xml:space="preserve"> - недопустимо.</v>
      </c>
    </row>
    <row r="328" spans="2:51" s="23" customFormat="1" ht="57" hidden="1" outlineLevel="1" x14ac:dyDescent="0.25">
      <c r="B328" s="24" t="str">
        <f t="shared" si="190"/>
        <v>В42_342</v>
      </c>
      <c r="C328" s="25" t="s">
        <v>116</v>
      </c>
      <c r="D328" s="25" t="s">
        <v>116</v>
      </c>
      <c r="E328" s="25" t="s">
        <v>117</v>
      </c>
      <c r="F328" s="25" t="s">
        <v>116</v>
      </c>
      <c r="G328" s="25" t="s">
        <v>116</v>
      </c>
      <c r="H328" s="25" t="s">
        <v>116</v>
      </c>
      <c r="I328" s="25" t="s">
        <v>195</v>
      </c>
      <c r="J328" s="25"/>
      <c r="K328" s="25"/>
      <c r="L328" s="25"/>
      <c r="M328" s="25" t="s">
        <v>125</v>
      </c>
      <c r="N328" s="25" t="s">
        <v>851</v>
      </c>
      <c r="O328" s="251"/>
      <c r="P328" s="25" t="s">
        <v>120</v>
      </c>
      <c r="Q328" s="25"/>
      <c r="R328" s="26" t="s">
        <v>520</v>
      </c>
      <c r="S328" s="25" t="s">
        <v>230</v>
      </c>
      <c r="T328" s="382"/>
      <c r="U328" s="25"/>
      <c r="V328" s="25"/>
      <c r="W328" s="25"/>
      <c r="X328" s="25"/>
      <c r="Y328" s="25"/>
      <c r="Z328" s="90" t="str">
        <f t="shared" si="167"/>
        <v>стр.520
детализированная
(по КБК = %510) по всем графам раздела 3 ф.0531342 &lt; 0 - требуется пояснение.</v>
      </c>
      <c r="AA328" s="327" t="s">
        <v>271</v>
      </c>
      <c r="AB328" s="327" t="s">
        <v>271</v>
      </c>
      <c r="AC328" s="29"/>
      <c r="AD328" s="30">
        <v>45315.511481481481</v>
      </c>
      <c r="AE328" s="31" t="s">
        <v>4</v>
      </c>
      <c r="AF328" s="32" t="s">
        <v>123</v>
      </c>
      <c r="AG328" s="6">
        <f t="shared" si="168"/>
        <v>1</v>
      </c>
      <c r="AH328" s="6">
        <f t="shared" si="169"/>
        <v>0</v>
      </c>
      <c r="AI328" s="6">
        <f t="shared" si="170"/>
        <v>0</v>
      </c>
      <c r="AJ328" s="91" t="str">
        <f t="shared" si="171"/>
        <v>стр.520
детализированная
(по КБК = %510)</v>
      </c>
      <c r="AK328" s="92" t="str">
        <f t="shared" si="172"/>
        <v/>
      </c>
      <c r="AL328" s="92" t="str">
        <f t="shared" si="173"/>
        <v xml:space="preserve"> по всем графам</v>
      </c>
      <c r="AM328" s="92" t="str">
        <f t="shared" si="174"/>
        <v/>
      </c>
      <c r="AN328" s="92" t="str">
        <f t="shared" si="175"/>
        <v xml:space="preserve"> раздела 3</v>
      </c>
      <c r="AO328" s="92" t="str">
        <f t="shared" si="185"/>
        <v xml:space="preserve"> ф.0531342</v>
      </c>
      <c r="AP328" s="79" t="str">
        <f t="shared" si="176"/>
        <v/>
      </c>
      <c r="AQ328" s="92" t="str">
        <f t="shared" si="177"/>
        <v xml:space="preserve"> &lt;</v>
      </c>
      <c r="AR328" s="92" t="str">
        <f t="shared" si="178"/>
        <v xml:space="preserve"> 0</v>
      </c>
      <c r="AS328" s="92" t="str">
        <f t="shared" si="179"/>
        <v/>
      </c>
      <c r="AT328" s="92" t="str">
        <f t="shared" si="180"/>
        <v/>
      </c>
      <c r="AU328" s="92" t="str">
        <f t="shared" si="181"/>
        <v/>
      </c>
      <c r="AV328" s="92" t="str">
        <f t="shared" si="182"/>
        <v/>
      </c>
      <c r="AW328" s="93" t="str">
        <f t="shared" si="183"/>
        <v/>
      </c>
      <c r="AX328" s="92" t="str">
        <f t="shared" si="184"/>
        <v xml:space="preserve"> - требуется пояснение.</v>
      </c>
    </row>
    <row r="329" spans="2:51" s="23" customFormat="1" ht="57" hidden="1" outlineLevel="1" x14ac:dyDescent="0.25">
      <c r="B329" s="24" t="str">
        <f t="shared" si="190"/>
        <v>В43_342</v>
      </c>
      <c r="C329" s="25" t="s">
        <v>116</v>
      </c>
      <c r="D329" s="25" t="s">
        <v>116</v>
      </c>
      <c r="E329" s="25" t="s">
        <v>117</v>
      </c>
      <c r="F329" s="25" t="s">
        <v>116</v>
      </c>
      <c r="G329" s="25" t="s">
        <v>116</v>
      </c>
      <c r="H329" s="25" t="s">
        <v>116</v>
      </c>
      <c r="I329" s="25" t="s">
        <v>195</v>
      </c>
      <c r="J329" s="25"/>
      <c r="K329" s="25"/>
      <c r="L329" s="25"/>
      <c r="M329" s="25" t="s">
        <v>125</v>
      </c>
      <c r="N329" s="25" t="s">
        <v>852</v>
      </c>
      <c r="O329" s="25"/>
      <c r="P329" s="25" t="s">
        <v>120</v>
      </c>
      <c r="Q329" s="25"/>
      <c r="R329" s="26" t="s">
        <v>201</v>
      </c>
      <c r="S329" s="25" t="s">
        <v>230</v>
      </c>
      <c r="T329" s="382"/>
      <c r="U329" s="25"/>
      <c r="V329" s="25"/>
      <c r="W329" s="25"/>
      <c r="X329" s="25"/>
      <c r="Y329" s="25"/>
      <c r="Z329" s="90" t="str">
        <f t="shared" si="167"/>
        <v>стр.520
детализированная
(по КБК = %610) по всем графам раздела 3 ф.0531342 &gt; 0 - требуется пояснение.</v>
      </c>
      <c r="AA329" s="327" t="s">
        <v>271</v>
      </c>
      <c r="AB329" s="327" t="s">
        <v>271</v>
      </c>
      <c r="AC329" s="29"/>
      <c r="AD329" s="30">
        <v>45315.701793981483</v>
      </c>
      <c r="AE329" s="31" t="s">
        <v>4</v>
      </c>
      <c r="AF329" s="32" t="s">
        <v>123</v>
      </c>
      <c r="AG329" s="6">
        <f t="shared" si="168"/>
        <v>1</v>
      </c>
      <c r="AH329" s="6">
        <f t="shared" si="169"/>
        <v>0</v>
      </c>
      <c r="AI329" s="6">
        <f t="shared" si="170"/>
        <v>0</v>
      </c>
      <c r="AJ329" s="91" t="str">
        <f t="shared" si="171"/>
        <v>стр.520
детализированная
(по КБК = %610)</v>
      </c>
      <c r="AK329" s="92" t="str">
        <f t="shared" si="172"/>
        <v/>
      </c>
      <c r="AL329" s="92" t="str">
        <f t="shared" si="173"/>
        <v xml:space="preserve"> по всем графам</v>
      </c>
      <c r="AM329" s="92" t="str">
        <f t="shared" si="174"/>
        <v/>
      </c>
      <c r="AN329" s="92" t="str">
        <f t="shared" si="175"/>
        <v xml:space="preserve"> раздела 3</v>
      </c>
      <c r="AO329" s="92" t="str">
        <f t="shared" si="185"/>
        <v xml:space="preserve"> ф.0531342</v>
      </c>
      <c r="AP329" s="79" t="str">
        <f t="shared" si="176"/>
        <v/>
      </c>
      <c r="AQ329" s="92" t="str">
        <f t="shared" si="177"/>
        <v xml:space="preserve"> &gt;</v>
      </c>
      <c r="AR329" s="92" t="str">
        <f t="shared" si="178"/>
        <v xml:space="preserve"> 0</v>
      </c>
      <c r="AS329" s="92" t="str">
        <f t="shared" si="179"/>
        <v/>
      </c>
      <c r="AT329" s="92" t="str">
        <f t="shared" si="180"/>
        <v/>
      </c>
      <c r="AU329" s="92" t="str">
        <f t="shared" si="181"/>
        <v/>
      </c>
      <c r="AV329" s="92" t="str">
        <f t="shared" si="182"/>
        <v/>
      </c>
      <c r="AW329" s="93" t="str">
        <f t="shared" si="183"/>
        <v/>
      </c>
      <c r="AX329" s="92" t="str">
        <f t="shared" si="184"/>
        <v xml:space="preserve"> - требуется пояснение.</v>
      </c>
    </row>
    <row r="330" spans="2:51" s="23" customFormat="1" ht="28.5" hidden="1" outlineLevel="1" x14ac:dyDescent="0.25">
      <c r="B330" s="24" t="str">
        <f t="shared" si="190"/>
        <v>В44_342</v>
      </c>
      <c r="C330" s="25" t="s">
        <v>116</v>
      </c>
      <c r="D330" s="25" t="s">
        <v>116</v>
      </c>
      <c r="E330" s="25" t="s">
        <v>117</v>
      </c>
      <c r="F330" s="25" t="s">
        <v>116</v>
      </c>
      <c r="G330" s="25" t="s">
        <v>116</v>
      </c>
      <c r="H330" s="25" t="s">
        <v>116</v>
      </c>
      <c r="I330" s="25" t="s">
        <v>195</v>
      </c>
      <c r="J330" s="25"/>
      <c r="K330" s="25"/>
      <c r="L330" s="25"/>
      <c r="M330" s="25" t="s">
        <v>125</v>
      </c>
      <c r="N330" s="25" t="s">
        <v>564</v>
      </c>
      <c r="O330" s="25"/>
      <c r="P330" s="25" t="s">
        <v>120</v>
      </c>
      <c r="Q330" s="25"/>
      <c r="R330" s="26" t="s">
        <v>122</v>
      </c>
      <c r="S330" s="25"/>
      <c r="T330" s="382"/>
      <c r="U330" s="25" t="s">
        <v>125</v>
      </c>
      <c r="V330" s="25" t="s">
        <v>716</v>
      </c>
      <c r="W330" s="25"/>
      <c r="X330" s="25" t="s">
        <v>120</v>
      </c>
      <c r="Y330" s="25"/>
      <c r="Z330" s="90" t="str">
        <f t="shared" si="167"/>
        <v>стр.800 по всем графам раздела 3 ф.0531342 &lt;&gt; 825 + 826 по соответствующим графам раздела 3 - недопустимо.</v>
      </c>
      <c r="AA330" s="28" t="s">
        <v>123</v>
      </c>
      <c r="AB330" s="28" t="s">
        <v>123</v>
      </c>
      <c r="AC330" s="29"/>
      <c r="AD330" s="30"/>
      <c r="AE330" s="31" t="s">
        <v>4</v>
      </c>
      <c r="AF330" s="32" t="s">
        <v>123</v>
      </c>
      <c r="AG330" s="6">
        <f t="shared" si="168"/>
        <v>1</v>
      </c>
      <c r="AH330" s="6">
        <f t="shared" si="169"/>
        <v>0</v>
      </c>
      <c r="AI330" s="6">
        <f t="shared" si="170"/>
        <v>0</v>
      </c>
      <c r="AJ330" s="91" t="str">
        <f t="shared" si="171"/>
        <v>стр.800</v>
      </c>
      <c r="AK330" s="92" t="str">
        <f t="shared" si="172"/>
        <v/>
      </c>
      <c r="AL330" s="92" t="str">
        <f t="shared" si="173"/>
        <v xml:space="preserve"> по всем графам</v>
      </c>
      <c r="AM330" s="92" t="str">
        <f t="shared" si="174"/>
        <v/>
      </c>
      <c r="AN330" s="92" t="str">
        <f t="shared" si="175"/>
        <v xml:space="preserve"> раздела 3</v>
      </c>
      <c r="AO330" s="92" t="str">
        <f t="shared" si="185"/>
        <v xml:space="preserve"> ф.0531342</v>
      </c>
      <c r="AP330" s="79" t="str">
        <f t="shared" si="176"/>
        <v/>
      </c>
      <c r="AQ330" s="92" t="str">
        <f t="shared" si="177"/>
        <v xml:space="preserve"> &lt;&gt;</v>
      </c>
      <c r="AR330" s="92" t="str">
        <f t="shared" si="178"/>
        <v/>
      </c>
      <c r="AS330" s="92" t="str">
        <f t="shared" si="179"/>
        <v xml:space="preserve"> 825 + 826</v>
      </c>
      <c r="AT330" s="92" t="str">
        <f t="shared" si="180"/>
        <v/>
      </c>
      <c r="AU330" s="92" t="str">
        <f t="shared" si="181"/>
        <v xml:space="preserve"> по соответствующим графам</v>
      </c>
      <c r="AV330" s="92" t="str">
        <f t="shared" si="182"/>
        <v/>
      </c>
      <c r="AW330" s="93" t="str">
        <f t="shared" si="183"/>
        <v xml:space="preserve"> раздела 3</v>
      </c>
      <c r="AX330" s="92" t="str">
        <f t="shared" si="184"/>
        <v xml:space="preserve"> - недопустимо.</v>
      </c>
      <c r="AY330" s="23" t="s">
        <v>853</v>
      </c>
    </row>
    <row r="331" spans="2:51" s="23" customFormat="1" ht="42.75" hidden="1" outlineLevel="1" x14ac:dyDescent="0.25">
      <c r="B331" s="24" t="str">
        <f t="shared" si="190"/>
        <v>В45_342</v>
      </c>
      <c r="C331" s="25" t="s">
        <v>116</v>
      </c>
      <c r="D331" s="25" t="s">
        <v>116</v>
      </c>
      <c r="E331" s="25" t="s">
        <v>117</v>
      </c>
      <c r="F331" s="25" t="s">
        <v>116</v>
      </c>
      <c r="G331" s="25" t="s">
        <v>116</v>
      </c>
      <c r="H331" s="25" t="s">
        <v>116</v>
      </c>
      <c r="I331" s="25" t="s">
        <v>195</v>
      </c>
      <c r="J331" s="25"/>
      <c r="K331" s="25"/>
      <c r="L331" s="25"/>
      <c r="M331" s="25" t="s">
        <v>125</v>
      </c>
      <c r="N331" s="25" t="s">
        <v>854</v>
      </c>
      <c r="O331" s="25"/>
      <c r="P331" s="25" t="s">
        <v>120</v>
      </c>
      <c r="Q331" s="25"/>
      <c r="R331" s="26" t="s">
        <v>122</v>
      </c>
      <c r="S331" s="25"/>
      <c r="T331" s="382"/>
      <c r="U331" s="25" t="s">
        <v>125</v>
      </c>
      <c r="V331" s="25" t="s">
        <v>855</v>
      </c>
      <c r="W331" s="25"/>
      <c r="X331" s="25" t="s">
        <v>120</v>
      </c>
      <c r="Y331" s="25"/>
      <c r="Z331" s="90" t="str">
        <f t="shared" si="167"/>
        <v>стр.825
итоговая по всем графам раздела 3 ф.0531342 &lt;&gt; 825
детализированная по соответствующим графам раздела 3 - недопустимо.</v>
      </c>
      <c r="AA331" s="28" t="s">
        <v>123</v>
      </c>
      <c r="AB331" s="28" t="s">
        <v>123</v>
      </c>
      <c r="AC331" s="29"/>
      <c r="AD331" s="30"/>
      <c r="AE331" s="31" t="s">
        <v>4</v>
      </c>
      <c r="AF331" s="32" t="s">
        <v>123</v>
      </c>
      <c r="AG331" s="6">
        <f t="shared" si="168"/>
        <v>1</v>
      </c>
      <c r="AH331" s="6">
        <f t="shared" si="169"/>
        <v>0</v>
      </c>
      <c r="AI331" s="6">
        <f t="shared" si="170"/>
        <v>0</v>
      </c>
      <c r="AJ331" s="91" t="str">
        <f t="shared" si="171"/>
        <v>стр.825
итоговая</v>
      </c>
      <c r="AK331" s="92" t="str">
        <f t="shared" si="172"/>
        <v/>
      </c>
      <c r="AL331" s="92" t="str">
        <f t="shared" si="173"/>
        <v xml:space="preserve"> по всем графам</v>
      </c>
      <c r="AM331" s="92" t="str">
        <f t="shared" si="174"/>
        <v/>
      </c>
      <c r="AN331" s="92" t="str">
        <f t="shared" si="175"/>
        <v xml:space="preserve"> раздела 3</v>
      </c>
      <c r="AO331" s="92" t="str">
        <f t="shared" si="185"/>
        <v xml:space="preserve"> ф.0531342</v>
      </c>
      <c r="AP331" s="79" t="str">
        <f t="shared" si="176"/>
        <v/>
      </c>
      <c r="AQ331" s="92" t="str">
        <f t="shared" si="177"/>
        <v xml:space="preserve"> &lt;&gt;</v>
      </c>
      <c r="AR331" s="92" t="str">
        <f t="shared" si="178"/>
        <v/>
      </c>
      <c r="AS331" s="92" t="str">
        <f t="shared" si="179"/>
        <v xml:space="preserve"> 825
детализированная</v>
      </c>
      <c r="AT331" s="92" t="str">
        <f t="shared" si="180"/>
        <v/>
      </c>
      <c r="AU331" s="92" t="str">
        <f t="shared" si="181"/>
        <v xml:space="preserve"> по соответствующим графам</v>
      </c>
      <c r="AV331" s="92" t="str">
        <f t="shared" si="182"/>
        <v/>
      </c>
      <c r="AW331" s="93" t="str">
        <f t="shared" si="183"/>
        <v xml:space="preserve"> раздела 3</v>
      </c>
      <c r="AX331" s="92" t="str">
        <f t="shared" si="184"/>
        <v xml:space="preserve"> - недопустимо.</v>
      </c>
    </row>
    <row r="332" spans="2:51" s="23" customFormat="1" hidden="1" outlineLevel="1" x14ac:dyDescent="0.25">
      <c r="B332" s="24" t="str">
        <f t="shared" si="190"/>
        <v>В46_342</v>
      </c>
      <c r="C332" s="25" t="s">
        <v>116</v>
      </c>
      <c r="D332" s="25" t="s">
        <v>116</v>
      </c>
      <c r="E332" s="25" t="s">
        <v>117</v>
      </c>
      <c r="F332" s="25" t="s">
        <v>116</v>
      </c>
      <c r="G332" s="25" t="s">
        <v>116</v>
      </c>
      <c r="H332" s="25" t="s">
        <v>116</v>
      </c>
      <c r="I332" s="25" t="s">
        <v>195</v>
      </c>
      <c r="J332" s="25"/>
      <c r="K332" s="25"/>
      <c r="L332" s="25"/>
      <c r="M332" s="25" t="s">
        <v>125</v>
      </c>
      <c r="N332" s="25" t="s">
        <v>823</v>
      </c>
      <c r="O332" s="25"/>
      <c r="P332" s="25" t="s">
        <v>120</v>
      </c>
      <c r="Q332" s="25"/>
      <c r="R332" s="26" t="s">
        <v>520</v>
      </c>
      <c r="S332" s="25" t="s">
        <v>230</v>
      </c>
      <c r="T332" s="382"/>
      <c r="U332" s="25"/>
      <c r="V332" s="25"/>
      <c r="W332" s="25"/>
      <c r="X332" s="25"/>
      <c r="Y332" s="25"/>
      <c r="Z332" s="90" t="str">
        <f t="shared" si="167"/>
        <v>стр.825 по всем графам раздела 3 ф.0531342 &lt; 0 - недопустимо.</v>
      </c>
      <c r="AA332" s="28" t="s">
        <v>123</v>
      </c>
      <c r="AB332" s="28" t="s">
        <v>123</v>
      </c>
      <c r="AC332" s="29"/>
      <c r="AD332" s="30"/>
      <c r="AE332" s="31" t="s">
        <v>4</v>
      </c>
      <c r="AF332" s="32" t="s">
        <v>123</v>
      </c>
      <c r="AG332" s="6">
        <f t="shared" si="168"/>
        <v>1</v>
      </c>
      <c r="AH332" s="6">
        <f t="shared" si="169"/>
        <v>0</v>
      </c>
      <c r="AI332" s="6">
        <f t="shared" si="170"/>
        <v>0</v>
      </c>
      <c r="AJ332" s="91" t="str">
        <f t="shared" si="171"/>
        <v>стр.825</v>
      </c>
      <c r="AK332" s="92" t="str">
        <f t="shared" si="172"/>
        <v/>
      </c>
      <c r="AL332" s="92" t="str">
        <f t="shared" si="173"/>
        <v xml:space="preserve"> по всем графам</v>
      </c>
      <c r="AM332" s="92" t="str">
        <f t="shared" si="174"/>
        <v/>
      </c>
      <c r="AN332" s="92" t="str">
        <f t="shared" si="175"/>
        <v xml:space="preserve"> раздела 3</v>
      </c>
      <c r="AO332" s="92" t="str">
        <f t="shared" si="185"/>
        <v xml:space="preserve"> ф.0531342</v>
      </c>
      <c r="AP332" s="79" t="str">
        <f t="shared" si="176"/>
        <v/>
      </c>
      <c r="AQ332" s="92" t="str">
        <f t="shared" si="177"/>
        <v xml:space="preserve"> &lt;</v>
      </c>
      <c r="AR332" s="92" t="str">
        <f t="shared" si="178"/>
        <v xml:space="preserve"> 0</v>
      </c>
      <c r="AS332" s="92" t="str">
        <f t="shared" si="179"/>
        <v/>
      </c>
      <c r="AT332" s="92" t="str">
        <f t="shared" si="180"/>
        <v/>
      </c>
      <c r="AU332" s="92" t="str">
        <f t="shared" si="181"/>
        <v/>
      </c>
      <c r="AV332" s="92" t="str">
        <f t="shared" si="182"/>
        <v/>
      </c>
      <c r="AW332" s="93" t="str">
        <f t="shared" si="183"/>
        <v/>
      </c>
      <c r="AX332" s="92" t="str">
        <f t="shared" si="184"/>
        <v xml:space="preserve"> - недопустимо.</v>
      </c>
      <c r="AY332" s="23" t="s">
        <v>856</v>
      </c>
    </row>
    <row r="333" spans="2:51" s="23" customFormat="1" ht="42.75" hidden="1" outlineLevel="1" x14ac:dyDescent="0.25">
      <c r="B333" s="24" t="str">
        <f t="shared" si="190"/>
        <v>В47_342</v>
      </c>
      <c r="C333" s="25" t="s">
        <v>116</v>
      </c>
      <c r="D333" s="25" t="s">
        <v>116</v>
      </c>
      <c r="E333" s="25" t="s">
        <v>117</v>
      </c>
      <c r="F333" s="25" t="s">
        <v>116</v>
      </c>
      <c r="G333" s="25" t="s">
        <v>116</v>
      </c>
      <c r="H333" s="25" t="s">
        <v>116</v>
      </c>
      <c r="I333" s="25" t="s">
        <v>195</v>
      </c>
      <c r="J333" s="25"/>
      <c r="K333" s="25"/>
      <c r="L333" s="25"/>
      <c r="M333" s="25" t="s">
        <v>125</v>
      </c>
      <c r="N333" s="25" t="s">
        <v>857</v>
      </c>
      <c r="O333" s="25"/>
      <c r="P333" s="25" t="s">
        <v>120</v>
      </c>
      <c r="Q333" s="25"/>
      <c r="R333" s="26" t="s">
        <v>122</v>
      </c>
      <c r="S333" s="25"/>
      <c r="T333" s="382"/>
      <c r="U333" s="25" t="s">
        <v>125</v>
      </c>
      <c r="V333" s="25" t="s">
        <v>858</v>
      </c>
      <c r="W333" s="25"/>
      <c r="X333" s="25" t="s">
        <v>120</v>
      </c>
      <c r="Y333" s="25"/>
      <c r="Z333" s="90" t="str">
        <f t="shared" si="167"/>
        <v>стр.826
итоговая по всем графам раздела 3 ф.0531342 &lt;&gt; 826
детализированная по соответствующим графам раздела 3 - недопустимо.</v>
      </c>
      <c r="AA333" s="28" t="s">
        <v>123</v>
      </c>
      <c r="AB333" s="28" t="s">
        <v>123</v>
      </c>
      <c r="AC333" s="29"/>
      <c r="AD333" s="30"/>
      <c r="AE333" s="31" t="s">
        <v>4</v>
      </c>
      <c r="AF333" s="32" t="s">
        <v>123</v>
      </c>
      <c r="AG333" s="6">
        <f t="shared" si="168"/>
        <v>1</v>
      </c>
      <c r="AH333" s="6">
        <f t="shared" si="169"/>
        <v>0</v>
      </c>
      <c r="AI333" s="6">
        <f t="shared" si="170"/>
        <v>0</v>
      </c>
      <c r="AJ333" s="91" t="str">
        <f t="shared" si="171"/>
        <v>стр.826
итоговая</v>
      </c>
      <c r="AK333" s="92" t="str">
        <f t="shared" si="172"/>
        <v/>
      </c>
      <c r="AL333" s="92" t="str">
        <f t="shared" si="173"/>
        <v xml:space="preserve"> по всем графам</v>
      </c>
      <c r="AM333" s="92" t="str">
        <f t="shared" si="174"/>
        <v/>
      </c>
      <c r="AN333" s="92" t="str">
        <f t="shared" si="175"/>
        <v xml:space="preserve"> раздела 3</v>
      </c>
      <c r="AO333" s="92" t="str">
        <f t="shared" si="185"/>
        <v xml:space="preserve"> ф.0531342</v>
      </c>
      <c r="AP333" s="79" t="str">
        <f t="shared" si="176"/>
        <v/>
      </c>
      <c r="AQ333" s="92" t="str">
        <f t="shared" si="177"/>
        <v xml:space="preserve"> &lt;&gt;</v>
      </c>
      <c r="AR333" s="92" t="str">
        <f t="shared" si="178"/>
        <v/>
      </c>
      <c r="AS333" s="92" t="str">
        <f t="shared" si="179"/>
        <v xml:space="preserve"> 826
детализированная</v>
      </c>
      <c r="AT333" s="92" t="str">
        <f t="shared" si="180"/>
        <v/>
      </c>
      <c r="AU333" s="92" t="str">
        <f t="shared" si="181"/>
        <v xml:space="preserve"> по соответствующим графам</v>
      </c>
      <c r="AV333" s="92" t="str">
        <f t="shared" si="182"/>
        <v/>
      </c>
      <c r="AW333" s="93" t="str">
        <f t="shared" si="183"/>
        <v xml:space="preserve"> раздела 3</v>
      </c>
      <c r="AX333" s="92" t="str">
        <f t="shared" si="184"/>
        <v xml:space="preserve"> - недопустимо.</v>
      </c>
      <c r="AY333" s="23" t="s">
        <v>859</v>
      </c>
    </row>
    <row r="334" spans="2:51" s="23" customFormat="1" hidden="1" outlineLevel="1" x14ac:dyDescent="0.25">
      <c r="B334" s="24" t="str">
        <f t="shared" si="190"/>
        <v>В48_342</v>
      </c>
      <c r="C334" s="25" t="s">
        <v>116</v>
      </c>
      <c r="D334" s="25" t="s">
        <v>116</v>
      </c>
      <c r="E334" s="25" t="s">
        <v>117</v>
      </c>
      <c r="F334" s="25" t="s">
        <v>116</v>
      </c>
      <c r="G334" s="25" t="s">
        <v>116</v>
      </c>
      <c r="H334" s="25" t="s">
        <v>116</v>
      </c>
      <c r="I334" s="25" t="s">
        <v>195</v>
      </c>
      <c r="J334" s="25"/>
      <c r="K334" s="25"/>
      <c r="L334" s="25"/>
      <c r="M334" s="25" t="s">
        <v>125</v>
      </c>
      <c r="N334" s="25" t="s">
        <v>825</v>
      </c>
      <c r="O334" s="25"/>
      <c r="P334" s="25" t="s">
        <v>120</v>
      </c>
      <c r="Q334" s="25"/>
      <c r="R334" s="26" t="s">
        <v>201</v>
      </c>
      <c r="S334" s="25" t="s">
        <v>230</v>
      </c>
      <c r="T334" s="382"/>
      <c r="U334" s="25"/>
      <c r="V334" s="25"/>
      <c r="W334" s="25"/>
      <c r="X334" s="25"/>
      <c r="Y334" s="25"/>
      <c r="Z334" s="90" t="str">
        <f t="shared" ref="Z334:Z402" si="191">AJ334&amp;AK334&amp;AL334&amp;AM334&amp;AN334&amp;AO334&amp;AP334&amp;AQ334&amp;AR334&amp;AS334&amp;AT334&amp;AU334&amp;AV334&amp;AW334&amp;AX334</f>
        <v>стр.826 по всем графам раздела 3 ф.0531342 &gt; 0 - недопустимо.</v>
      </c>
      <c r="AA334" s="28" t="s">
        <v>123</v>
      </c>
      <c r="AB334" s="28" t="s">
        <v>123</v>
      </c>
      <c r="AC334" s="29"/>
      <c r="AD334" s="30"/>
      <c r="AE334" s="31" t="s">
        <v>4</v>
      </c>
      <c r="AF334" s="32" t="s">
        <v>123</v>
      </c>
      <c r="AG334" s="6">
        <f t="shared" ref="AG334:AG402" si="192">IF(AE334="Включена",1,0)</f>
        <v>1</v>
      </c>
      <c r="AH334" s="6">
        <f t="shared" ref="AH334:AH402" si="193">IF(AE334="Черновик",1,0)</f>
        <v>0</v>
      </c>
      <c r="AI334" s="6">
        <f t="shared" ref="AI334:AI402" si="194">IF(AE334="Отсутствует",1,0)</f>
        <v>0</v>
      </c>
      <c r="AJ334" s="91" t="str">
        <f t="shared" ref="AJ334:AJ402" si="195">IF(N334="*","по всем строкам","стр."&amp;N334)</f>
        <v>стр.826</v>
      </c>
      <c r="AK334" s="92" t="str">
        <f t="shared" ref="AK334:AK402" si="196">IF(O334="",""," (кроме стр."&amp;O334&amp;")")</f>
        <v/>
      </c>
      <c r="AL334" s="92" t="str">
        <f t="shared" ref="AL334:AL402" si="197">IF(P334="*"," по всем графам"," гр."&amp;P334)</f>
        <v xml:space="preserve"> по всем графам</v>
      </c>
      <c r="AM334" s="92" t="str">
        <f t="shared" ref="AM334:AM402" si="198">IF(Q334="",""," (кроме гр."&amp;Q334&amp;")")</f>
        <v/>
      </c>
      <c r="AN334" s="92" t="str">
        <f t="shared" ref="AN334:AN402" si="199">IF(M334="",""," раздела "&amp;M334)</f>
        <v xml:space="preserve"> раздела 3</v>
      </c>
      <c r="AO334" s="92" t="str">
        <f t="shared" si="185"/>
        <v xml:space="preserve"> ф.0531342</v>
      </c>
      <c r="AP334" s="79" t="str">
        <f t="shared" ref="AP334:AP402" si="200">IF(J334="",""," (ПРП="&amp;J334&amp;")")</f>
        <v/>
      </c>
      <c r="AQ334" s="92" t="str">
        <f t="shared" ref="AQ334:AQ402" si="201">IF(R334="="," &lt;&gt;",IF(R334="&lt;&gt;"," =",IF(R334="&gt;"," &lt;",IF(R334="&lt;"," &gt;",IF(R334="&gt;="," &lt;",IF(R334="&lt;="," &gt;",""))))))</f>
        <v xml:space="preserve"> &gt;</v>
      </c>
      <c r="AR334" s="92" t="str">
        <f t="shared" ref="AR334:AR402" si="202">IF(S334="",""," "&amp;S334)</f>
        <v xml:space="preserve"> 0</v>
      </c>
      <c r="AS334" s="92" t="str">
        <f t="shared" ref="AS334:AS402" si="203">IF(V334="*"," соответствующим строкам",IF(V334="",""," "&amp;V334))</f>
        <v/>
      </c>
      <c r="AT334" s="92" t="str">
        <f t="shared" ref="AT334:AT402" si="204">IF(W334="",""," (кроме стр."&amp;W334&amp;")")</f>
        <v/>
      </c>
      <c r="AU334" s="92" t="str">
        <f t="shared" ref="AU334:AU402" si="205">IF(X334="*"," по соответствующим графам",IF(X334="",""," гр."&amp;X334))</f>
        <v/>
      </c>
      <c r="AV334" s="92" t="str">
        <f t="shared" ref="AV334:AV402" si="206">IF(Y334="",""," (кроме гр."&amp;Y334&amp;")")</f>
        <v/>
      </c>
      <c r="AW334" s="93" t="str">
        <f t="shared" ref="AW334:AW402" si="207">IF(U334="",""," раздела "&amp;U334)</f>
        <v/>
      </c>
      <c r="AX334" s="92" t="str">
        <f t="shared" ref="AX334:AX402" si="208">IF(AC334="",IF(IF(OR(AA334="П",AB334="П"),"П","Б")="Б"," - недопустимо."," - требуется пояснение.")," - "&amp;AC334)</f>
        <v xml:space="preserve"> - недопустимо.</v>
      </c>
      <c r="AY334" s="23" t="s">
        <v>860</v>
      </c>
    </row>
    <row r="335" spans="2:51" collapsed="1" x14ac:dyDescent="0.25">
      <c r="B335" s="623" t="s">
        <v>203</v>
      </c>
      <c r="C335" s="624"/>
      <c r="D335" s="624"/>
      <c r="E335" s="624"/>
      <c r="F335" s="624"/>
      <c r="G335" s="624"/>
      <c r="H335" s="624"/>
      <c r="I335" s="624"/>
      <c r="J335" s="624"/>
      <c r="K335" s="624"/>
      <c r="L335" s="624"/>
      <c r="M335" s="624"/>
      <c r="N335" s="624"/>
      <c r="O335" s="624"/>
      <c r="P335" s="624"/>
      <c r="Q335" s="624"/>
      <c r="R335" s="624"/>
      <c r="S335" s="624"/>
      <c r="T335" s="624"/>
      <c r="U335" s="624"/>
      <c r="V335" s="624"/>
      <c r="W335" s="624"/>
      <c r="X335" s="624"/>
      <c r="Y335" s="624"/>
      <c r="Z335" s="624"/>
      <c r="AA335" s="624"/>
      <c r="AB335" s="624"/>
      <c r="AC335" s="624"/>
      <c r="AD335" s="20"/>
      <c r="AE335" s="87"/>
      <c r="AF335" s="87"/>
      <c r="AG335" s="6">
        <f t="shared" si="192"/>
        <v>0</v>
      </c>
      <c r="AH335" s="6">
        <f t="shared" si="193"/>
        <v>0</v>
      </c>
      <c r="AI335" s="6">
        <f t="shared" si="194"/>
        <v>0</v>
      </c>
      <c r="AJ335" s="88"/>
      <c r="AK335" s="89"/>
      <c r="AL335" s="89"/>
      <c r="AM335" s="89"/>
      <c r="AN335" s="89"/>
    </row>
    <row r="336" spans="2:51" s="23" customFormat="1" ht="45" hidden="1" outlineLevel="1" x14ac:dyDescent="0.25">
      <c r="B336" s="24" t="str">
        <f t="shared" ref="B336:B337" si="209">"В"&amp;COUNTA($C$295:C336)&amp;"_"&amp;MID(I336,5,3)</f>
        <v>В35_981</v>
      </c>
      <c r="C336" s="25" t="s">
        <v>117</v>
      </c>
      <c r="D336" s="25" t="s">
        <v>116</v>
      </c>
      <c r="E336" s="25" t="s">
        <v>116</v>
      </c>
      <c r="F336" s="25" t="s">
        <v>116</v>
      </c>
      <c r="G336" s="25" t="s">
        <v>116</v>
      </c>
      <c r="H336" s="25" t="s">
        <v>116</v>
      </c>
      <c r="I336" s="25" t="s">
        <v>203</v>
      </c>
      <c r="J336" s="25"/>
      <c r="K336" s="25"/>
      <c r="L336" s="25"/>
      <c r="M336" s="25" t="s">
        <v>130</v>
      </c>
      <c r="N336" s="25" t="s">
        <v>506</v>
      </c>
      <c r="O336" s="25"/>
      <c r="P336" s="25" t="s">
        <v>120</v>
      </c>
      <c r="Q336" s="25"/>
      <c r="R336" s="26" t="s">
        <v>122</v>
      </c>
      <c r="S336" s="25"/>
      <c r="T336" s="382"/>
      <c r="U336" s="25" t="s">
        <v>130</v>
      </c>
      <c r="V336" s="25" t="s">
        <v>507</v>
      </c>
      <c r="W336" s="25"/>
      <c r="X336" s="25" t="s">
        <v>120</v>
      </c>
      <c r="Y336" s="25"/>
      <c r="Z336" s="90" t="str">
        <f t="shared" si="191"/>
        <v>стр.итоговая по всем графам раздела 1, 2, 3 ф.0531981 &lt;&gt; детализированная по соответствующим графам раздела 1, 2, 3 - недопустимо.</v>
      </c>
      <c r="AA336" s="28" t="s">
        <v>123</v>
      </c>
      <c r="AB336" s="28" t="s">
        <v>123</v>
      </c>
      <c r="AC336" s="29"/>
      <c r="AD336" s="30"/>
      <c r="AE336" s="31" t="s">
        <v>4</v>
      </c>
      <c r="AF336" s="32" t="s">
        <v>123</v>
      </c>
      <c r="AG336" s="6">
        <f t="shared" si="192"/>
        <v>1</v>
      </c>
      <c r="AH336" s="6">
        <f t="shared" si="193"/>
        <v>0</v>
      </c>
      <c r="AI336" s="6">
        <f t="shared" si="194"/>
        <v>0</v>
      </c>
      <c r="AJ336" s="91" t="str">
        <f t="shared" si="195"/>
        <v>стр.итоговая</v>
      </c>
      <c r="AK336" s="92" t="str">
        <f t="shared" si="196"/>
        <v/>
      </c>
      <c r="AL336" s="92" t="str">
        <f t="shared" si="197"/>
        <v xml:space="preserve"> по всем графам</v>
      </c>
      <c r="AM336" s="92" t="str">
        <f t="shared" si="198"/>
        <v/>
      </c>
      <c r="AN336" s="92" t="str">
        <f t="shared" si="199"/>
        <v xml:space="preserve"> раздела 1, 2, 3</v>
      </c>
      <c r="AO336" s="92" t="str">
        <f t="shared" si="185"/>
        <v xml:space="preserve"> ф.0531981</v>
      </c>
      <c r="AP336" s="79" t="str">
        <f t="shared" si="200"/>
        <v/>
      </c>
      <c r="AQ336" s="92" t="str">
        <f t="shared" si="201"/>
        <v xml:space="preserve"> &lt;&gt;</v>
      </c>
      <c r="AR336" s="92" t="str">
        <f t="shared" si="202"/>
        <v/>
      </c>
      <c r="AS336" s="92" t="str">
        <f t="shared" si="203"/>
        <v xml:space="preserve"> детализированная</v>
      </c>
      <c r="AT336" s="92" t="str">
        <f t="shared" si="204"/>
        <v/>
      </c>
      <c r="AU336" s="92" t="str">
        <f t="shared" si="205"/>
        <v xml:space="preserve"> по соответствующим графам</v>
      </c>
      <c r="AV336" s="92" t="str">
        <f t="shared" si="206"/>
        <v/>
      </c>
      <c r="AW336" s="93" t="str">
        <f t="shared" si="207"/>
        <v xml:space="preserve"> раздела 1, 2, 3</v>
      </c>
      <c r="AX336" s="92" t="str">
        <f t="shared" si="208"/>
        <v xml:space="preserve"> - недопустимо.</v>
      </c>
      <c r="AY336" s="23" t="s">
        <v>861</v>
      </c>
    </row>
    <row r="337" spans="1:51" s="23" customFormat="1" ht="45" hidden="1" outlineLevel="1" x14ac:dyDescent="0.25">
      <c r="B337" s="24" t="str">
        <f t="shared" si="209"/>
        <v>В36_981</v>
      </c>
      <c r="C337" s="25" t="s">
        <v>117</v>
      </c>
      <c r="D337" s="25" t="s">
        <v>116</v>
      </c>
      <c r="E337" s="25" t="s">
        <v>116</v>
      </c>
      <c r="F337" s="25" t="s">
        <v>116</v>
      </c>
      <c r="G337" s="25" t="s">
        <v>116</v>
      </c>
      <c r="H337" s="25" t="s">
        <v>116</v>
      </c>
      <c r="I337" s="25" t="s">
        <v>203</v>
      </c>
      <c r="J337" s="25"/>
      <c r="K337" s="25"/>
      <c r="L337" s="25"/>
      <c r="M337" s="25" t="s">
        <v>130</v>
      </c>
      <c r="N337" s="25" t="s">
        <v>506</v>
      </c>
      <c r="O337" s="25"/>
      <c r="P337" s="25" t="s">
        <v>131</v>
      </c>
      <c r="Q337" s="25"/>
      <c r="R337" s="26" t="s">
        <v>122</v>
      </c>
      <c r="S337" s="25"/>
      <c r="T337" s="382"/>
      <c r="U337" s="25" t="s">
        <v>130</v>
      </c>
      <c r="V337" s="25" t="s">
        <v>506</v>
      </c>
      <c r="W337" s="25"/>
      <c r="X337" s="25" t="s">
        <v>125</v>
      </c>
      <c r="Y337" s="25"/>
      <c r="Z337" s="90" t="str">
        <f t="shared" si="191"/>
        <v>стр.итоговая гр.2 раздела 1, 2, 3 ф.0531981 &lt;&gt; итоговая гр.3 раздела 1, 2, 3 - недопустимо.</v>
      </c>
      <c r="AA337" s="28" t="s">
        <v>123</v>
      </c>
      <c r="AB337" s="28" t="s">
        <v>123</v>
      </c>
      <c r="AC337" s="29"/>
      <c r="AD337" s="30"/>
      <c r="AE337" s="31" t="s">
        <v>4</v>
      </c>
      <c r="AF337" s="32" t="s">
        <v>123</v>
      </c>
      <c r="AG337" s="6">
        <f t="shared" si="192"/>
        <v>1</v>
      </c>
      <c r="AH337" s="6">
        <f t="shared" si="193"/>
        <v>0</v>
      </c>
      <c r="AI337" s="6">
        <f t="shared" si="194"/>
        <v>0</v>
      </c>
      <c r="AJ337" s="91" t="str">
        <f t="shared" si="195"/>
        <v>стр.итоговая</v>
      </c>
      <c r="AK337" s="92" t="str">
        <f t="shared" si="196"/>
        <v/>
      </c>
      <c r="AL337" s="92" t="str">
        <f t="shared" si="197"/>
        <v xml:space="preserve"> гр.2</v>
      </c>
      <c r="AM337" s="92" t="str">
        <f t="shared" si="198"/>
        <v/>
      </c>
      <c r="AN337" s="92" t="str">
        <f t="shared" si="199"/>
        <v xml:space="preserve"> раздела 1, 2, 3</v>
      </c>
      <c r="AO337" s="92" t="str">
        <f t="shared" si="185"/>
        <v xml:space="preserve"> ф.0531981</v>
      </c>
      <c r="AP337" s="79" t="str">
        <f t="shared" si="200"/>
        <v/>
      </c>
      <c r="AQ337" s="92" t="str">
        <f t="shared" si="201"/>
        <v xml:space="preserve"> &lt;&gt;</v>
      </c>
      <c r="AR337" s="92" t="str">
        <f t="shared" si="202"/>
        <v/>
      </c>
      <c r="AS337" s="92" t="str">
        <f t="shared" si="203"/>
        <v xml:space="preserve"> итоговая</v>
      </c>
      <c r="AT337" s="92" t="str">
        <f t="shared" si="204"/>
        <v/>
      </c>
      <c r="AU337" s="92" t="str">
        <f t="shared" si="205"/>
        <v xml:space="preserve"> гр.3</v>
      </c>
      <c r="AV337" s="92" t="str">
        <f t="shared" si="206"/>
        <v/>
      </c>
      <c r="AW337" s="93" t="str">
        <f t="shared" si="207"/>
        <v xml:space="preserve"> раздела 1, 2, 3</v>
      </c>
      <c r="AX337" s="92" t="str">
        <f t="shared" si="208"/>
        <v xml:space="preserve"> - недопустимо.</v>
      </c>
      <c r="AY337" s="23" t="s">
        <v>862</v>
      </c>
    </row>
    <row r="338" spans="1:51" collapsed="1" x14ac:dyDescent="0.25">
      <c r="B338" s="623" t="s">
        <v>206</v>
      </c>
      <c r="C338" s="624"/>
      <c r="D338" s="624"/>
      <c r="E338" s="624"/>
      <c r="F338" s="624"/>
      <c r="G338" s="624"/>
      <c r="H338" s="624"/>
      <c r="I338" s="624"/>
      <c r="J338" s="624"/>
      <c r="K338" s="624"/>
      <c r="L338" s="624"/>
      <c r="M338" s="624"/>
      <c r="N338" s="624"/>
      <c r="O338" s="624"/>
      <c r="P338" s="624"/>
      <c r="Q338" s="624"/>
      <c r="R338" s="624"/>
      <c r="S338" s="624"/>
      <c r="T338" s="624"/>
      <c r="U338" s="624"/>
      <c r="V338" s="624"/>
      <c r="W338" s="624"/>
      <c r="X338" s="624"/>
      <c r="Y338" s="624"/>
      <c r="Z338" s="624"/>
      <c r="AA338" s="624"/>
      <c r="AB338" s="624"/>
      <c r="AC338" s="624"/>
      <c r="AD338" s="20"/>
      <c r="AE338" s="87"/>
      <c r="AF338" s="87"/>
      <c r="AG338" s="6">
        <f t="shared" si="192"/>
        <v>0</v>
      </c>
      <c r="AH338" s="6">
        <f t="shared" si="193"/>
        <v>0</v>
      </c>
      <c r="AI338" s="6">
        <f t="shared" si="194"/>
        <v>0</v>
      </c>
      <c r="AJ338" s="88"/>
      <c r="AK338" s="89"/>
      <c r="AL338" s="89"/>
      <c r="AM338" s="89"/>
      <c r="AN338" s="89"/>
    </row>
    <row r="339" spans="1:51" s="23" customFormat="1" ht="28.5" hidden="1" outlineLevel="1" x14ac:dyDescent="0.25">
      <c r="B339" s="24" t="str">
        <f t="shared" ref="B339:B342" si="210">"В"&amp;COUNTA($C$298:C339)&amp;"_"&amp;MID(I339,5,3)</f>
        <v>В34_982</v>
      </c>
      <c r="C339" s="251" t="s">
        <v>117</v>
      </c>
      <c r="D339" s="25" t="s">
        <v>116</v>
      </c>
      <c r="E339" s="25" t="s">
        <v>116</v>
      </c>
      <c r="F339" s="25" t="s">
        <v>116</v>
      </c>
      <c r="G339" s="25" t="s">
        <v>117</v>
      </c>
      <c r="H339" s="25" t="s">
        <v>116</v>
      </c>
      <c r="I339" s="25" t="s">
        <v>206</v>
      </c>
      <c r="J339" s="25"/>
      <c r="K339" s="25"/>
      <c r="L339" s="25"/>
      <c r="M339" s="25" t="s">
        <v>121</v>
      </c>
      <c r="N339" s="25" t="s">
        <v>506</v>
      </c>
      <c r="O339" s="25"/>
      <c r="P339" s="25" t="s">
        <v>120</v>
      </c>
      <c r="Q339" s="25"/>
      <c r="R339" s="26" t="s">
        <v>122</v>
      </c>
      <c r="S339" s="25"/>
      <c r="T339" s="382"/>
      <c r="U339" s="25" t="s">
        <v>121</v>
      </c>
      <c r="V339" s="25" t="s">
        <v>507</v>
      </c>
      <c r="W339" s="25"/>
      <c r="X339" s="25" t="s">
        <v>120</v>
      </c>
      <c r="Y339" s="25"/>
      <c r="Z339" s="90" t="str">
        <f t="shared" si="191"/>
        <v>стр.итоговая по всем графам раздела 1 ф.0531982 &lt;&gt; детализированная по соответствующим графам раздела 1 - недопустимо.</v>
      </c>
      <c r="AA339" s="28" t="s">
        <v>123</v>
      </c>
      <c r="AB339" s="28" t="s">
        <v>123</v>
      </c>
      <c r="AC339" s="29"/>
      <c r="AD339" s="30">
        <v>45302.782453703701</v>
      </c>
      <c r="AE339" s="31" t="s">
        <v>4</v>
      </c>
      <c r="AF339" s="32" t="s">
        <v>123</v>
      </c>
      <c r="AG339" s="6">
        <f t="shared" si="192"/>
        <v>1</v>
      </c>
      <c r="AH339" s="6">
        <f t="shared" si="193"/>
        <v>0</v>
      </c>
      <c r="AI339" s="6">
        <f t="shared" si="194"/>
        <v>0</v>
      </c>
      <c r="AJ339" s="91" t="str">
        <f t="shared" si="195"/>
        <v>стр.итоговая</v>
      </c>
      <c r="AK339" s="92" t="str">
        <f t="shared" si="196"/>
        <v/>
      </c>
      <c r="AL339" s="92" t="str">
        <f t="shared" si="197"/>
        <v xml:space="preserve"> по всем графам</v>
      </c>
      <c r="AM339" s="92" t="str">
        <f t="shared" si="198"/>
        <v/>
      </c>
      <c r="AN339" s="92" t="str">
        <f t="shared" si="199"/>
        <v xml:space="preserve"> раздела 1</v>
      </c>
      <c r="AO339" s="92" t="str">
        <f t="shared" si="185"/>
        <v xml:space="preserve"> ф.0531982</v>
      </c>
      <c r="AP339" s="79" t="str">
        <f t="shared" si="200"/>
        <v/>
      </c>
      <c r="AQ339" s="92" t="str">
        <f t="shared" si="201"/>
        <v xml:space="preserve"> &lt;&gt;</v>
      </c>
      <c r="AR339" s="92" t="str">
        <f t="shared" si="202"/>
        <v/>
      </c>
      <c r="AS339" s="92" t="str">
        <f t="shared" si="203"/>
        <v xml:space="preserve"> детализированная</v>
      </c>
      <c r="AT339" s="92" t="str">
        <f t="shared" si="204"/>
        <v/>
      </c>
      <c r="AU339" s="92" t="str">
        <f t="shared" si="205"/>
        <v xml:space="preserve"> по соответствующим графам</v>
      </c>
      <c r="AV339" s="92" t="str">
        <f t="shared" si="206"/>
        <v/>
      </c>
      <c r="AW339" s="93" t="str">
        <f t="shared" si="207"/>
        <v xml:space="preserve"> раздела 1</v>
      </c>
      <c r="AX339" s="92" t="str">
        <f t="shared" si="208"/>
        <v xml:space="preserve"> - недопустимо.</v>
      </c>
    </row>
    <row r="340" spans="1:51" s="23" customFormat="1" ht="28.5" hidden="1" outlineLevel="1" x14ac:dyDescent="0.25">
      <c r="B340" s="24" t="str">
        <f t="shared" si="210"/>
        <v>В35_982</v>
      </c>
      <c r="C340" s="251" t="s">
        <v>117</v>
      </c>
      <c r="D340" s="25" t="s">
        <v>116</v>
      </c>
      <c r="E340" s="25" t="s">
        <v>116</v>
      </c>
      <c r="F340" s="25" t="s">
        <v>116</v>
      </c>
      <c r="G340" s="25" t="s">
        <v>117</v>
      </c>
      <c r="H340" s="25" t="s">
        <v>116</v>
      </c>
      <c r="I340" s="25" t="s">
        <v>206</v>
      </c>
      <c r="J340" s="25"/>
      <c r="K340" s="25"/>
      <c r="L340" s="25"/>
      <c r="M340" s="25" t="s">
        <v>121</v>
      </c>
      <c r="N340" s="25" t="s">
        <v>506</v>
      </c>
      <c r="O340" s="25"/>
      <c r="P340" s="25" t="s">
        <v>131</v>
      </c>
      <c r="Q340" s="25"/>
      <c r="R340" s="26" t="s">
        <v>122</v>
      </c>
      <c r="S340" s="25"/>
      <c r="T340" s="382"/>
      <c r="U340" s="25" t="s">
        <v>121</v>
      </c>
      <c r="V340" s="25" t="s">
        <v>506</v>
      </c>
      <c r="W340" s="25"/>
      <c r="X340" s="25" t="s">
        <v>125</v>
      </c>
      <c r="Y340" s="25"/>
      <c r="Z340" s="90" t="str">
        <f t="shared" si="191"/>
        <v>стр.итоговая гр.2 раздела 1 ф.0531982 &lt;&gt; итоговая гр.3 раздела 1 - недопустимо.</v>
      </c>
      <c r="AA340" s="28" t="s">
        <v>123</v>
      </c>
      <c r="AB340" s="28" t="s">
        <v>123</v>
      </c>
      <c r="AC340" s="29"/>
      <c r="AD340" s="30">
        <v>45302.782465277778</v>
      </c>
      <c r="AE340" s="31" t="s">
        <v>4</v>
      </c>
      <c r="AF340" s="32" t="s">
        <v>123</v>
      </c>
      <c r="AG340" s="6">
        <f t="shared" si="192"/>
        <v>1</v>
      </c>
      <c r="AH340" s="6">
        <f t="shared" si="193"/>
        <v>0</v>
      </c>
      <c r="AI340" s="6">
        <f t="shared" si="194"/>
        <v>0</v>
      </c>
      <c r="AJ340" s="91" t="str">
        <f t="shared" si="195"/>
        <v>стр.итоговая</v>
      </c>
      <c r="AK340" s="92" t="str">
        <f t="shared" si="196"/>
        <v/>
      </c>
      <c r="AL340" s="92" t="str">
        <f t="shared" si="197"/>
        <v xml:space="preserve"> гр.2</v>
      </c>
      <c r="AM340" s="92" t="str">
        <f t="shared" si="198"/>
        <v/>
      </c>
      <c r="AN340" s="92" t="str">
        <f t="shared" si="199"/>
        <v xml:space="preserve"> раздела 1</v>
      </c>
      <c r="AO340" s="92" t="str">
        <f t="shared" ref="AO340:AO409" si="211">" ф."&amp;I340</f>
        <v xml:space="preserve"> ф.0531982</v>
      </c>
      <c r="AP340" s="79" t="str">
        <f t="shared" si="200"/>
        <v/>
      </c>
      <c r="AQ340" s="92" t="str">
        <f t="shared" si="201"/>
        <v xml:space="preserve"> &lt;&gt;</v>
      </c>
      <c r="AR340" s="92" t="str">
        <f t="shared" si="202"/>
        <v/>
      </c>
      <c r="AS340" s="92" t="str">
        <f t="shared" si="203"/>
        <v xml:space="preserve"> итоговая</v>
      </c>
      <c r="AT340" s="92" t="str">
        <f t="shared" si="204"/>
        <v/>
      </c>
      <c r="AU340" s="92" t="str">
        <f t="shared" si="205"/>
        <v xml:space="preserve"> гр.3</v>
      </c>
      <c r="AV340" s="92" t="str">
        <f t="shared" si="206"/>
        <v/>
      </c>
      <c r="AW340" s="93" t="str">
        <f t="shared" si="207"/>
        <v xml:space="preserve"> раздела 1</v>
      </c>
      <c r="AX340" s="92" t="str">
        <f t="shared" si="208"/>
        <v xml:space="preserve"> - недопустимо.</v>
      </c>
    </row>
    <row r="341" spans="1:51" s="23" customFormat="1" ht="45" hidden="1" customHeight="1" outlineLevel="1" x14ac:dyDescent="0.25">
      <c r="B341" s="24" t="str">
        <f t="shared" si="210"/>
        <v>В36_982</v>
      </c>
      <c r="C341" s="25" t="s">
        <v>116</v>
      </c>
      <c r="D341" s="25" t="s">
        <v>116</v>
      </c>
      <c r="E341" s="25" t="s">
        <v>116</v>
      </c>
      <c r="F341" s="25" t="s">
        <v>116</v>
      </c>
      <c r="G341" s="25" t="s">
        <v>117</v>
      </c>
      <c r="H341" s="25" t="s">
        <v>116</v>
      </c>
      <c r="I341" s="25" t="s">
        <v>206</v>
      </c>
      <c r="J341" s="25"/>
      <c r="K341" s="25"/>
      <c r="L341" s="25"/>
      <c r="M341" s="25" t="s">
        <v>121</v>
      </c>
      <c r="N341" s="25" t="s">
        <v>863</v>
      </c>
      <c r="O341" s="25"/>
      <c r="P341" s="25" t="s">
        <v>125</v>
      </c>
      <c r="Q341" s="25"/>
      <c r="R341" s="26" t="s">
        <v>122</v>
      </c>
      <c r="S341" s="25" t="s">
        <v>230</v>
      </c>
      <c r="T341" s="382"/>
      <c r="U341" s="25"/>
      <c r="V341" s="25"/>
      <c r="W341" s="25"/>
      <c r="X341" s="25"/>
      <c r="Y341" s="25"/>
      <c r="Z341" s="90" t="str">
        <f t="shared" si="191"/>
        <v>стр.120211, 120212, 120213, 120231, 120233 гр.3 раздела 1 ф.0531982 &lt;&gt; 0 - недопустимо.</v>
      </c>
      <c r="AA341" s="28" t="s">
        <v>123</v>
      </c>
      <c r="AB341" s="28" t="s">
        <v>123</v>
      </c>
      <c r="AC341" s="29"/>
      <c r="AD341" s="30"/>
      <c r="AE341" s="31" t="s">
        <v>4</v>
      </c>
      <c r="AF341" s="32" t="s">
        <v>123</v>
      </c>
      <c r="AG341" s="6">
        <f t="shared" si="192"/>
        <v>1</v>
      </c>
      <c r="AH341" s="6">
        <f t="shared" si="193"/>
        <v>0</v>
      </c>
      <c r="AI341" s="6">
        <f t="shared" si="194"/>
        <v>0</v>
      </c>
      <c r="AJ341" s="91" t="str">
        <f t="shared" si="195"/>
        <v>стр.120211, 120212, 120213, 120231, 120233</v>
      </c>
      <c r="AK341" s="92" t="str">
        <f t="shared" si="196"/>
        <v/>
      </c>
      <c r="AL341" s="92" t="str">
        <f t="shared" si="197"/>
        <v xml:space="preserve"> гр.3</v>
      </c>
      <c r="AM341" s="92" t="str">
        <f t="shared" si="198"/>
        <v/>
      </c>
      <c r="AN341" s="92" t="str">
        <f t="shared" si="199"/>
        <v xml:space="preserve"> раздела 1</v>
      </c>
      <c r="AO341" s="92" t="str">
        <f t="shared" si="211"/>
        <v xml:space="preserve"> ф.0531982</v>
      </c>
      <c r="AP341" s="79" t="str">
        <f t="shared" si="200"/>
        <v/>
      </c>
      <c r="AQ341" s="92" t="str">
        <f t="shared" si="201"/>
        <v xml:space="preserve"> &lt;&gt;</v>
      </c>
      <c r="AR341" s="92" t="str">
        <f t="shared" si="202"/>
        <v xml:space="preserve"> 0</v>
      </c>
      <c r="AS341" s="92" t="str">
        <f t="shared" si="203"/>
        <v/>
      </c>
      <c r="AT341" s="92" t="str">
        <f t="shared" si="204"/>
        <v/>
      </c>
      <c r="AU341" s="92" t="str">
        <f t="shared" si="205"/>
        <v/>
      </c>
      <c r="AV341" s="92" t="str">
        <f t="shared" si="206"/>
        <v/>
      </c>
      <c r="AW341" s="93" t="str">
        <f t="shared" si="207"/>
        <v/>
      </c>
      <c r="AX341" s="92" t="str">
        <f t="shared" si="208"/>
        <v xml:space="preserve"> - недопустимо.</v>
      </c>
    </row>
    <row r="342" spans="1:51" s="23" customFormat="1" hidden="1" outlineLevel="1" x14ac:dyDescent="0.25">
      <c r="B342" s="24" t="str">
        <f t="shared" si="210"/>
        <v>В37_982</v>
      </c>
      <c r="C342" s="25" t="s">
        <v>116</v>
      </c>
      <c r="D342" s="25" t="s">
        <v>116</v>
      </c>
      <c r="E342" s="25" t="s">
        <v>116</v>
      </c>
      <c r="F342" s="25" t="s">
        <v>116</v>
      </c>
      <c r="G342" s="25" t="s">
        <v>117</v>
      </c>
      <c r="H342" s="25" t="s">
        <v>116</v>
      </c>
      <c r="I342" s="25" t="s">
        <v>206</v>
      </c>
      <c r="J342" s="25"/>
      <c r="K342" s="25"/>
      <c r="L342" s="25"/>
      <c r="M342" s="25" t="s">
        <v>121</v>
      </c>
      <c r="N342" s="25" t="s">
        <v>864</v>
      </c>
      <c r="O342" s="25"/>
      <c r="P342" s="25" t="s">
        <v>131</v>
      </c>
      <c r="Q342" s="25"/>
      <c r="R342" s="26" t="s">
        <v>122</v>
      </c>
      <c r="S342" s="25" t="s">
        <v>230</v>
      </c>
      <c r="T342" s="382"/>
      <c r="U342" s="25"/>
      <c r="V342" s="25"/>
      <c r="W342" s="25"/>
      <c r="X342" s="25"/>
      <c r="Y342" s="25"/>
      <c r="Z342" s="90" t="str">
        <f t="shared" si="191"/>
        <v>стр.140230 гр.2 раздела 1 ф.0531982 &lt;&gt; 0 - недопустимо.</v>
      </c>
      <c r="AA342" s="28" t="s">
        <v>123</v>
      </c>
      <c r="AB342" s="28" t="s">
        <v>123</v>
      </c>
      <c r="AC342" s="29"/>
      <c r="AD342" s="30"/>
      <c r="AE342" s="31" t="s">
        <v>4</v>
      </c>
      <c r="AF342" s="32" t="s">
        <v>123</v>
      </c>
      <c r="AG342" s="6">
        <f t="shared" si="192"/>
        <v>1</v>
      </c>
      <c r="AH342" s="6">
        <f t="shared" si="193"/>
        <v>0</v>
      </c>
      <c r="AI342" s="6">
        <f t="shared" si="194"/>
        <v>0</v>
      </c>
      <c r="AJ342" s="91" t="str">
        <f t="shared" si="195"/>
        <v>стр.140230</v>
      </c>
      <c r="AK342" s="92" t="str">
        <f t="shared" si="196"/>
        <v/>
      </c>
      <c r="AL342" s="92" t="str">
        <f t="shared" si="197"/>
        <v xml:space="preserve"> гр.2</v>
      </c>
      <c r="AM342" s="92" t="str">
        <f t="shared" si="198"/>
        <v/>
      </c>
      <c r="AN342" s="92" t="str">
        <f t="shared" si="199"/>
        <v xml:space="preserve"> раздела 1</v>
      </c>
      <c r="AO342" s="92" t="str">
        <f t="shared" si="211"/>
        <v xml:space="preserve"> ф.0531982</v>
      </c>
      <c r="AP342" s="79" t="str">
        <f t="shared" si="200"/>
        <v/>
      </c>
      <c r="AQ342" s="92" t="str">
        <f t="shared" si="201"/>
        <v xml:space="preserve"> &lt;&gt;</v>
      </c>
      <c r="AR342" s="92" t="str">
        <f t="shared" si="202"/>
        <v xml:space="preserve"> 0</v>
      </c>
      <c r="AS342" s="92" t="str">
        <f t="shared" si="203"/>
        <v/>
      </c>
      <c r="AT342" s="92" t="str">
        <f t="shared" si="204"/>
        <v/>
      </c>
      <c r="AU342" s="92" t="str">
        <f t="shared" si="205"/>
        <v/>
      </c>
      <c r="AV342" s="92" t="str">
        <f t="shared" si="206"/>
        <v/>
      </c>
      <c r="AW342" s="93" t="str">
        <f t="shared" si="207"/>
        <v/>
      </c>
      <c r="AX342" s="92" t="str">
        <f t="shared" si="208"/>
        <v xml:space="preserve"> - недопустимо.</v>
      </c>
    </row>
    <row r="343" spans="1:51" s="23" customFormat="1" collapsed="1" x14ac:dyDescent="0.25">
      <c r="A343" s="34"/>
      <c r="B343" s="623" t="s">
        <v>179</v>
      </c>
      <c r="C343" s="624"/>
      <c r="D343" s="624"/>
      <c r="E343" s="624"/>
      <c r="F343" s="624"/>
      <c r="G343" s="624"/>
      <c r="H343" s="624"/>
      <c r="I343" s="624"/>
      <c r="J343" s="624"/>
      <c r="K343" s="624"/>
      <c r="L343" s="624"/>
      <c r="M343" s="624"/>
      <c r="N343" s="624"/>
      <c r="O343" s="624"/>
      <c r="P343" s="624"/>
      <c r="Q343" s="624"/>
      <c r="R343" s="695"/>
      <c r="S343" s="624"/>
      <c r="T343" s="624"/>
      <c r="U343" s="624"/>
      <c r="V343" s="624"/>
      <c r="W343" s="624"/>
      <c r="X343" s="624"/>
      <c r="Y343" s="624"/>
      <c r="Z343" s="624"/>
      <c r="AA343" s="624"/>
      <c r="AB343" s="624"/>
      <c r="AC343" s="624"/>
      <c r="AD343" s="103"/>
      <c r="AE343" s="87"/>
      <c r="AF343" s="87"/>
      <c r="AG343" s="35">
        <f t="shared" si="192"/>
        <v>0</v>
      </c>
      <c r="AH343" s="6">
        <f t="shared" si="193"/>
        <v>0</v>
      </c>
      <c r="AI343" s="34">
        <f t="shared" si="194"/>
        <v>0</v>
      </c>
      <c r="AJ343" s="88"/>
      <c r="AK343" s="89"/>
      <c r="AL343" s="89"/>
      <c r="AM343" s="89"/>
      <c r="AN343" s="89"/>
      <c r="AO343" s="78"/>
      <c r="AP343" s="79"/>
      <c r="AQ343" s="78"/>
      <c r="AR343" s="78"/>
      <c r="AS343" s="78"/>
      <c r="AT343" s="78"/>
      <c r="AU343" s="78"/>
      <c r="AV343" s="78"/>
      <c r="AW343" s="78"/>
      <c r="AX343" s="78"/>
    </row>
    <row r="344" spans="1:51" s="200" customFormat="1" ht="45" hidden="1" outlineLevel="1" x14ac:dyDescent="0.25">
      <c r="A344" s="197"/>
      <c r="B344" s="499" t="str">
        <f t="shared" ref="B344:B394" si="212">"В"&amp;COUNTA($C$303:C344)&amp;"_"&amp;MID(I344,5,3)</f>
        <v>В33_377</v>
      </c>
      <c r="C344" s="500" t="s">
        <v>117</v>
      </c>
      <c r="D344" s="500" t="s">
        <v>116</v>
      </c>
      <c r="E344" s="500" t="s">
        <v>116</v>
      </c>
      <c r="F344" s="500" t="s">
        <v>116</v>
      </c>
      <c r="G344" s="500" t="s">
        <v>116</v>
      </c>
      <c r="H344" s="500" t="s">
        <v>116</v>
      </c>
      <c r="I344" s="500" t="s">
        <v>179</v>
      </c>
      <c r="J344" s="500" t="s">
        <v>120</v>
      </c>
      <c r="K344" s="500"/>
      <c r="L344" s="500"/>
      <c r="M344" s="500" t="s">
        <v>130</v>
      </c>
      <c r="N344" s="500" t="s">
        <v>120</v>
      </c>
      <c r="O344" s="500"/>
      <c r="P344" s="500" t="s">
        <v>619</v>
      </c>
      <c r="Q344" s="500"/>
      <c r="R344" s="501" t="s">
        <v>122</v>
      </c>
      <c r="S344" s="500" t="s">
        <v>230</v>
      </c>
      <c r="T344" s="500"/>
      <c r="U344" s="500"/>
      <c r="V344" s="500"/>
      <c r="W344" s="500"/>
      <c r="X344" s="500"/>
      <c r="Y344" s="500"/>
      <c r="Z344" s="502" t="str">
        <f t="shared" si="191"/>
        <v>по всем строкам гр.3, 4, 5 раздела 1, 2, 3 ф.0531377 (ПРП=*) &lt;&gt; 0 - недопустимо.</v>
      </c>
      <c r="AA344" s="503" t="s">
        <v>123</v>
      </c>
      <c r="AB344" s="503" t="s">
        <v>123</v>
      </c>
      <c r="AC344" s="504"/>
      <c r="AD344" s="505"/>
      <c r="AE344" s="506" t="s">
        <v>4</v>
      </c>
      <c r="AF344" s="507" t="s">
        <v>123</v>
      </c>
      <c r="AG344" s="508">
        <f t="shared" si="192"/>
        <v>1</v>
      </c>
      <c r="AH344" s="509">
        <f t="shared" si="193"/>
        <v>0</v>
      </c>
      <c r="AI344" s="510">
        <f t="shared" si="194"/>
        <v>0</v>
      </c>
      <c r="AJ344" s="511" t="str">
        <f t="shared" si="195"/>
        <v>по всем строкам</v>
      </c>
      <c r="AK344" s="512" t="str">
        <f t="shared" si="196"/>
        <v/>
      </c>
      <c r="AL344" s="512" t="str">
        <f t="shared" si="197"/>
        <v xml:space="preserve"> гр.3, 4, 5</v>
      </c>
      <c r="AM344" s="512" t="str">
        <f t="shared" si="198"/>
        <v/>
      </c>
      <c r="AN344" s="512" t="str">
        <f t="shared" si="199"/>
        <v xml:space="preserve"> раздела 1, 2, 3</v>
      </c>
      <c r="AO344" s="512" t="str">
        <f t="shared" si="211"/>
        <v xml:space="preserve"> ф.0531377</v>
      </c>
      <c r="AP344" s="513" t="str">
        <f t="shared" si="200"/>
        <v xml:space="preserve"> (ПРП=*)</v>
      </c>
      <c r="AQ344" s="512" t="str">
        <f t="shared" si="201"/>
        <v xml:space="preserve"> &lt;&gt;</v>
      </c>
      <c r="AR344" s="512" t="str">
        <f t="shared" si="202"/>
        <v xml:space="preserve"> 0</v>
      </c>
      <c r="AS344" s="512" t="str">
        <f t="shared" si="203"/>
        <v/>
      </c>
      <c r="AT344" s="512" t="str">
        <f t="shared" si="204"/>
        <v/>
      </c>
      <c r="AU344" s="512" t="str">
        <f t="shared" si="205"/>
        <v/>
      </c>
      <c r="AV344" s="512" t="str">
        <f t="shared" si="206"/>
        <v/>
      </c>
      <c r="AW344" s="514" t="str">
        <f t="shared" si="207"/>
        <v/>
      </c>
      <c r="AX344" s="511" t="str">
        <f t="shared" si="208"/>
        <v xml:space="preserve"> - недопустимо.</v>
      </c>
      <c r="AY344" s="509" t="s">
        <v>1403</v>
      </c>
    </row>
    <row r="345" spans="1:51" s="200" customFormat="1" ht="28.5" hidden="1" outlineLevel="1" x14ac:dyDescent="0.25">
      <c r="A345" s="197"/>
      <c r="B345" s="484" t="str">
        <f t="shared" si="212"/>
        <v>В34_377</v>
      </c>
      <c r="C345" s="485" t="s">
        <v>117</v>
      </c>
      <c r="D345" s="485" t="s">
        <v>116</v>
      </c>
      <c r="E345" s="485" t="s">
        <v>116</v>
      </c>
      <c r="F345" s="485" t="s">
        <v>116</v>
      </c>
      <c r="G345" s="485" t="s">
        <v>116</v>
      </c>
      <c r="H345" s="485" t="s">
        <v>116</v>
      </c>
      <c r="I345" s="485" t="s">
        <v>179</v>
      </c>
      <c r="J345" s="485" t="s">
        <v>120</v>
      </c>
      <c r="K345" s="485"/>
      <c r="L345" s="485"/>
      <c r="M345" s="485" t="s">
        <v>130</v>
      </c>
      <c r="N345" s="485" t="s">
        <v>120</v>
      </c>
      <c r="O345" s="485"/>
      <c r="P345" s="485" t="s">
        <v>124</v>
      </c>
      <c r="Q345" s="485"/>
      <c r="R345" s="486" t="s">
        <v>122</v>
      </c>
      <c r="S345" s="485"/>
      <c r="T345" s="485"/>
      <c r="U345" s="485" t="s">
        <v>130</v>
      </c>
      <c r="V345" s="485" t="s">
        <v>120</v>
      </c>
      <c r="W345" s="485"/>
      <c r="X345" s="485" t="s">
        <v>616</v>
      </c>
      <c r="Y345" s="485"/>
      <c r="Z345" s="487" t="str">
        <f t="shared" si="191"/>
        <v>по всем строкам гр.5 раздела 1, 2, 3 ф.0531377 (ПРП=*) &lt;&gt; соответствующим строкам гр.3 + 4 раздела 1, 2, 3 - недопустимо.</v>
      </c>
      <c r="AA345" s="488" t="s">
        <v>123</v>
      </c>
      <c r="AB345" s="488" t="s">
        <v>123</v>
      </c>
      <c r="AC345" s="489"/>
      <c r="AD345" s="490"/>
      <c r="AE345" s="181" t="s">
        <v>4</v>
      </c>
      <c r="AF345" s="219" t="s">
        <v>123</v>
      </c>
      <c r="AG345" s="199">
        <f t="shared" si="192"/>
        <v>1</v>
      </c>
      <c r="AH345" s="200">
        <f t="shared" si="193"/>
        <v>0</v>
      </c>
      <c r="AI345" s="201">
        <f t="shared" si="194"/>
        <v>0</v>
      </c>
      <c r="AJ345" s="202" t="str">
        <f t="shared" si="195"/>
        <v>по всем строкам</v>
      </c>
      <c r="AK345" s="203" t="str">
        <f t="shared" si="196"/>
        <v/>
      </c>
      <c r="AL345" s="203" t="str">
        <f t="shared" si="197"/>
        <v xml:space="preserve"> гр.5</v>
      </c>
      <c r="AM345" s="203" t="str">
        <f t="shared" si="198"/>
        <v/>
      </c>
      <c r="AN345" s="203" t="str">
        <f t="shared" si="199"/>
        <v xml:space="preserve"> раздела 1, 2, 3</v>
      </c>
      <c r="AO345" s="203" t="str">
        <f t="shared" si="211"/>
        <v xml:space="preserve"> ф.0531377</v>
      </c>
      <c r="AP345" s="204" t="str">
        <f t="shared" si="200"/>
        <v xml:space="preserve"> (ПРП=*)</v>
      </c>
      <c r="AQ345" s="203" t="str">
        <f t="shared" si="201"/>
        <v xml:space="preserve"> &lt;&gt;</v>
      </c>
      <c r="AR345" s="203" t="str">
        <f t="shared" si="202"/>
        <v/>
      </c>
      <c r="AS345" s="203" t="str">
        <f t="shared" si="203"/>
        <v xml:space="preserve"> соответствующим строкам</v>
      </c>
      <c r="AT345" s="203" t="str">
        <f t="shared" si="204"/>
        <v/>
      </c>
      <c r="AU345" s="203" t="str">
        <f t="shared" si="205"/>
        <v xml:space="preserve"> гр.3 + 4</v>
      </c>
      <c r="AV345" s="203" t="str">
        <f t="shared" si="206"/>
        <v/>
      </c>
      <c r="AW345" s="205" t="str">
        <f t="shared" si="207"/>
        <v xml:space="preserve"> раздела 1, 2, 3</v>
      </c>
      <c r="AX345" s="202" t="str">
        <f t="shared" si="208"/>
        <v xml:space="preserve"> - недопустимо.</v>
      </c>
      <c r="AY345" s="200" t="s">
        <v>1395</v>
      </c>
    </row>
    <row r="346" spans="1:51" s="200" customFormat="1" ht="45" hidden="1" outlineLevel="1" x14ac:dyDescent="0.25">
      <c r="A346" s="197"/>
      <c r="B346" s="198" t="str">
        <f t="shared" si="212"/>
        <v>В35_377</v>
      </c>
      <c r="C346" s="207" t="s">
        <v>117</v>
      </c>
      <c r="D346" s="207" t="s">
        <v>116</v>
      </c>
      <c r="E346" s="207" t="s">
        <v>116</v>
      </c>
      <c r="F346" s="207" t="s">
        <v>116</v>
      </c>
      <c r="G346" s="207" t="s">
        <v>116</v>
      </c>
      <c r="H346" s="207" t="s">
        <v>116</v>
      </c>
      <c r="I346" s="207" t="s">
        <v>179</v>
      </c>
      <c r="J346" s="207" t="s">
        <v>120</v>
      </c>
      <c r="K346" s="207" t="s">
        <v>1492</v>
      </c>
      <c r="L346" s="207"/>
      <c r="M346" s="207" t="s">
        <v>130</v>
      </c>
      <c r="N346" s="207" t="s">
        <v>120</v>
      </c>
      <c r="O346" s="207"/>
      <c r="P346" s="317" t="s">
        <v>124</v>
      </c>
      <c r="Q346" s="207"/>
      <c r="R346" s="208" t="s">
        <v>122</v>
      </c>
      <c r="S346" s="207"/>
      <c r="T346" s="207"/>
      <c r="U346" s="207" t="s">
        <v>130</v>
      </c>
      <c r="V346" s="207" t="s">
        <v>120</v>
      </c>
      <c r="W346" s="207"/>
      <c r="X346" s="317" t="s">
        <v>1664</v>
      </c>
      <c r="Y346" s="207"/>
      <c r="Z346" s="209" t="str">
        <f t="shared" si="191"/>
        <v>по всем строкам гр.5 раздела 1, 2, 3 ф.0531377 (ПРП=*) &lt;&gt; соответствующим строкам гр.3+4 раздела 1, 2, 3 - недопустимо.</v>
      </c>
      <c r="AA346" s="210" t="s">
        <v>123</v>
      </c>
      <c r="AB346" s="210" t="s">
        <v>123</v>
      </c>
      <c r="AC346" s="211"/>
      <c r="AD346" s="178">
        <v>45740.666516203702</v>
      </c>
      <c r="AE346" s="181" t="s">
        <v>4</v>
      </c>
      <c r="AF346" s="219" t="s">
        <v>123</v>
      </c>
      <c r="AG346" s="199">
        <f t="shared" si="192"/>
        <v>1</v>
      </c>
      <c r="AH346" s="200">
        <f t="shared" si="193"/>
        <v>0</v>
      </c>
      <c r="AI346" s="201">
        <f t="shared" si="194"/>
        <v>0</v>
      </c>
      <c r="AJ346" s="202" t="str">
        <f t="shared" si="195"/>
        <v>по всем строкам</v>
      </c>
      <c r="AK346" s="203" t="str">
        <f t="shared" si="196"/>
        <v/>
      </c>
      <c r="AL346" s="203" t="str">
        <f t="shared" si="197"/>
        <v xml:space="preserve"> гр.5</v>
      </c>
      <c r="AM346" s="203" t="str">
        <f t="shared" si="198"/>
        <v/>
      </c>
      <c r="AN346" s="203" t="str">
        <f t="shared" si="199"/>
        <v xml:space="preserve"> раздела 1, 2, 3</v>
      </c>
      <c r="AO346" s="203" t="str">
        <f t="shared" si="211"/>
        <v xml:space="preserve"> ф.0531377</v>
      </c>
      <c r="AP346" s="204" t="str">
        <f t="shared" si="200"/>
        <v xml:space="preserve"> (ПРП=*)</v>
      </c>
      <c r="AQ346" s="203" t="str">
        <f t="shared" si="201"/>
        <v xml:space="preserve"> &lt;&gt;</v>
      </c>
      <c r="AR346" s="203" t="str">
        <f t="shared" si="202"/>
        <v/>
      </c>
      <c r="AS346" s="203" t="str">
        <f t="shared" si="203"/>
        <v xml:space="preserve"> соответствующим строкам</v>
      </c>
      <c r="AT346" s="203" t="str">
        <f t="shared" si="204"/>
        <v/>
      </c>
      <c r="AU346" s="203" t="str">
        <f t="shared" si="205"/>
        <v xml:space="preserve"> гр.3+4</v>
      </c>
      <c r="AV346" s="203" t="str">
        <f t="shared" si="206"/>
        <v/>
      </c>
      <c r="AW346" s="205" t="str">
        <f t="shared" si="207"/>
        <v xml:space="preserve"> раздела 1, 2, 3</v>
      </c>
      <c r="AX346" s="202" t="str">
        <f t="shared" si="208"/>
        <v xml:space="preserve"> - недопустимо.</v>
      </c>
      <c r="AY346" s="200" t="s">
        <v>1396</v>
      </c>
    </row>
    <row r="347" spans="1:51" s="206" customFormat="1" ht="45" hidden="1" outlineLevel="1" x14ac:dyDescent="0.25">
      <c r="A347" s="197"/>
      <c r="B347" s="198" t="str">
        <f t="shared" si="212"/>
        <v>В36_377</v>
      </c>
      <c r="C347" s="207" t="s">
        <v>117</v>
      </c>
      <c r="D347" s="207" t="s">
        <v>116</v>
      </c>
      <c r="E347" s="207" t="s">
        <v>116</v>
      </c>
      <c r="F347" s="207" t="s">
        <v>116</v>
      </c>
      <c r="G347" s="207" t="s">
        <v>116</v>
      </c>
      <c r="H347" s="207" t="s">
        <v>116</v>
      </c>
      <c r="I347" s="207" t="s">
        <v>179</v>
      </c>
      <c r="J347" s="207" t="s">
        <v>120</v>
      </c>
      <c r="K347" s="207" t="s">
        <v>1492</v>
      </c>
      <c r="L347" s="207"/>
      <c r="M347" s="207" t="s">
        <v>121</v>
      </c>
      <c r="N347" s="207" t="s">
        <v>120</v>
      </c>
      <c r="O347" s="420" t="s">
        <v>1632</v>
      </c>
      <c r="P347" s="207" t="s">
        <v>120</v>
      </c>
      <c r="Q347" s="212"/>
      <c r="R347" s="213" t="s">
        <v>520</v>
      </c>
      <c r="S347" s="214" t="s">
        <v>230</v>
      </c>
      <c r="T347" s="214"/>
      <c r="U347" s="207"/>
      <c r="V347" s="207"/>
      <c r="W347" s="207"/>
      <c r="X347" s="207"/>
      <c r="Y347" s="207"/>
      <c r="Z347" s="209" t="str">
        <f t="shared" si="191"/>
        <v>по всем строкам (кроме стр.010, 011, 050, 060 для отчетов, формирующих "Первичный" отчет ТОФК) по всем графам раздела 1 ф.0531377 (ПРП=*) &lt; 0 - недопустимо.</v>
      </c>
      <c r="AA347" s="210" t="s">
        <v>123</v>
      </c>
      <c r="AB347" s="210" t="s">
        <v>123</v>
      </c>
      <c r="AC347" s="211"/>
      <c r="AD347" s="178">
        <v>45537.34547453704</v>
      </c>
      <c r="AE347" s="181" t="s">
        <v>4</v>
      </c>
      <c r="AF347" s="219" t="s">
        <v>123</v>
      </c>
      <c r="AG347" s="199">
        <f t="shared" si="192"/>
        <v>1</v>
      </c>
      <c r="AH347" s="200">
        <f t="shared" si="193"/>
        <v>0</v>
      </c>
      <c r="AI347" s="201">
        <f t="shared" si="194"/>
        <v>0</v>
      </c>
      <c r="AJ347" s="202" t="str">
        <f t="shared" si="195"/>
        <v>по всем строкам</v>
      </c>
      <c r="AK347" s="203" t="str">
        <f t="shared" si="196"/>
        <v xml:space="preserve"> (кроме стр.010, 011, 050, 060 для отчетов, формирующих "Первичный" отчет ТОФК)</v>
      </c>
      <c r="AL347" s="203" t="str">
        <f t="shared" si="197"/>
        <v xml:space="preserve"> по всем графам</v>
      </c>
      <c r="AM347" s="203" t="str">
        <f t="shared" si="198"/>
        <v/>
      </c>
      <c r="AN347" s="203" t="str">
        <f t="shared" si="199"/>
        <v xml:space="preserve"> раздела 1</v>
      </c>
      <c r="AO347" s="203" t="str">
        <f t="shared" si="211"/>
        <v xml:space="preserve"> ф.0531377</v>
      </c>
      <c r="AP347" s="204" t="str">
        <f t="shared" si="200"/>
        <v xml:space="preserve"> (ПРП=*)</v>
      </c>
      <c r="AQ347" s="203" t="str">
        <f t="shared" si="201"/>
        <v xml:space="preserve"> &lt;</v>
      </c>
      <c r="AR347" s="203" t="str">
        <f t="shared" si="202"/>
        <v xml:space="preserve"> 0</v>
      </c>
      <c r="AS347" s="203" t="str">
        <f t="shared" si="203"/>
        <v/>
      </c>
      <c r="AT347" s="203" t="str">
        <f t="shared" si="204"/>
        <v/>
      </c>
      <c r="AU347" s="203" t="str">
        <f t="shared" si="205"/>
        <v/>
      </c>
      <c r="AV347" s="203" t="str">
        <f t="shared" si="206"/>
        <v/>
      </c>
      <c r="AW347" s="205" t="str">
        <f t="shared" si="207"/>
        <v/>
      </c>
      <c r="AX347" s="202" t="str">
        <f t="shared" si="208"/>
        <v xml:space="preserve"> - недопустимо.</v>
      </c>
      <c r="AY347" s="206" t="s">
        <v>1399</v>
      </c>
    </row>
    <row r="348" spans="1:51" s="206" customFormat="1" ht="28.5" hidden="1" outlineLevel="1" x14ac:dyDescent="0.25">
      <c r="A348" s="197"/>
      <c r="B348" s="198" t="str">
        <f t="shared" ref="B348" si="213">"В"&amp;COUNTA($C$303:C348)&amp;"_"&amp;MID(I348,5,3)</f>
        <v>В37_377</v>
      </c>
      <c r="C348" s="207" t="s">
        <v>117</v>
      </c>
      <c r="D348" s="207" t="s">
        <v>116</v>
      </c>
      <c r="E348" s="207" t="s">
        <v>116</v>
      </c>
      <c r="F348" s="207" t="s">
        <v>116</v>
      </c>
      <c r="G348" s="207" t="s">
        <v>116</v>
      </c>
      <c r="H348" s="207" t="s">
        <v>116</v>
      </c>
      <c r="I348" s="207" t="s">
        <v>179</v>
      </c>
      <c r="J348" s="207" t="s">
        <v>884</v>
      </c>
      <c r="K348" s="207"/>
      <c r="L348" s="207"/>
      <c r="M348" s="207" t="s">
        <v>121</v>
      </c>
      <c r="N348" s="207" t="s">
        <v>120</v>
      </c>
      <c r="O348" s="207" t="s">
        <v>1362</v>
      </c>
      <c r="P348" s="207" t="s">
        <v>120</v>
      </c>
      <c r="Q348" s="212"/>
      <c r="R348" s="213" t="s">
        <v>122</v>
      </c>
      <c r="S348" s="214" t="s">
        <v>230</v>
      </c>
      <c r="T348" s="214"/>
      <c r="U348" s="207"/>
      <c r="V348" s="207"/>
      <c r="W348" s="207"/>
      <c r="X348" s="207"/>
      <c r="Y348" s="207"/>
      <c r="Z348" s="209" t="str">
        <f t="shared" ref="Z348" si="214">AJ348&amp;AK348&amp;AL348&amp;AM348&amp;AN348&amp;AO348&amp;AP348&amp;AQ348&amp;AR348&amp;AS348&amp;AT348&amp;AU348&amp;AV348&amp;AW348&amp;AX348</f>
        <v>по всем строкам (кроме стр.010, 011, 050, 060) по всем графам раздела 1 ф.0531377 (ПРП=694о) &lt;&gt; 0 - недопустимо.</v>
      </c>
      <c r="AA348" s="210" t="s">
        <v>123</v>
      </c>
      <c r="AB348" s="210" t="s">
        <v>123</v>
      </c>
      <c r="AC348" s="211"/>
      <c r="AD348" s="178"/>
      <c r="AE348" s="181" t="s">
        <v>4</v>
      </c>
      <c r="AF348" s="219" t="s">
        <v>123</v>
      </c>
      <c r="AG348" s="199">
        <f t="shared" ref="AG348" si="215">IF(AE348="Включена",1,0)</f>
        <v>1</v>
      </c>
      <c r="AH348" s="200">
        <f t="shared" ref="AH348" si="216">IF(AE348="Черновик",1,0)</f>
        <v>0</v>
      </c>
      <c r="AI348" s="201">
        <f t="shared" ref="AI348" si="217">IF(AE348="Отсутствует",1,0)</f>
        <v>0</v>
      </c>
      <c r="AJ348" s="202" t="str">
        <f t="shared" ref="AJ348" si="218">IF(N348="*","по всем строкам","стр."&amp;N348)</f>
        <v>по всем строкам</v>
      </c>
      <c r="AK348" s="203" t="str">
        <f t="shared" ref="AK348" si="219">IF(O348="",""," (кроме стр."&amp;O348&amp;")")</f>
        <v xml:space="preserve"> (кроме стр.010, 011, 050, 060)</v>
      </c>
      <c r="AL348" s="203" t="str">
        <f t="shared" ref="AL348" si="220">IF(P348="*"," по всем графам"," гр."&amp;P348)</f>
        <v xml:space="preserve"> по всем графам</v>
      </c>
      <c r="AM348" s="203" t="str">
        <f t="shared" ref="AM348" si="221">IF(Q348="",""," (кроме гр."&amp;Q348&amp;")")</f>
        <v/>
      </c>
      <c r="AN348" s="203" t="str">
        <f t="shared" ref="AN348" si="222">IF(M348="",""," раздела "&amp;M348)</f>
        <v xml:space="preserve"> раздела 1</v>
      </c>
      <c r="AO348" s="203" t="str">
        <f t="shared" ref="AO348" si="223">" ф."&amp;I348</f>
        <v xml:space="preserve"> ф.0531377</v>
      </c>
      <c r="AP348" s="204" t="str">
        <f t="shared" ref="AP348" si="224">IF(J348="",""," (ПРП="&amp;J348&amp;")")</f>
        <v xml:space="preserve"> (ПРП=694о)</v>
      </c>
      <c r="AQ348" s="203" t="str">
        <f t="shared" ref="AQ348" si="225">IF(R348="="," &lt;&gt;",IF(R348="&lt;&gt;"," =",IF(R348="&gt;"," &lt;",IF(R348="&lt;"," &gt;",IF(R348="&gt;="," &lt;",IF(R348="&lt;="," &gt;",""))))))</f>
        <v xml:space="preserve"> &lt;&gt;</v>
      </c>
      <c r="AR348" s="203" t="str">
        <f t="shared" ref="AR348" si="226">IF(S348="",""," "&amp;S348)</f>
        <v xml:space="preserve"> 0</v>
      </c>
      <c r="AS348" s="203" t="str">
        <f t="shared" ref="AS348" si="227">IF(V348="*"," соответствующим строкам",IF(V348="",""," "&amp;V348))</f>
        <v/>
      </c>
      <c r="AT348" s="203" t="str">
        <f t="shared" ref="AT348" si="228">IF(W348="",""," (кроме стр."&amp;W348&amp;")")</f>
        <v/>
      </c>
      <c r="AU348" s="203" t="str">
        <f t="shared" ref="AU348" si="229">IF(X348="*"," по соответствующим графам",IF(X348="",""," гр."&amp;X348))</f>
        <v/>
      </c>
      <c r="AV348" s="203" t="str">
        <f t="shared" ref="AV348" si="230">IF(Y348="",""," (кроме гр."&amp;Y348&amp;")")</f>
        <v/>
      </c>
      <c r="AW348" s="205" t="str">
        <f t="shared" ref="AW348" si="231">IF(U348="",""," раздела "&amp;U348)</f>
        <v/>
      </c>
      <c r="AX348" s="202" t="str">
        <f t="shared" ref="AX348" si="232">IF(AC348="",IF(IF(OR(AA348="П",AB348="П"),"П","Б")="Б"," - недопустимо."," - требуется пояснение.")," - "&amp;AC348)</f>
        <v xml:space="preserve"> - недопустимо.</v>
      </c>
    </row>
    <row r="349" spans="1:51" s="200" customFormat="1" ht="28.5" hidden="1" outlineLevel="1" x14ac:dyDescent="0.25">
      <c r="A349" s="197"/>
      <c r="B349" s="198" t="str">
        <f t="shared" si="212"/>
        <v>В38_377</v>
      </c>
      <c r="C349" s="207" t="s">
        <v>117</v>
      </c>
      <c r="D349" s="207" t="s">
        <v>116</v>
      </c>
      <c r="E349" s="207" t="s">
        <v>116</v>
      </c>
      <c r="F349" s="207" t="s">
        <v>116</v>
      </c>
      <c r="G349" s="207" t="s">
        <v>116</v>
      </c>
      <c r="H349" s="207" t="s">
        <v>116</v>
      </c>
      <c r="I349" s="207" t="s">
        <v>179</v>
      </c>
      <c r="J349" s="207" t="s">
        <v>120</v>
      </c>
      <c r="K349" s="207"/>
      <c r="L349" s="207"/>
      <c r="M349" s="207" t="s">
        <v>121</v>
      </c>
      <c r="N349" s="207" t="s">
        <v>292</v>
      </c>
      <c r="O349" s="207"/>
      <c r="P349" s="207" t="s">
        <v>120</v>
      </c>
      <c r="Q349" s="207"/>
      <c r="R349" s="208" t="s">
        <v>122</v>
      </c>
      <c r="S349" s="207"/>
      <c r="T349" s="207"/>
      <c r="U349" s="207" t="s">
        <v>121</v>
      </c>
      <c r="V349" s="207" t="s">
        <v>865</v>
      </c>
      <c r="W349" s="207"/>
      <c r="X349" s="207" t="s">
        <v>120</v>
      </c>
      <c r="Y349" s="207"/>
      <c r="Z349" s="209" t="str">
        <f t="shared" si="191"/>
        <v>стр.010 по всем графам раздела 1 ф.0531377 (ПРП=*) &lt;&gt; 011 + 012 + 013 + 014 + 015 по соответствующим графам раздела 1 - недопустимо.</v>
      </c>
      <c r="AA349" s="210" t="s">
        <v>123</v>
      </c>
      <c r="AB349" s="210" t="s">
        <v>123</v>
      </c>
      <c r="AC349" s="211"/>
      <c r="AD349" s="178"/>
      <c r="AE349" s="181" t="s">
        <v>4</v>
      </c>
      <c r="AF349" s="219" t="s">
        <v>123</v>
      </c>
      <c r="AG349" s="199">
        <f t="shared" si="192"/>
        <v>1</v>
      </c>
      <c r="AH349" s="200">
        <f t="shared" si="193"/>
        <v>0</v>
      </c>
      <c r="AI349" s="201">
        <f t="shared" si="194"/>
        <v>0</v>
      </c>
      <c r="AJ349" s="202" t="str">
        <f t="shared" si="195"/>
        <v>стр.010</v>
      </c>
      <c r="AK349" s="203" t="str">
        <f t="shared" si="196"/>
        <v/>
      </c>
      <c r="AL349" s="203" t="str">
        <f t="shared" si="197"/>
        <v xml:space="preserve"> по всем графам</v>
      </c>
      <c r="AM349" s="203" t="str">
        <f t="shared" si="198"/>
        <v/>
      </c>
      <c r="AN349" s="203" t="str">
        <f t="shared" si="199"/>
        <v xml:space="preserve"> раздела 1</v>
      </c>
      <c r="AO349" s="203" t="str">
        <f t="shared" si="211"/>
        <v xml:space="preserve"> ф.0531377</v>
      </c>
      <c r="AP349" s="204" t="str">
        <f t="shared" si="200"/>
        <v xml:space="preserve"> (ПРП=*)</v>
      </c>
      <c r="AQ349" s="203" t="str">
        <f t="shared" si="201"/>
        <v xml:space="preserve"> &lt;&gt;</v>
      </c>
      <c r="AR349" s="203" t="str">
        <f t="shared" si="202"/>
        <v/>
      </c>
      <c r="AS349" s="203" t="str">
        <f t="shared" si="203"/>
        <v xml:space="preserve"> 011 + 012 + 013 + 014 + 015</v>
      </c>
      <c r="AT349" s="203" t="str">
        <f t="shared" si="204"/>
        <v/>
      </c>
      <c r="AU349" s="203" t="str">
        <f t="shared" si="205"/>
        <v xml:space="preserve"> по соответствующим графам</v>
      </c>
      <c r="AV349" s="203" t="str">
        <f t="shared" si="206"/>
        <v/>
      </c>
      <c r="AW349" s="205" t="str">
        <f t="shared" si="207"/>
        <v xml:space="preserve"> раздела 1</v>
      </c>
      <c r="AX349" s="202" t="str">
        <f t="shared" si="208"/>
        <v xml:space="preserve"> - недопустимо.</v>
      </c>
      <c r="AY349" s="200" t="s">
        <v>1363</v>
      </c>
    </row>
    <row r="350" spans="1:51" s="200" customFormat="1" hidden="1" outlineLevel="1" x14ac:dyDescent="0.25">
      <c r="A350" s="197"/>
      <c r="B350" s="670" t="str">
        <f t="shared" si="212"/>
        <v>В39_377</v>
      </c>
      <c r="C350" s="662" t="s">
        <v>117</v>
      </c>
      <c r="D350" s="662" t="s">
        <v>116</v>
      </c>
      <c r="E350" s="662" t="s">
        <v>116</v>
      </c>
      <c r="F350" s="662" t="s">
        <v>116</v>
      </c>
      <c r="G350" s="662" t="s">
        <v>116</v>
      </c>
      <c r="H350" s="662" t="s">
        <v>116</v>
      </c>
      <c r="I350" s="662" t="s">
        <v>179</v>
      </c>
      <c r="J350" s="662" t="s">
        <v>120</v>
      </c>
      <c r="K350" s="317" t="s">
        <v>1665</v>
      </c>
      <c r="L350" s="662"/>
      <c r="M350" s="662" t="s">
        <v>121</v>
      </c>
      <c r="N350" s="207" t="s">
        <v>687</v>
      </c>
      <c r="O350" s="662"/>
      <c r="P350" s="662" t="s">
        <v>120</v>
      </c>
      <c r="Q350" s="662"/>
      <c r="R350" s="668" t="s">
        <v>122</v>
      </c>
      <c r="S350" s="662" t="s">
        <v>230</v>
      </c>
      <c r="T350" s="388"/>
      <c r="U350" s="662"/>
      <c r="V350" s="662"/>
      <c r="W350" s="662"/>
      <c r="X350" s="662"/>
      <c r="Y350" s="662"/>
      <c r="Z350" s="664" t="str">
        <f t="shared" si="191"/>
        <v>стр.012 по всем графам раздела 1 ф.0531377 (ПРП=*) &lt;&gt; 0 - недопустимо.</v>
      </c>
      <c r="AA350" s="210" t="s">
        <v>123</v>
      </c>
      <c r="AB350" s="210" t="s">
        <v>123</v>
      </c>
      <c r="AC350" s="211"/>
      <c r="AD350" s="178">
        <v>45768.624456018515</v>
      </c>
      <c r="AE350" s="181" t="s">
        <v>4</v>
      </c>
      <c r="AF350" s="219" t="s">
        <v>123</v>
      </c>
      <c r="AG350" s="199">
        <f t="shared" si="192"/>
        <v>1</v>
      </c>
      <c r="AH350" s="200">
        <f t="shared" si="193"/>
        <v>0</v>
      </c>
      <c r="AI350" s="201">
        <f t="shared" si="194"/>
        <v>0</v>
      </c>
      <c r="AJ350" s="202" t="str">
        <f t="shared" si="195"/>
        <v>стр.012</v>
      </c>
      <c r="AK350" s="203" t="str">
        <f t="shared" si="196"/>
        <v/>
      </c>
      <c r="AL350" s="203" t="str">
        <f t="shared" si="197"/>
        <v xml:space="preserve"> по всем графам</v>
      </c>
      <c r="AM350" s="203" t="str">
        <f t="shared" si="198"/>
        <v/>
      </c>
      <c r="AN350" s="203" t="str">
        <f t="shared" si="199"/>
        <v xml:space="preserve"> раздела 1</v>
      </c>
      <c r="AO350" s="203" t="str">
        <f t="shared" si="211"/>
        <v xml:space="preserve"> ф.0531377</v>
      </c>
      <c r="AP350" s="204" t="str">
        <f t="shared" si="200"/>
        <v xml:space="preserve"> (ПРП=*)</v>
      </c>
      <c r="AQ350" s="203" t="str">
        <f t="shared" si="201"/>
        <v xml:space="preserve"> &lt;&gt;</v>
      </c>
      <c r="AR350" s="203" t="str">
        <f t="shared" si="202"/>
        <v xml:space="preserve"> 0</v>
      </c>
      <c r="AS350" s="203" t="str">
        <f t="shared" si="203"/>
        <v/>
      </c>
      <c r="AT350" s="203" t="str">
        <f t="shared" si="204"/>
        <v/>
      </c>
      <c r="AU350" s="203" t="str">
        <f t="shared" si="205"/>
        <v/>
      </c>
      <c r="AV350" s="203" t="str">
        <f t="shared" si="206"/>
        <v/>
      </c>
      <c r="AW350" s="205" t="str">
        <f t="shared" si="207"/>
        <v/>
      </c>
      <c r="AX350" s="202" t="str">
        <f t="shared" si="208"/>
        <v xml:space="preserve"> - недопустимо.</v>
      </c>
      <c r="AY350" s="200" t="s">
        <v>1369</v>
      </c>
    </row>
    <row r="351" spans="1:51" s="200" customFormat="1" hidden="1" outlineLevel="1" x14ac:dyDescent="0.25">
      <c r="A351" s="197"/>
      <c r="B351" s="671"/>
      <c r="C351" s="663"/>
      <c r="D351" s="663"/>
      <c r="E351" s="663"/>
      <c r="F351" s="663"/>
      <c r="G351" s="663"/>
      <c r="H351" s="663"/>
      <c r="I351" s="663"/>
      <c r="J351" s="663"/>
      <c r="K351" s="207"/>
      <c r="L351" s="663"/>
      <c r="M351" s="663"/>
      <c r="N351" s="420" t="s">
        <v>1621</v>
      </c>
      <c r="O351" s="663"/>
      <c r="P351" s="663"/>
      <c r="Q351" s="663"/>
      <c r="R351" s="669"/>
      <c r="S351" s="663"/>
      <c r="T351" s="389"/>
      <c r="U351" s="663"/>
      <c r="V351" s="663"/>
      <c r="W351" s="663"/>
      <c r="X351" s="663"/>
      <c r="Y351" s="663"/>
      <c r="Z351" s="665"/>
      <c r="AA351" s="210" t="s">
        <v>123</v>
      </c>
      <c r="AB351" s="210" t="s">
        <v>123</v>
      </c>
      <c r="AC351" s="211"/>
      <c r="AD351" s="178">
        <v>45532.390219907407</v>
      </c>
      <c r="AE351" s="185" t="s">
        <v>4</v>
      </c>
      <c r="AF351" s="219" t="s">
        <v>123</v>
      </c>
      <c r="AG351" s="199"/>
      <c r="AI351" s="201"/>
      <c r="AJ351" s="202" t="str">
        <f t="shared" si="195"/>
        <v>стр.029, 036, 038, 042</v>
      </c>
      <c r="AK351" s="203"/>
      <c r="AL351" s="203"/>
      <c r="AM351" s="203"/>
      <c r="AN351" s="203"/>
      <c r="AO351" s="203"/>
      <c r="AP351" s="204"/>
      <c r="AQ351" s="203"/>
      <c r="AR351" s="203"/>
      <c r="AS351" s="203"/>
      <c r="AT351" s="203"/>
      <c r="AU351" s="203"/>
      <c r="AV351" s="203"/>
      <c r="AW351" s="205"/>
      <c r="AX351" s="202"/>
    </row>
    <row r="352" spans="1:51" s="200" customFormat="1" ht="28.5" hidden="1" outlineLevel="1" x14ac:dyDescent="0.25">
      <c r="A352" s="197"/>
      <c r="B352" s="198" t="str">
        <f t="shared" si="212"/>
        <v>В40_377</v>
      </c>
      <c r="C352" s="207" t="s">
        <v>117</v>
      </c>
      <c r="D352" s="207" t="s">
        <v>116</v>
      </c>
      <c r="E352" s="207" t="s">
        <v>116</v>
      </c>
      <c r="F352" s="207" t="s">
        <v>116</v>
      </c>
      <c r="G352" s="207" t="s">
        <v>116</v>
      </c>
      <c r="H352" s="207" t="s">
        <v>116</v>
      </c>
      <c r="I352" s="207" t="s">
        <v>179</v>
      </c>
      <c r="J352" s="207" t="s">
        <v>120</v>
      </c>
      <c r="K352" s="207"/>
      <c r="L352" s="207"/>
      <c r="M352" s="207" t="s">
        <v>121</v>
      </c>
      <c r="N352" s="207" t="s">
        <v>687</v>
      </c>
      <c r="O352" s="207"/>
      <c r="P352" s="207" t="s">
        <v>120</v>
      </c>
      <c r="Q352" s="207"/>
      <c r="R352" s="208" t="s">
        <v>122</v>
      </c>
      <c r="S352" s="207"/>
      <c r="T352" s="207"/>
      <c r="U352" s="207" t="s">
        <v>131</v>
      </c>
      <c r="V352" s="207" t="s">
        <v>866</v>
      </c>
      <c r="W352" s="207"/>
      <c r="X352" s="207" t="s">
        <v>120</v>
      </c>
      <c r="Y352" s="207"/>
      <c r="Z352" s="209" t="str">
        <f t="shared" si="191"/>
        <v>стр.012 по всем графам раздела 1 ф.0531377 (ПРП=*) &lt;&gt; 097 по соответствующим графам раздела 2 - недопустимо.</v>
      </c>
      <c r="AA352" s="210" t="s">
        <v>123</v>
      </c>
      <c r="AB352" s="210" t="s">
        <v>123</v>
      </c>
      <c r="AC352" s="211"/>
      <c r="AD352" s="178"/>
      <c r="AE352" s="181" t="s">
        <v>4</v>
      </c>
      <c r="AF352" s="219" t="s">
        <v>123</v>
      </c>
      <c r="AG352" s="199">
        <f t="shared" si="192"/>
        <v>1</v>
      </c>
      <c r="AH352" s="200">
        <f t="shared" si="193"/>
        <v>0</v>
      </c>
      <c r="AI352" s="201">
        <f t="shared" si="194"/>
        <v>0</v>
      </c>
      <c r="AJ352" s="202" t="str">
        <f t="shared" si="195"/>
        <v>стр.012</v>
      </c>
      <c r="AK352" s="203" t="str">
        <f t="shared" si="196"/>
        <v/>
      </c>
      <c r="AL352" s="203" t="str">
        <f t="shared" si="197"/>
        <v xml:space="preserve"> по всем графам</v>
      </c>
      <c r="AM352" s="203" t="str">
        <f t="shared" si="198"/>
        <v/>
      </c>
      <c r="AN352" s="203" t="str">
        <f t="shared" si="199"/>
        <v xml:space="preserve"> раздела 1</v>
      </c>
      <c r="AO352" s="203" t="str">
        <f t="shared" si="211"/>
        <v xml:space="preserve"> ф.0531377</v>
      </c>
      <c r="AP352" s="204" t="str">
        <f t="shared" si="200"/>
        <v xml:space="preserve"> (ПРП=*)</v>
      </c>
      <c r="AQ352" s="203" t="str">
        <f t="shared" si="201"/>
        <v xml:space="preserve"> &lt;&gt;</v>
      </c>
      <c r="AR352" s="203" t="str">
        <f t="shared" si="202"/>
        <v/>
      </c>
      <c r="AS352" s="203" t="str">
        <f t="shared" si="203"/>
        <v xml:space="preserve"> 097</v>
      </c>
      <c r="AT352" s="203" t="str">
        <f t="shared" si="204"/>
        <v/>
      </c>
      <c r="AU352" s="203" t="str">
        <f t="shared" si="205"/>
        <v xml:space="preserve"> по соответствующим графам</v>
      </c>
      <c r="AV352" s="203" t="str">
        <f t="shared" si="206"/>
        <v/>
      </c>
      <c r="AW352" s="205" t="str">
        <f t="shared" si="207"/>
        <v xml:space="preserve"> раздела 2</v>
      </c>
      <c r="AX352" s="202" t="str">
        <f t="shared" si="208"/>
        <v xml:space="preserve"> - недопустимо.</v>
      </c>
      <c r="AY352" s="200" t="s">
        <v>1366</v>
      </c>
    </row>
    <row r="353" spans="1:51" s="200" customFormat="1" ht="28.5" hidden="1" outlineLevel="1" x14ac:dyDescent="0.25">
      <c r="A353" s="197"/>
      <c r="B353" s="198" t="str">
        <f t="shared" si="212"/>
        <v>В41_377</v>
      </c>
      <c r="C353" s="207" t="s">
        <v>117</v>
      </c>
      <c r="D353" s="207" t="s">
        <v>116</v>
      </c>
      <c r="E353" s="207" t="s">
        <v>116</v>
      </c>
      <c r="F353" s="207" t="s">
        <v>116</v>
      </c>
      <c r="G353" s="207" t="s">
        <v>116</v>
      </c>
      <c r="H353" s="207" t="s">
        <v>116</v>
      </c>
      <c r="I353" s="207" t="s">
        <v>179</v>
      </c>
      <c r="J353" s="207" t="s">
        <v>120</v>
      </c>
      <c r="K353" s="207"/>
      <c r="L353" s="207"/>
      <c r="M353" s="207" t="s">
        <v>121</v>
      </c>
      <c r="N353" s="207" t="s">
        <v>867</v>
      </c>
      <c r="O353" s="207"/>
      <c r="P353" s="207" t="s">
        <v>120</v>
      </c>
      <c r="Q353" s="207"/>
      <c r="R353" s="208" t="s">
        <v>122</v>
      </c>
      <c r="S353" s="207"/>
      <c r="T353" s="207"/>
      <c r="U353" s="207" t="s">
        <v>131</v>
      </c>
      <c r="V353" s="207" t="s">
        <v>868</v>
      </c>
      <c r="W353" s="207"/>
      <c r="X353" s="207" t="s">
        <v>120</v>
      </c>
      <c r="Y353" s="207"/>
      <c r="Z353" s="209" t="str">
        <f t="shared" si="191"/>
        <v>стр.013 по всем графам раздела 1 ф.0531377 (ПРП=*) &lt;&gt; 151 по соответствующим графам раздела 2 - недопустимо.</v>
      </c>
      <c r="AA353" s="210" t="s">
        <v>123</v>
      </c>
      <c r="AB353" s="210" t="s">
        <v>123</v>
      </c>
      <c r="AC353" s="211"/>
      <c r="AD353" s="178"/>
      <c r="AE353" s="181" t="s">
        <v>4</v>
      </c>
      <c r="AF353" s="219" t="s">
        <v>123</v>
      </c>
      <c r="AG353" s="199">
        <f t="shared" si="192"/>
        <v>1</v>
      </c>
      <c r="AH353" s="200">
        <f t="shared" si="193"/>
        <v>0</v>
      </c>
      <c r="AI353" s="201">
        <f t="shared" si="194"/>
        <v>0</v>
      </c>
      <c r="AJ353" s="202" t="str">
        <f t="shared" si="195"/>
        <v>стр.013</v>
      </c>
      <c r="AK353" s="203" t="str">
        <f t="shared" si="196"/>
        <v/>
      </c>
      <c r="AL353" s="203" t="str">
        <f t="shared" si="197"/>
        <v xml:space="preserve"> по всем графам</v>
      </c>
      <c r="AM353" s="203" t="str">
        <f t="shared" si="198"/>
        <v/>
      </c>
      <c r="AN353" s="203" t="str">
        <f t="shared" si="199"/>
        <v xml:space="preserve"> раздела 1</v>
      </c>
      <c r="AO353" s="203" t="str">
        <f t="shared" si="211"/>
        <v xml:space="preserve"> ф.0531377</v>
      </c>
      <c r="AP353" s="204" t="str">
        <f t="shared" si="200"/>
        <v xml:space="preserve"> (ПРП=*)</v>
      </c>
      <c r="AQ353" s="203" t="str">
        <f t="shared" si="201"/>
        <v xml:space="preserve"> &lt;&gt;</v>
      </c>
      <c r="AR353" s="203" t="str">
        <f t="shared" si="202"/>
        <v/>
      </c>
      <c r="AS353" s="203" t="str">
        <f t="shared" si="203"/>
        <v xml:space="preserve"> 151</v>
      </c>
      <c r="AT353" s="203" t="str">
        <f t="shared" si="204"/>
        <v/>
      </c>
      <c r="AU353" s="203" t="str">
        <f t="shared" si="205"/>
        <v xml:space="preserve"> по соответствующим графам</v>
      </c>
      <c r="AV353" s="203" t="str">
        <f t="shared" si="206"/>
        <v/>
      </c>
      <c r="AW353" s="205" t="str">
        <f t="shared" si="207"/>
        <v xml:space="preserve"> раздела 2</v>
      </c>
      <c r="AX353" s="202" t="str">
        <f t="shared" si="208"/>
        <v xml:space="preserve"> - недопустимо.</v>
      </c>
      <c r="AY353" s="200" t="s">
        <v>1370</v>
      </c>
    </row>
    <row r="354" spans="1:51" s="200" customFormat="1" ht="30" hidden="1" outlineLevel="1" x14ac:dyDescent="0.25">
      <c r="A354" s="197"/>
      <c r="B354" s="198" t="str">
        <f t="shared" si="212"/>
        <v>В42_377</v>
      </c>
      <c r="C354" s="207" t="s">
        <v>117</v>
      </c>
      <c r="D354" s="207" t="s">
        <v>116</v>
      </c>
      <c r="E354" s="207" t="s">
        <v>116</v>
      </c>
      <c r="F354" s="207" t="s">
        <v>116</v>
      </c>
      <c r="G354" s="207" t="s">
        <v>116</v>
      </c>
      <c r="H354" s="207" t="s">
        <v>116</v>
      </c>
      <c r="I354" s="207" t="s">
        <v>179</v>
      </c>
      <c r="J354" s="207" t="s">
        <v>120</v>
      </c>
      <c r="K354" s="207"/>
      <c r="L354" s="207"/>
      <c r="M354" s="207" t="s">
        <v>121</v>
      </c>
      <c r="N354" s="207" t="s">
        <v>869</v>
      </c>
      <c r="O354" s="207"/>
      <c r="P354" s="207" t="s">
        <v>120</v>
      </c>
      <c r="Q354" s="207"/>
      <c r="R354" s="208" t="s">
        <v>122</v>
      </c>
      <c r="S354" s="207"/>
      <c r="T354" s="207"/>
      <c r="U354" s="207" t="s">
        <v>121</v>
      </c>
      <c r="V354" s="207" t="s">
        <v>870</v>
      </c>
      <c r="W354" s="207"/>
      <c r="X354" s="207" t="s">
        <v>120</v>
      </c>
      <c r="Y354" s="207"/>
      <c r="Z354" s="209" t="str">
        <f t="shared" si="191"/>
        <v>стр.020 по всем графам раздела 1 ф.0531377 (ПРП=*) &lt;&gt; 021 + 022 + 023 + 024 + 028 + 029 по соответствующим графам раздела 1 - недопустимо.</v>
      </c>
      <c r="AA354" s="210" t="s">
        <v>123</v>
      </c>
      <c r="AB354" s="210" t="s">
        <v>123</v>
      </c>
      <c r="AC354" s="211"/>
      <c r="AD354" s="178"/>
      <c r="AE354" s="181" t="s">
        <v>4</v>
      </c>
      <c r="AF354" s="219" t="s">
        <v>123</v>
      </c>
      <c r="AG354" s="199">
        <f t="shared" si="192"/>
        <v>1</v>
      </c>
      <c r="AH354" s="200">
        <f t="shared" si="193"/>
        <v>0</v>
      </c>
      <c r="AI354" s="201">
        <f t="shared" si="194"/>
        <v>0</v>
      </c>
      <c r="AJ354" s="202" t="str">
        <f t="shared" si="195"/>
        <v>стр.020</v>
      </c>
      <c r="AK354" s="203" t="str">
        <f t="shared" si="196"/>
        <v/>
      </c>
      <c r="AL354" s="203" t="str">
        <f t="shared" si="197"/>
        <v xml:space="preserve"> по всем графам</v>
      </c>
      <c r="AM354" s="203" t="str">
        <f t="shared" si="198"/>
        <v/>
      </c>
      <c r="AN354" s="203" t="str">
        <f t="shared" si="199"/>
        <v xml:space="preserve"> раздела 1</v>
      </c>
      <c r="AO354" s="203" t="str">
        <f t="shared" si="211"/>
        <v xml:space="preserve"> ф.0531377</v>
      </c>
      <c r="AP354" s="204" t="str">
        <f t="shared" si="200"/>
        <v xml:space="preserve"> (ПРП=*)</v>
      </c>
      <c r="AQ354" s="203" t="str">
        <f t="shared" si="201"/>
        <v xml:space="preserve"> &lt;&gt;</v>
      </c>
      <c r="AR354" s="203" t="str">
        <f t="shared" si="202"/>
        <v/>
      </c>
      <c r="AS354" s="203" t="str">
        <f t="shared" si="203"/>
        <v xml:space="preserve"> 021 + 022 + 023 + 024 + 028 + 029</v>
      </c>
      <c r="AT354" s="203" t="str">
        <f t="shared" si="204"/>
        <v/>
      </c>
      <c r="AU354" s="203" t="str">
        <f t="shared" si="205"/>
        <v xml:space="preserve"> по соответствующим графам</v>
      </c>
      <c r="AV354" s="203" t="str">
        <f t="shared" si="206"/>
        <v/>
      </c>
      <c r="AW354" s="205" t="str">
        <f t="shared" si="207"/>
        <v xml:space="preserve"> раздела 1</v>
      </c>
      <c r="AX354" s="202" t="str">
        <f t="shared" si="208"/>
        <v xml:space="preserve"> - недопустимо.</v>
      </c>
      <c r="AY354" s="200" t="s">
        <v>1364</v>
      </c>
    </row>
    <row r="355" spans="1:51" s="200" customFormat="1" ht="28.5" hidden="1" outlineLevel="1" x14ac:dyDescent="0.25">
      <c r="A355" s="197"/>
      <c r="B355" s="198" t="str">
        <f t="shared" si="212"/>
        <v>В43_377</v>
      </c>
      <c r="C355" s="207" t="s">
        <v>117</v>
      </c>
      <c r="D355" s="207" t="s">
        <v>116</v>
      </c>
      <c r="E355" s="207" t="s">
        <v>116</v>
      </c>
      <c r="F355" s="207" t="s">
        <v>116</v>
      </c>
      <c r="G355" s="207" t="s">
        <v>116</v>
      </c>
      <c r="H355" s="207" t="s">
        <v>116</v>
      </c>
      <c r="I355" s="207" t="s">
        <v>179</v>
      </c>
      <c r="J355" s="207" t="s">
        <v>120</v>
      </c>
      <c r="K355" s="207"/>
      <c r="L355" s="207"/>
      <c r="M355" s="207" t="s">
        <v>121</v>
      </c>
      <c r="N355" s="207" t="s">
        <v>871</v>
      </c>
      <c r="O355" s="207"/>
      <c r="P355" s="207" t="s">
        <v>120</v>
      </c>
      <c r="Q355" s="207"/>
      <c r="R355" s="208" t="s">
        <v>122</v>
      </c>
      <c r="S355" s="207"/>
      <c r="T355" s="207"/>
      <c r="U355" s="207" t="s">
        <v>121</v>
      </c>
      <c r="V355" s="207" t="s">
        <v>872</v>
      </c>
      <c r="W355" s="207"/>
      <c r="X355" s="207" t="s">
        <v>120</v>
      </c>
      <c r="Y355" s="207"/>
      <c r="Z355" s="209" t="str">
        <f t="shared" si="191"/>
        <v>стр.024 по всем графам раздела 1 ф.0531377 (ПРП=*) &lt;&gt; 025 + 026 + 027 по соответствующим графам раздела 1 - недопустимо.</v>
      </c>
      <c r="AA355" s="210" t="s">
        <v>123</v>
      </c>
      <c r="AB355" s="210" t="s">
        <v>123</v>
      </c>
      <c r="AC355" s="211"/>
      <c r="AD355" s="178"/>
      <c r="AE355" s="181" t="s">
        <v>4</v>
      </c>
      <c r="AF355" s="219" t="s">
        <v>123</v>
      </c>
      <c r="AG355" s="199">
        <f t="shared" si="192"/>
        <v>1</v>
      </c>
      <c r="AH355" s="200">
        <f t="shared" si="193"/>
        <v>0</v>
      </c>
      <c r="AI355" s="201">
        <f t="shared" si="194"/>
        <v>0</v>
      </c>
      <c r="AJ355" s="202" t="str">
        <f t="shared" si="195"/>
        <v>стр.024</v>
      </c>
      <c r="AK355" s="203" t="str">
        <f t="shared" si="196"/>
        <v/>
      </c>
      <c r="AL355" s="203" t="str">
        <f t="shared" si="197"/>
        <v xml:space="preserve"> по всем графам</v>
      </c>
      <c r="AM355" s="203" t="str">
        <f t="shared" si="198"/>
        <v/>
      </c>
      <c r="AN355" s="203" t="str">
        <f t="shared" si="199"/>
        <v xml:space="preserve"> раздела 1</v>
      </c>
      <c r="AO355" s="203" t="str">
        <f t="shared" si="211"/>
        <v xml:space="preserve"> ф.0531377</v>
      </c>
      <c r="AP355" s="204" t="str">
        <f t="shared" si="200"/>
        <v xml:space="preserve"> (ПРП=*)</v>
      </c>
      <c r="AQ355" s="203" t="str">
        <f t="shared" si="201"/>
        <v xml:space="preserve"> &lt;&gt;</v>
      </c>
      <c r="AR355" s="203" t="str">
        <f t="shared" si="202"/>
        <v/>
      </c>
      <c r="AS355" s="203" t="str">
        <f t="shared" si="203"/>
        <v xml:space="preserve"> 025 + 026 + 027</v>
      </c>
      <c r="AT355" s="203" t="str">
        <f t="shared" si="204"/>
        <v/>
      </c>
      <c r="AU355" s="203" t="str">
        <f t="shared" si="205"/>
        <v xml:space="preserve"> по соответствующим графам</v>
      </c>
      <c r="AV355" s="203" t="str">
        <f t="shared" si="206"/>
        <v/>
      </c>
      <c r="AW355" s="205" t="str">
        <f t="shared" si="207"/>
        <v xml:space="preserve"> раздела 1</v>
      </c>
      <c r="AX355" s="202" t="str">
        <f t="shared" si="208"/>
        <v xml:space="preserve"> - недопустимо.</v>
      </c>
      <c r="AY355" s="200" t="s">
        <v>1372</v>
      </c>
    </row>
    <row r="356" spans="1:51" s="200" customFormat="1" ht="28.5" hidden="1" outlineLevel="1" x14ac:dyDescent="0.25">
      <c r="A356" s="197"/>
      <c r="B356" s="198" t="str">
        <f t="shared" si="212"/>
        <v>В44_377</v>
      </c>
      <c r="C356" s="207" t="s">
        <v>117</v>
      </c>
      <c r="D356" s="207" t="s">
        <v>116</v>
      </c>
      <c r="E356" s="207" t="s">
        <v>116</v>
      </c>
      <c r="F356" s="207" t="s">
        <v>116</v>
      </c>
      <c r="G356" s="207" t="s">
        <v>116</v>
      </c>
      <c r="H356" s="207" t="s">
        <v>116</v>
      </c>
      <c r="I356" s="207" t="s">
        <v>179</v>
      </c>
      <c r="J356" s="207" t="s">
        <v>120</v>
      </c>
      <c r="K356" s="207"/>
      <c r="L356" s="207"/>
      <c r="M356" s="207" t="s">
        <v>121</v>
      </c>
      <c r="N356" s="207" t="s">
        <v>762</v>
      </c>
      <c r="O356" s="207"/>
      <c r="P356" s="207" t="s">
        <v>120</v>
      </c>
      <c r="Q356" s="207"/>
      <c r="R356" s="208" t="s">
        <v>122</v>
      </c>
      <c r="S356" s="207"/>
      <c r="T356" s="207"/>
      <c r="U356" s="207" t="s">
        <v>121</v>
      </c>
      <c r="V356" s="207" t="s">
        <v>873</v>
      </c>
      <c r="W356" s="207"/>
      <c r="X356" s="207" t="s">
        <v>120</v>
      </c>
      <c r="Y356" s="207"/>
      <c r="Z356" s="209" t="str">
        <f t="shared" si="191"/>
        <v>стр.030 по всем графам раздела 1 ф.0531377 (ПРП=*) &lt;&gt; 031 + 037 + 038 по соответствующим графам раздела 1 - недопустимо.</v>
      </c>
      <c r="AA356" s="210" t="s">
        <v>123</v>
      </c>
      <c r="AB356" s="210" t="s">
        <v>123</v>
      </c>
      <c r="AC356" s="211"/>
      <c r="AD356" s="178"/>
      <c r="AE356" s="181" t="s">
        <v>4</v>
      </c>
      <c r="AF356" s="219" t="s">
        <v>123</v>
      </c>
      <c r="AG356" s="199">
        <f t="shared" si="192"/>
        <v>1</v>
      </c>
      <c r="AH356" s="200">
        <f t="shared" si="193"/>
        <v>0</v>
      </c>
      <c r="AI356" s="201">
        <f t="shared" si="194"/>
        <v>0</v>
      </c>
      <c r="AJ356" s="202" t="str">
        <f t="shared" si="195"/>
        <v>стр.030</v>
      </c>
      <c r="AK356" s="203" t="str">
        <f t="shared" si="196"/>
        <v/>
      </c>
      <c r="AL356" s="203" t="str">
        <f t="shared" si="197"/>
        <v xml:space="preserve"> по всем графам</v>
      </c>
      <c r="AM356" s="203" t="str">
        <f t="shared" si="198"/>
        <v/>
      </c>
      <c r="AN356" s="203" t="str">
        <f t="shared" si="199"/>
        <v xml:space="preserve"> раздела 1</v>
      </c>
      <c r="AO356" s="203" t="str">
        <f t="shared" si="211"/>
        <v xml:space="preserve"> ф.0531377</v>
      </c>
      <c r="AP356" s="204" t="str">
        <f t="shared" si="200"/>
        <v xml:space="preserve"> (ПРП=*)</v>
      </c>
      <c r="AQ356" s="203" t="str">
        <f t="shared" si="201"/>
        <v xml:space="preserve"> &lt;&gt;</v>
      </c>
      <c r="AR356" s="203" t="str">
        <f t="shared" si="202"/>
        <v/>
      </c>
      <c r="AS356" s="203" t="str">
        <f t="shared" si="203"/>
        <v xml:space="preserve"> 031 + 037 + 038</v>
      </c>
      <c r="AT356" s="203" t="str">
        <f t="shared" si="204"/>
        <v/>
      </c>
      <c r="AU356" s="203" t="str">
        <f t="shared" si="205"/>
        <v xml:space="preserve"> по соответствующим графам</v>
      </c>
      <c r="AV356" s="203" t="str">
        <f t="shared" si="206"/>
        <v/>
      </c>
      <c r="AW356" s="205" t="str">
        <f t="shared" si="207"/>
        <v xml:space="preserve"> раздела 1</v>
      </c>
      <c r="AX356" s="202" t="str">
        <f t="shared" si="208"/>
        <v xml:space="preserve"> - недопустимо.</v>
      </c>
      <c r="AY356" s="200" t="s">
        <v>1373</v>
      </c>
    </row>
    <row r="357" spans="1:51" s="200" customFormat="1" ht="28.5" hidden="1" outlineLevel="1" x14ac:dyDescent="0.25">
      <c r="A357" s="197"/>
      <c r="B357" s="198" t="str">
        <f t="shared" si="212"/>
        <v>В45_377</v>
      </c>
      <c r="C357" s="207" t="s">
        <v>117</v>
      </c>
      <c r="D357" s="207" t="s">
        <v>116</v>
      </c>
      <c r="E357" s="207" t="s">
        <v>116</v>
      </c>
      <c r="F357" s="207" t="s">
        <v>116</v>
      </c>
      <c r="G357" s="207" t="s">
        <v>116</v>
      </c>
      <c r="H357" s="207" t="s">
        <v>116</v>
      </c>
      <c r="I357" s="207" t="s">
        <v>179</v>
      </c>
      <c r="J357" s="207" t="s">
        <v>120</v>
      </c>
      <c r="K357" s="207"/>
      <c r="L357" s="207"/>
      <c r="M357" s="207" t="s">
        <v>121</v>
      </c>
      <c r="N357" s="207" t="s">
        <v>659</v>
      </c>
      <c r="O357" s="207"/>
      <c r="P357" s="207" t="s">
        <v>120</v>
      </c>
      <c r="Q357" s="207"/>
      <c r="R357" s="208" t="s">
        <v>122</v>
      </c>
      <c r="S357" s="207"/>
      <c r="T357" s="207"/>
      <c r="U357" s="207" t="s">
        <v>121</v>
      </c>
      <c r="V357" s="207" t="s">
        <v>874</v>
      </c>
      <c r="W357" s="207"/>
      <c r="X357" s="207" t="s">
        <v>120</v>
      </c>
      <c r="Y357" s="207"/>
      <c r="Z357" s="209" t="str">
        <f t="shared" si="191"/>
        <v>стр.031 по всем графам раздела 1 ф.0531377 (ПРП=*) &lt;&gt; 032 + 033 + 034 + 035 + 036 по соответствующим графам раздела 1 - недопустимо.</v>
      </c>
      <c r="AA357" s="210" t="s">
        <v>123</v>
      </c>
      <c r="AB357" s="210" t="s">
        <v>123</v>
      </c>
      <c r="AC357" s="211"/>
      <c r="AD357" s="178"/>
      <c r="AE357" s="181" t="s">
        <v>4</v>
      </c>
      <c r="AF357" s="219" t="s">
        <v>123</v>
      </c>
      <c r="AG357" s="199">
        <f t="shared" si="192"/>
        <v>1</v>
      </c>
      <c r="AH357" s="200">
        <f t="shared" si="193"/>
        <v>0</v>
      </c>
      <c r="AI357" s="201">
        <f t="shared" si="194"/>
        <v>0</v>
      </c>
      <c r="AJ357" s="202" t="str">
        <f t="shared" si="195"/>
        <v>стр.031</v>
      </c>
      <c r="AK357" s="203" t="str">
        <f t="shared" si="196"/>
        <v/>
      </c>
      <c r="AL357" s="203" t="str">
        <f t="shared" si="197"/>
        <v xml:space="preserve"> по всем графам</v>
      </c>
      <c r="AM357" s="203" t="str">
        <f t="shared" si="198"/>
        <v/>
      </c>
      <c r="AN357" s="203" t="str">
        <f t="shared" si="199"/>
        <v xml:space="preserve"> раздела 1</v>
      </c>
      <c r="AO357" s="203" t="str">
        <f t="shared" si="211"/>
        <v xml:space="preserve"> ф.0531377</v>
      </c>
      <c r="AP357" s="204" t="str">
        <f t="shared" si="200"/>
        <v xml:space="preserve"> (ПРП=*)</v>
      </c>
      <c r="AQ357" s="203" t="str">
        <f t="shared" si="201"/>
        <v xml:space="preserve"> &lt;&gt;</v>
      </c>
      <c r="AR357" s="203" t="str">
        <f t="shared" si="202"/>
        <v/>
      </c>
      <c r="AS357" s="203" t="str">
        <f t="shared" si="203"/>
        <v xml:space="preserve"> 032 + 033 + 034 + 035 + 036</v>
      </c>
      <c r="AT357" s="203" t="str">
        <f t="shared" si="204"/>
        <v/>
      </c>
      <c r="AU357" s="203" t="str">
        <f t="shared" si="205"/>
        <v xml:space="preserve"> по соответствующим графам</v>
      </c>
      <c r="AV357" s="203" t="str">
        <f t="shared" si="206"/>
        <v/>
      </c>
      <c r="AW357" s="205" t="str">
        <f t="shared" si="207"/>
        <v xml:space="preserve"> раздела 1</v>
      </c>
      <c r="AX357" s="202" t="str">
        <f t="shared" si="208"/>
        <v xml:space="preserve"> - недопустимо.</v>
      </c>
      <c r="AY357" s="200" t="s">
        <v>1374</v>
      </c>
    </row>
    <row r="358" spans="1:51" s="200" customFormat="1" ht="45" hidden="1" outlineLevel="1" x14ac:dyDescent="0.25">
      <c r="A358" s="197"/>
      <c r="B358" s="198" t="str">
        <f t="shared" si="212"/>
        <v>В46_377</v>
      </c>
      <c r="C358" s="207" t="s">
        <v>117</v>
      </c>
      <c r="D358" s="207" t="s">
        <v>116</v>
      </c>
      <c r="E358" s="207" t="s">
        <v>116</v>
      </c>
      <c r="F358" s="207" t="s">
        <v>116</v>
      </c>
      <c r="G358" s="207" t="s">
        <v>116</v>
      </c>
      <c r="H358" s="207" t="s">
        <v>116</v>
      </c>
      <c r="I358" s="207" t="s">
        <v>179</v>
      </c>
      <c r="J358" s="207" t="s">
        <v>120</v>
      </c>
      <c r="K358" s="207" t="s">
        <v>1492</v>
      </c>
      <c r="L358" s="207"/>
      <c r="M358" s="207" t="s">
        <v>121</v>
      </c>
      <c r="N358" s="207" t="s">
        <v>875</v>
      </c>
      <c r="O358" s="207"/>
      <c r="P358" s="207" t="s">
        <v>120</v>
      </c>
      <c r="Q358" s="207"/>
      <c r="R358" s="208" t="s">
        <v>122</v>
      </c>
      <c r="S358" s="207"/>
      <c r="T358" s="207"/>
      <c r="U358" s="207" t="s">
        <v>121</v>
      </c>
      <c r="V358" s="207" t="s">
        <v>876</v>
      </c>
      <c r="W358" s="207"/>
      <c r="X358" s="207" t="s">
        <v>120</v>
      </c>
      <c r="Y358" s="207"/>
      <c r="Z358" s="209" t="str">
        <f t="shared" si="191"/>
        <v>стр.040 по всем графам раздела 1 ф.0531377 (ПРП=*) &lt;&gt; 041 + 042 по соответствующим графам раздела 1 - недопустимо.</v>
      </c>
      <c r="AA358" s="210" t="s">
        <v>123</v>
      </c>
      <c r="AB358" s="210" t="s">
        <v>123</v>
      </c>
      <c r="AC358" s="211"/>
      <c r="AD358" s="178">
        <v>45286.486319444448</v>
      </c>
      <c r="AE358" s="181" t="s">
        <v>4</v>
      </c>
      <c r="AF358" s="219" t="s">
        <v>123</v>
      </c>
      <c r="AG358" s="199">
        <f t="shared" si="192"/>
        <v>1</v>
      </c>
      <c r="AH358" s="200">
        <f t="shared" si="193"/>
        <v>0</v>
      </c>
      <c r="AI358" s="201">
        <f t="shared" si="194"/>
        <v>0</v>
      </c>
      <c r="AJ358" s="202" t="str">
        <f t="shared" si="195"/>
        <v>стр.040</v>
      </c>
      <c r="AK358" s="203" t="str">
        <f t="shared" si="196"/>
        <v/>
      </c>
      <c r="AL358" s="203" t="str">
        <f t="shared" si="197"/>
        <v xml:space="preserve"> по всем графам</v>
      </c>
      <c r="AM358" s="203" t="str">
        <f t="shared" si="198"/>
        <v/>
      </c>
      <c r="AN358" s="203" t="str">
        <f t="shared" si="199"/>
        <v xml:space="preserve"> раздела 1</v>
      </c>
      <c r="AO358" s="203" t="str">
        <f t="shared" si="211"/>
        <v xml:space="preserve"> ф.0531377</v>
      </c>
      <c r="AP358" s="204" t="str">
        <f t="shared" si="200"/>
        <v xml:space="preserve"> (ПРП=*)</v>
      </c>
      <c r="AQ358" s="203" t="str">
        <f t="shared" si="201"/>
        <v xml:space="preserve"> &lt;&gt;</v>
      </c>
      <c r="AR358" s="203" t="str">
        <f t="shared" si="202"/>
        <v/>
      </c>
      <c r="AS358" s="203" t="str">
        <f t="shared" si="203"/>
        <v xml:space="preserve"> 041 + 042</v>
      </c>
      <c r="AT358" s="203" t="str">
        <f t="shared" si="204"/>
        <v/>
      </c>
      <c r="AU358" s="203" t="str">
        <f t="shared" si="205"/>
        <v xml:space="preserve"> по соответствующим графам</v>
      </c>
      <c r="AV358" s="203" t="str">
        <f t="shared" si="206"/>
        <v/>
      </c>
      <c r="AW358" s="205" t="str">
        <f t="shared" si="207"/>
        <v xml:space="preserve"> раздела 1</v>
      </c>
      <c r="AX358" s="202" t="str">
        <f t="shared" si="208"/>
        <v xml:space="preserve"> - недопустимо.</v>
      </c>
      <c r="AY358" s="200" t="s">
        <v>1375</v>
      </c>
    </row>
    <row r="359" spans="1:51" s="200" customFormat="1" ht="30" hidden="1" outlineLevel="1" x14ac:dyDescent="0.25">
      <c r="A359" s="197"/>
      <c r="B359" s="198" t="str">
        <f t="shared" si="212"/>
        <v>В47_377</v>
      </c>
      <c r="C359" s="207" t="s">
        <v>117</v>
      </c>
      <c r="D359" s="207" t="s">
        <v>116</v>
      </c>
      <c r="E359" s="207" t="s">
        <v>116</v>
      </c>
      <c r="F359" s="207" t="s">
        <v>116</v>
      </c>
      <c r="G359" s="207" t="s">
        <v>116</v>
      </c>
      <c r="H359" s="207" t="s">
        <v>116</v>
      </c>
      <c r="I359" s="207" t="s">
        <v>179</v>
      </c>
      <c r="J359" s="207" t="s">
        <v>120</v>
      </c>
      <c r="K359" s="207" t="s">
        <v>879</v>
      </c>
      <c r="L359" s="207"/>
      <c r="M359" s="207" t="s">
        <v>121</v>
      </c>
      <c r="N359" s="207" t="s">
        <v>877</v>
      </c>
      <c r="O359" s="207"/>
      <c r="P359" s="207" t="s">
        <v>120</v>
      </c>
      <c r="Q359" s="207"/>
      <c r="R359" s="208" t="s">
        <v>122</v>
      </c>
      <c r="S359" s="207"/>
      <c r="T359" s="207"/>
      <c r="U359" s="207" t="s">
        <v>131</v>
      </c>
      <c r="V359" s="207" t="s">
        <v>878</v>
      </c>
      <c r="W359" s="207"/>
      <c r="X359" s="207" t="s">
        <v>120</v>
      </c>
      <c r="Y359" s="207"/>
      <c r="Z359" s="209" t="str">
        <f t="shared" si="191"/>
        <v>стр.041 по всем графам раздела 1 ф.0531377 (ПРП=*) &lt;&gt; 231 по соответствующим графам раздела 2 - недопустимо.</v>
      </c>
      <c r="AA359" s="210" t="s">
        <v>123</v>
      </c>
      <c r="AB359" s="210" t="s">
        <v>116</v>
      </c>
      <c r="AC359" s="211"/>
      <c r="AD359" s="178">
        <v>45286.486319444448</v>
      </c>
      <c r="AE359" s="181" t="s">
        <v>4</v>
      </c>
      <c r="AF359" s="219" t="s">
        <v>123</v>
      </c>
      <c r="AG359" s="199">
        <f t="shared" si="192"/>
        <v>1</v>
      </c>
      <c r="AH359" s="200">
        <f t="shared" si="193"/>
        <v>0</v>
      </c>
      <c r="AI359" s="201">
        <f t="shared" si="194"/>
        <v>0</v>
      </c>
      <c r="AJ359" s="202" t="str">
        <f t="shared" si="195"/>
        <v>стр.041</v>
      </c>
      <c r="AK359" s="203" t="str">
        <f t="shared" si="196"/>
        <v/>
      </c>
      <c r="AL359" s="203" t="str">
        <f t="shared" si="197"/>
        <v xml:space="preserve"> по всем графам</v>
      </c>
      <c r="AM359" s="203" t="str">
        <f t="shared" si="198"/>
        <v/>
      </c>
      <c r="AN359" s="203" t="str">
        <f t="shared" si="199"/>
        <v xml:space="preserve"> раздела 1</v>
      </c>
      <c r="AO359" s="203" t="str">
        <f t="shared" si="211"/>
        <v xml:space="preserve"> ф.0531377</v>
      </c>
      <c r="AP359" s="204" t="str">
        <f t="shared" si="200"/>
        <v xml:space="preserve"> (ПРП=*)</v>
      </c>
      <c r="AQ359" s="203" t="str">
        <f t="shared" si="201"/>
        <v xml:space="preserve"> &lt;&gt;</v>
      </c>
      <c r="AR359" s="203" t="str">
        <f t="shared" si="202"/>
        <v/>
      </c>
      <c r="AS359" s="203" t="str">
        <f t="shared" si="203"/>
        <v xml:space="preserve"> 231</v>
      </c>
      <c r="AT359" s="203" t="str">
        <f t="shared" si="204"/>
        <v/>
      </c>
      <c r="AU359" s="203" t="str">
        <f t="shared" si="205"/>
        <v xml:space="preserve"> по соответствующим графам</v>
      </c>
      <c r="AV359" s="203" t="str">
        <f t="shared" si="206"/>
        <v/>
      </c>
      <c r="AW359" s="205" t="str">
        <f t="shared" si="207"/>
        <v xml:space="preserve"> раздела 2</v>
      </c>
      <c r="AX359" s="202" t="str">
        <f t="shared" si="208"/>
        <v xml:space="preserve"> - недопустимо.</v>
      </c>
    </row>
    <row r="360" spans="1:51" s="200" customFormat="1" ht="28.5" hidden="1" outlineLevel="1" x14ac:dyDescent="0.25">
      <c r="A360" s="197"/>
      <c r="B360" s="198" t="str">
        <f t="shared" si="212"/>
        <v>В48_377</v>
      </c>
      <c r="C360" s="207" t="s">
        <v>117</v>
      </c>
      <c r="D360" s="207" t="s">
        <v>116</v>
      </c>
      <c r="E360" s="207" t="s">
        <v>116</v>
      </c>
      <c r="F360" s="207" t="s">
        <v>116</v>
      </c>
      <c r="G360" s="207" t="s">
        <v>116</v>
      </c>
      <c r="H360" s="207" t="s">
        <v>116</v>
      </c>
      <c r="I360" s="207" t="s">
        <v>179</v>
      </c>
      <c r="J360" s="207" t="s">
        <v>120</v>
      </c>
      <c r="K360" s="207"/>
      <c r="L360" s="207"/>
      <c r="M360" s="207" t="s">
        <v>121</v>
      </c>
      <c r="N360" s="207" t="s">
        <v>880</v>
      </c>
      <c r="O360" s="207"/>
      <c r="P360" s="207" t="s">
        <v>120</v>
      </c>
      <c r="Q360" s="207"/>
      <c r="R360" s="208" t="s">
        <v>122</v>
      </c>
      <c r="S360" s="207"/>
      <c r="T360" s="207"/>
      <c r="U360" s="207" t="s">
        <v>121</v>
      </c>
      <c r="V360" s="207" t="s">
        <v>881</v>
      </c>
      <c r="W360" s="207"/>
      <c r="X360" s="207" t="s">
        <v>120</v>
      </c>
      <c r="Y360" s="207"/>
      <c r="Z360" s="209" t="str">
        <f t="shared" si="191"/>
        <v>стр.050 по всем графам раздела 1 ф.0531377 (ПРП=*) &lt;&gt; 010 + 020 + 030 + 040 по соответствующим графам раздела 1 - недопустимо.</v>
      </c>
      <c r="AA360" s="210" t="s">
        <v>123</v>
      </c>
      <c r="AB360" s="210" t="s">
        <v>123</v>
      </c>
      <c r="AC360" s="211"/>
      <c r="AD360" s="178"/>
      <c r="AE360" s="181" t="s">
        <v>4</v>
      </c>
      <c r="AF360" s="219" t="s">
        <v>123</v>
      </c>
      <c r="AG360" s="199">
        <f t="shared" si="192"/>
        <v>1</v>
      </c>
      <c r="AH360" s="200">
        <f t="shared" si="193"/>
        <v>0</v>
      </c>
      <c r="AI360" s="201">
        <f t="shared" si="194"/>
        <v>0</v>
      </c>
      <c r="AJ360" s="202" t="str">
        <f t="shared" si="195"/>
        <v>стр.050</v>
      </c>
      <c r="AK360" s="203" t="str">
        <f t="shared" si="196"/>
        <v/>
      </c>
      <c r="AL360" s="203" t="str">
        <f t="shared" si="197"/>
        <v xml:space="preserve"> по всем графам</v>
      </c>
      <c r="AM360" s="203" t="str">
        <f t="shared" si="198"/>
        <v/>
      </c>
      <c r="AN360" s="203" t="str">
        <f t="shared" si="199"/>
        <v xml:space="preserve"> раздела 1</v>
      </c>
      <c r="AO360" s="203" t="str">
        <f t="shared" si="211"/>
        <v xml:space="preserve"> ф.0531377</v>
      </c>
      <c r="AP360" s="204" t="str">
        <f t="shared" si="200"/>
        <v xml:space="preserve"> (ПРП=*)</v>
      </c>
      <c r="AQ360" s="203" t="str">
        <f t="shared" si="201"/>
        <v xml:space="preserve"> &lt;&gt;</v>
      </c>
      <c r="AR360" s="203" t="str">
        <f t="shared" si="202"/>
        <v/>
      </c>
      <c r="AS360" s="203" t="str">
        <f t="shared" si="203"/>
        <v xml:space="preserve"> 010 + 020 + 030 + 040</v>
      </c>
      <c r="AT360" s="203" t="str">
        <f t="shared" si="204"/>
        <v/>
      </c>
      <c r="AU360" s="203" t="str">
        <f t="shared" si="205"/>
        <v xml:space="preserve"> по соответствующим графам</v>
      </c>
      <c r="AV360" s="203" t="str">
        <f t="shared" si="206"/>
        <v/>
      </c>
      <c r="AW360" s="205" t="str">
        <f t="shared" si="207"/>
        <v xml:space="preserve"> раздела 1</v>
      </c>
      <c r="AX360" s="202" t="str">
        <f t="shared" si="208"/>
        <v xml:space="preserve"> - недопустимо.</v>
      </c>
      <c r="AY360" s="200" t="s">
        <v>1365</v>
      </c>
    </row>
    <row r="361" spans="1:51" s="200" customFormat="1" ht="28.5" hidden="1" outlineLevel="1" x14ac:dyDescent="0.25">
      <c r="A361" s="197"/>
      <c r="B361" s="198" t="str">
        <f t="shared" si="212"/>
        <v>В49_377</v>
      </c>
      <c r="C361" s="207" t="s">
        <v>117</v>
      </c>
      <c r="D361" s="207" t="s">
        <v>116</v>
      </c>
      <c r="E361" s="207" t="s">
        <v>116</v>
      </c>
      <c r="F361" s="207" t="s">
        <v>116</v>
      </c>
      <c r="G361" s="207" t="s">
        <v>116</v>
      </c>
      <c r="H361" s="207" t="s">
        <v>116</v>
      </c>
      <c r="I361" s="207" t="s">
        <v>179</v>
      </c>
      <c r="J361" s="207" t="s">
        <v>120</v>
      </c>
      <c r="K361" s="207"/>
      <c r="L361" s="207"/>
      <c r="M361" s="207" t="s">
        <v>121</v>
      </c>
      <c r="N361" s="207" t="s">
        <v>666</v>
      </c>
      <c r="O361" s="207"/>
      <c r="P361" s="207" t="s">
        <v>120</v>
      </c>
      <c r="Q361" s="207"/>
      <c r="R361" s="208" t="s">
        <v>122</v>
      </c>
      <c r="S361" s="207"/>
      <c r="T361" s="207"/>
      <c r="U361" s="207" t="s">
        <v>121</v>
      </c>
      <c r="V361" s="207" t="s">
        <v>880</v>
      </c>
      <c r="W361" s="207"/>
      <c r="X361" s="207" t="s">
        <v>120</v>
      </c>
      <c r="Y361" s="207"/>
      <c r="Z361" s="209" t="str">
        <f t="shared" si="191"/>
        <v>стр.060 по всем графам раздела 1 ф.0531377 (ПРП=*) &lt;&gt; 050 по соответствующим графам раздела 1 - недопустимо.</v>
      </c>
      <c r="AA361" s="210" t="s">
        <v>123</v>
      </c>
      <c r="AB361" s="210" t="s">
        <v>123</v>
      </c>
      <c r="AC361" s="211"/>
      <c r="AD361" s="178"/>
      <c r="AE361" s="181" t="s">
        <v>4</v>
      </c>
      <c r="AF361" s="219" t="s">
        <v>123</v>
      </c>
      <c r="AG361" s="199">
        <f t="shared" si="192"/>
        <v>1</v>
      </c>
      <c r="AH361" s="200">
        <f t="shared" si="193"/>
        <v>0</v>
      </c>
      <c r="AI361" s="201">
        <f t="shared" si="194"/>
        <v>0</v>
      </c>
      <c r="AJ361" s="202" t="str">
        <f t="shared" si="195"/>
        <v>стр.060</v>
      </c>
      <c r="AK361" s="203" t="str">
        <f t="shared" si="196"/>
        <v/>
      </c>
      <c r="AL361" s="203" t="str">
        <f t="shared" si="197"/>
        <v xml:space="preserve"> по всем графам</v>
      </c>
      <c r="AM361" s="203" t="str">
        <f t="shared" si="198"/>
        <v/>
      </c>
      <c r="AN361" s="203" t="str">
        <f t="shared" si="199"/>
        <v xml:space="preserve"> раздела 1</v>
      </c>
      <c r="AO361" s="203" t="str">
        <f t="shared" si="211"/>
        <v xml:space="preserve"> ф.0531377</v>
      </c>
      <c r="AP361" s="204" t="str">
        <f t="shared" si="200"/>
        <v xml:space="preserve"> (ПРП=*)</v>
      </c>
      <c r="AQ361" s="203" t="str">
        <f t="shared" si="201"/>
        <v xml:space="preserve"> &lt;&gt;</v>
      </c>
      <c r="AR361" s="203" t="str">
        <f t="shared" si="202"/>
        <v/>
      </c>
      <c r="AS361" s="203" t="str">
        <f t="shared" si="203"/>
        <v xml:space="preserve"> 050</v>
      </c>
      <c r="AT361" s="203" t="str">
        <f t="shared" si="204"/>
        <v/>
      </c>
      <c r="AU361" s="203" t="str">
        <f t="shared" si="205"/>
        <v xml:space="preserve"> по соответствующим графам</v>
      </c>
      <c r="AV361" s="203" t="str">
        <f t="shared" si="206"/>
        <v/>
      </c>
      <c r="AW361" s="205" t="str">
        <f t="shared" si="207"/>
        <v xml:space="preserve"> раздела 1</v>
      </c>
      <c r="AX361" s="202" t="str">
        <f t="shared" si="208"/>
        <v xml:space="preserve"> - недопустимо.</v>
      </c>
      <c r="AY361" s="200" t="s">
        <v>1376</v>
      </c>
    </row>
    <row r="362" spans="1:51" s="200" customFormat="1" ht="28.5" hidden="1" outlineLevel="1" x14ac:dyDescent="0.25">
      <c r="A362" s="197"/>
      <c r="B362" s="198" t="str">
        <f t="shared" si="212"/>
        <v>В50_377</v>
      </c>
      <c r="C362" s="207" t="s">
        <v>117</v>
      </c>
      <c r="D362" s="207" t="s">
        <v>116</v>
      </c>
      <c r="E362" s="207" t="s">
        <v>116</v>
      </c>
      <c r="F362" s="207" t="s">
        <v>116</v>
      </c>
      <c r="G362" s="207" t="s">
        <v>116</v>
      </c>
      <c r="H362" s="207" t="s">
        <v>116</v>
      </c>
      <c r="I362" s="207" t="s">
        <v>179</v>
      </c>
      <c r="J362" s="207" t="s">
        <v>120</v>
      </c>
      <c r="K362" s="207"/>
      <c r="L362" s="207"/>
      <c r="M362" s="207" t="s">
        <v>121</v>
      </c>
      <c r="N362" s="207" t="s">
        <v>666</v>
      </c>
      <c r="O362" s="207"/>
      <c r="P362" s="207" t="s">
        <v>120</v>
      </c>
      <c r="Q362" s="207"/>
      <c r="R362" s="208" t="s">
        <v>122</v>
      </c>
      <c r="S362" s="207"/>
      <c r="T362" s="207"/>
      <c r="U362" s="207" t="s">
        <v>131</v>
      </c>
      <c r="V362" s="207" t="s">
        <v>882</v>
      </c>
      <c r="W362" s="207"/>
      <c r="X362" s="207" t="s">
        <v>120</v>
      </c>
      <c r="Y362" s="207"/>
      <c r="Z362" s="209" t="str">
        <f t="shared" si="191"/>
        <v>стр.060 по всем графам раздела 1 ф.0531377 (ПРП=*) &lt;&gt; 300 по соответствующим графам раздела 2 - недопустимо.</v>
      </c>
      <c r="AA362" s="210" t="s">
        <v>123</v>
      </c>
      <c r="AB362" s="210" t="s">
        <v>123</v>
      </c>
      <c r="AC362" s="211"/>
      <c r="AD362" s="178"/>
      <c r="AE362" s="181" t="s">
        <v>4</v>
      </c>
      <c r="AF362" s="219" t="s">
        <v>123</v>
      </c>
      <c r="AG362" s="199">
        <f t="shared" si="192"/>
        <v>1</v>
      </c>
      <c r="AH362" s="200">
        <f t="shared" si="193"/>
        <v>0</v>
      </c>
      <c r="AI362" s="201">
        <f t="shared" si="194"/>
        <v>0</v>
      </c>
      <c r="AJ362" s="202" t="str">
        <f t="shared" si="195"/>
        <v>стр.060</v>
      </c>
      <c r="AK362" s="203" t="str">
        <f t="shared" si="196"/>
        <v/>
      </c>
      <c r="AL362" s="203" t="str">
        <f t="shared" si="197"/>
        <v xml:space="preserve"> по всем графам</v>
      </c>
      <c r="AM362" s="203" t="str">
        <f t="shared" si="198"/>
        <v/>
      </c>
      <c r="AN362" s="203" t="str">
        <f t="shared" si="199"/>
        <v xml:space="preserve"> раздела 1</v>
      </c>
      <c r="AO362" s="203" t="str">
        <f t="shared" si="211"/>
        <v xml:space="preserve"> ф.0531377</v>
      </c>
      <c r="AP362" s="204" t="str">
        <f t="shared" si="200"/>
        <v xml:space="preserve"> (ПРП=*)</v>
      </c>
      <c r="AQ362" s="203" t="str">
        <f t="shared" si="201"/>
        <v xml:space="preserve"> &lt;&gt;</v>
      </c>
      <c r="AR362" s="203" t="str">
        <f t="shared" si="202"/>
        <v/>
      </c>
      <c r="AS362" s="203" t="str">
        <f t="shared" si="203"/>
        <v xml:space="preserve"> 300</v>
      </c>
      <c r="AT362" s="203" t="str">
        <f t="shared" si="204"/>
        <v/>
      </c>
      <c r="AU362" s="203" t="str">
        <f t="shared" si="205"/>
        <v xml:space="preserve"> по соответствующим графам</v>
      </c>
      <c r="AV362" s="203" t="str">
        <f t="shared" si="206"/>
        <v/>
      </c>
      <c r="AW362" s="205" t="str">
        <f t="shared" si="207"/>
        <v xml:space="preserve"> раздела 2</v>
      </c>
      <c r="AX362" s="202" t="str">
        <f t="shared" si="208"/>
        <v xml:space="preserve"> - недопустимо.</v>
      </c>
      <c r="AY362" s="200" t="s">
        <v>1377</v>
      </c>
    </row>
    <row r="363" spans="1:51" s="206" customFormat="1" hidden="1" outlineLevel="1" x14ac:dyDescent="0.25">
      <c r="A363" s="197"/>
      <c r="B363" s="491" t="str">
        <f t="shared" si="212"/>
        <v>В51_377</v>
      </c>
      <c r="C363" s="492" t="s">
        <v>117</v>
      </c>
      <c r="D363" s="492" t="s">
        <v>116</v>
      </c>
      <c r="E363" s="492" t="s">
        <v>116</v>
      </c>
      <c r="F363" s="492" t="s">
        <v>116</v>
      </c>
      <c r="G363" s="492" t="s">
        <v>116</v>
      </c>
      <c r="H363" s="492" t="s">
        <v>116</v>
      </c>
      <c r="I363" s="492" t="s">
        <v>179</v>
      </c>
      <c r="J363" s="492" t="s">
        <v>180</v>
      </c>
      <c r="K363" s="492"/>
      <c r="L363" s="492"/>
      <c r="M363" s="492" t="s">
        <v>131</v>
      </c>
      <c r="N363" s="492" t="s">
        <v>669</v>
      </c>
      <c r="O363" s="492"/>
      <c r="P363" s="492" t="s">
        <v>138</v>
      </c>
      <c r="Q363" s="492"/>
      <c r="R363" s="493" t="s">
        <v>122</v>
      </c>
      <c r="S363" s="492" t="s">
        <v>230</v>
      </c>
      <c r="T363" s="492"/>
      <c r="U363" s="492"/>
      <c r="V363" s="492"/>
      <c r="W363" s="492"/>
      <c r="X363" s="492"/>
      <c r="Y363" s="492"/>
      <c r="Z363" s="494" t="str">
        <f t="shared" si="191"/>
        <v>стр.070 гр.6 раздела 2 ф.0531377 (ПРП=694) &lt;&gt; 0 - (с 02.01.2023)</v>
      </c>
      <c r="AA363" s="495" t="s">
        <v>116</v>
      </c>
      <c r="AB363" s="495" t="s">
        <v>116</v>
      </c>
      <c r="AC363" s="496" t="s">
        <v>883</v>
      </c>
      <c r="AD363" s="497"/>
      <c r="AE363" s="181"/>
      <c r="AF363" s="219"/>
      <c r="AG363" s="199">
        <f t="shared" si="192"/>
        <v>0</v>
      </c>
      <c r="AH363" s="200">
        <f t="shared" si="193"/>
        <v>0</v>
      </c>
      <c r="AI363" s="201">
        <f t="shared" si="194"/>
        <v>0</v>
      </c>
      <c r="AJ363" s="202" t="str">
        <f t="shared" si="195"/>
        <v>стр.070</v>
      </c>
      <c r="AK363" s="203" t="str">
        <f t="shared" si="196"/>
        <v/>
      </c>
      <c r="AL363" s="203" t="str">
        <f t="shared" si="197"/>
        <v xml:space="preserve"> гр.6</v>
      </c>
      <c r="AM363" s="203" t="str">
        <f t="shared" si="198"/>
        <v/>
      </c>
      <c r="AN363" s="203" t="str">
        <f t="shared" si="199"/>
        <v xml:space="preserve"> раздела 2</v>
      </c>
      <c r="AO363" s="203" t="str">
        <f t="shared" si="211"/>
        <v xml:space="preserve"> ф.0531377</v>
      </c>
      <c r="AP363" s="204" t="str">
        <f t="shared" si="200"/>
        <v xml:space="preserve"> (ПРП=694)</v>
      </c>
      <c r="AQ363" s="203" t="str">
        <f t="shared" si="201"/>
        <v xml:space="preserve"> &lt;&gt;</v>
      </c>
      <c r="AR363" s="203" t="str">
        <f t="shared" si="202"/>
        <v xml:space="preserve"> 0</v>
      </c>
      <c r="AS363" s="203" t="str">
        <f t="shared" si="203"/>
        <v/>
      </c>
      <c r="AT363" s="203" t="str">
        <f t="shared" si="204"/>
        <v/>
      </c>
      <c r="AU363" s="203" t="str">
        <f t="shared" si="205"/>
        <v/>
      </c>
      <c r="AV363" s="203" t="str">
        <f t="shared" si="206"/>
        <v/>
      </c>
      <c r="AW363" s="205" t="str">
        <f t="shared" si="207"/>
        <v/>
      </c>
      <c r="AX363" s="202" t="str">
        <f t="shared" si="208"/>
        <v xml:space="preserve"> - (с 02.01.2023)</v>
      </c>
      <c r="AY363" s="206" t="s">
        <v>1398</v>
      </c>
    </row>
    <row r="364" spans="1:51" s="206" customFormat="1" hidden="1" outlineLevel="1" x14ac:dyDescent="0.25">
      <c r="A364" s="197"/>
      <c r="B364" s="491" t="str">
        <f t="shared" si="212"/>
        <v>В52_377</v>
      </c>
      <c r="C364" s="492" t="s">
        <v>117</v>
      </c>
      <c r="D364" s="492" t="s">
        <v>116</v>
      </c>
      <c r="E364" s="492" t="s">
        <v>116</v>
      </c>
      <c r="F364" s="492" t="s">
        <v>116</v>
      </c>
      <c r="G364" s="492" t="s">
        <v>116</v>
      </c>
      <c r="H364" s="492" t="s">
        <v>116</v>
      </c>
      <c r="I364" s="492" t="s">
        <v>179</v>
      </c>
      <c r="J364" s="492" t="s">
        <v>884</v>
      </c>
      <c r="K364" s="492"/>
      <c r="L364" s="492"/>
      <c r="M364" s="492" t="s">
        <v>121</v>
      </c>
      <c r="N364" s="492" t="s">
        <v>669</v>
      </c>
      <c r="O364" s="492"/>
      <c r="P364" s="492" t="s">
        <v>125</v>
      </c>
      <c r="Q364" s="492"/>
      <c r="R364" s="498" t="s">
        <v>122</v>
      </c>
      <c r="S364" s="492" t="s">
        <v>230</v>
      </c>
      <c r="T364" s="492"/>
      <c r="U364" s="492"/>
      <c r="V364" s="492"/>
      <c r="W364" s="492"/>
      <c r="X364" s="492"/>
      <c r="Y364" s="492"/>
      <c r="Z364" s="494" t="str">
        <f t="shared" si="191"/>
        <v>стр.070 гр.3 раздела 1 ф.0531377 (ПРП=694о) &lt;&gt; 0 - (до 02.01.2023)</v>
      </c>
      <c r="AA364" s="495" t="s">
        <v>116</v>
      </c>
      <c r="AB364" s="495" t="s">
        <v>116</v>
      </c>
      <c r="AC364" s="496" t="s">
        <v>885</v>
      </c>
      <c r="AD364" s="497"/>
      <c r="AE364" s="218"/>
      <c r="AF364" s="219" t="s">
        <v>123</v>
      </c>
      <c r="AG364" s="199">
        <f t="shared" si="192"/>
        <v>0</v>
      </c>
      <c r="AH364" s="200">
        <f t="shared" si="193"/>
        <v>0</v>
      </c>
      <c r="AI364" s="201">
        <f t="shared" si="194"/>
        <v>0</v>
      </c>
      <c r="AJ364" s="202" t="str">
        <f t="shared" si="195"/>
        <v>стр.070</v>
      </c>
      <c r="AK364" s="203" t="str">
        <f t="shared" si="196"/>
        <v/>
      </c>
      <c r="AL364" s="203" t="str">
        <f t="shared" si="197"/>
        <v xml:space="preserve"> гр.3</v>
      </c>
      <c r="AM364" s="203" t="str">
        <f t="shared" si="198"/>
        <v/>
      </c>
      <c r="AN364" s="203" t="str">
        <f t="shared" si="199"/>
        <v xml:space="preserve"> раздела 1</v>
      </c>
      <c r="AO364" s="203" t="str">
        <f t="shared" si="211"/>
        <v xml:space="preserve"> ф.0531377</v>
      </c>
      <c r="AP364" s="204" t="str">
        <f t="shared" si="200"/>
        <v xml:space="preserve"> (ПРП=694о)</v>
      </c>
      <c r="AQ364" s="203" t="str">
        <f t="shared" si="201"/>
        <v xml:space="preserve"> &lt;&gt;</v>
      </c>
      <c r="AR364" s="203" t="str">
        <f t="shared" si="202"/>
        <v xml:space="preserve"> 0</v>
      </c>
      <c r="AS364" s="203" t="str">
        <f t="shared" si="203"/>
        <v/>
      </c>
      <c r="AT364" s="203" t="str">
        <f t="shared" si="204"/>
        <v/>
      </c>
      <c r="AU364" s="203" t="str">
        <f t="shared" si="205"/>
        <v/>
      </c>
      <c r="AV364" s="203" t="str">
        <f t="shared" si="206"/>
        <v/>
      </c>
      <c r="AW364" s="205" t="str">
        <f t="shared" si="207"/>
        <v/>
      </c>
      <c r="AX364" s="202" t="str">
        <f t="shared" si="208"/>
        <v xml:space="preserve"> - (до 02.01.2023)</v>
      </c>
    </row>
    <row r="365" spans="1:51" s="206" customFormat="1" ht="75" hidden="1" outlineLevel="1" x14ac:dyDescent="0.25">
      <c r="A365" s="197"/>
      <c r="B365" s="198" t="str">
        <f t="shared" si="212"/>
        <v>В53_377</v>
      </c>
      <c r="C365" s="207" t="s">
        <v>117</v>
      </c>
      <c r="D365" s="207" t="s">
        <v>116</v>
      </c>
      <c r="E365" s="207" t="s">
        <v>116</v>
      </c>
      <c r="F365" s="207" t="s">
        <v>116</v>
      </c>
      <c r="G365" s="207" t="s">
        <v>116</v>
      </c>
      <c r="H365" s="207" t="s">
        <v>116</v>
      </c>
      <c r="I365" s="207" t="s">
        <v>179</v>
      </c>
      <c r="J365" s="420" t="s">
        <v>120</v>
      </c>
      <c r="K365" s="207" t="s">
        <v>1492</v>
      </c>
      <c r="L365" s="207"/>
      <c r="M365" s="207" t="s">
        <v>131</v>
      </c>
      <c r="N365" s="207" t="s">
        <v>120</v>
      </c>
      <c r="O365" s="420" t="s">
        <v>1633</v>
      </c>
      <c r="P365" s="207" t="s">
        <v>120</v>
      </c>
      <c r="Q365" s="212"/>
      <c r="R365" s="213" t="s">
        <v>520</v>
      </c>
      <c r="S365" s="216" t="s">
        <v>230</v>
      </c>
      <c r="T365" s="214"/>
      <c r="U365" s="207"/>
      <c r="V365" s="207"/>
      <c r="W365" s="207"/>
      <c r="X365" s="207"/>
      <c r="Y365" s="207"/>
      <c r="Z365" s="209" t="str">
        <f t="shared" si="191"/>
        <v>по всем строкам (кроме стр.230, 233, 240, 250, 280, 290
и 300 для отчетов, формирующих "Первичный" отчет ТОФК) по всем графам раздела 2 ф.0531377 (ПРП=*) &lt; 0 - недопустимо.</v>
      </c>
      <c r="AA365" s="210" t="s">
        <v>123</v>
      </c>
      <c r="AB365" s="210" t="s">
        <v>123</v>
      </c>
      <c r="AC365" s="211"/>
      <c r="AD365" s="178">
        <v>45537.345532407409</v>
      </c>
      <c r="AE365" s="181" t="s">
        <v>4</v>
      </c>
      <c r="AF365" s="219" t="s">
        <v>123</v>
      </c>
      <c r="AG365" s="199">
        <f t="shared" si="192"/>
        <v>1</v>
      </c>
      <c r="AH365" s="200">
        <f t="shared" si="193"/>
        <v>0</v>
      </c>
      <c r="AI365" s="201">
        <f t="shared" si="194"/>
        <v>0</v>
      </c>
      <c r="AJ365" s="202" t="str">
        <f t="shared" si="195"/>
        <v>по всем строкам</v>
      </c>
      <c r="AK365" s="203" t="str">
        <f t="shared" si="196"/>
        <v xml:space="preserve"> (кроме стр.230, 233, 240, 250, 280, 290
и 300 для отчетов, формирующих "Первичный" отчет ТОФК)</v>
      </c>
      <c r="AL365" s="203" t="str">
        <f t="shared" si="197"/>
        <v xml:space="preserve"> по всем графам</v>
      </c>
      <c r="AM365" s="203" t="str">
        <f t="shared" si="198"/>
        <v/>
      </c>
      <c r="AN365" s="203" t="str">
        <f t="shared" si="199"/>
        <v xml:space="preserve"> раздела 2</v>
      </c>
      <c r="AO365" s="203" t="str">
        <f t="shared" si="211"/>
        <v xml:space="preserve"> ф.0531377</v>
      </c>
      <c r="AP365" s="204" t="str">
        <f t="shared" si="200"/>
        <v xml:space="preserve"> (ПРП=*)</v>
      </c>
      <c r="AQ365" s="203" t="str">
        <f t="shared" si="201"/>
        <v xml:space="preserve"> &lt;</v>
      </c>
      <c r="AR365" s="203" t="str">
        <f t="shared" si="202"/>
        <v xml:space="preserve"> 0</v>
      </c>
      <c r="AS365" s="203" t="str">
        <f t="shared" si="203"/>
        <v/>
      </c>
      <c r="AT365" s="203" t="str">
        <f t="shared" si="204"/>
        <v/>
      </c>
      <c r="AU365" s="203" t="str">
        <f t="shared" si="205"/>
        <v/>
      </c>
      <c r="AV365" s="203" t="str">
        <f t="shared" si="206"/>
        <v/>
      </c>
      <c r="AW365" s="205" t="str">
        <f t="shared" si="207"/>
        <v/>
      </c>
      <c r="AX365" s="202" t="str">
        <f t="shared" si="208"/>
        <v xml:space="preserve"> - недопустимо.</v>
      </c>
      <c r="AY365" s="206" t="s">
        <v>1400</v>
      </c>
    </row>
    <row r="366" spans="1:51" s="206" customFormat="1" ht="42.75" hidden="1" outlineLevel="1" x14ac:dyDescent="0.25">
      <c r="A366" s="197"/>
      <c r="B366" s="198" t="str">
        <f t="shared" si="212"/>
        <v>В54_377</v>
      </c>
      <c r="C366" s="207" t="s">
        <v>117</v>
      </c>
      <c r="D366" s="207" t="s">
        <v>116</v>
      </c>
      <c r="E366" s="207" t="s">
        <v>116</v>
      </c>
      <c r="F366" s="207" t="s">
        <v>116</v>
      </c>
      <c r="G366" s="207" t="s">
        <v>116</v>
      </c>
      <c r="H366" s="207" t="s">
        <v>116</v>
      </c>
      <c r="I366" s="207" t="s">
        <v>179</v>
      </c>
      <c r="J366" s="207" t="s">
        <v>884</v>
      </c>
      <c r="K366" s="207"/>
      <c r="L366" s="207"/>
      <c r="M366" s="207" t="s">
        <v>131</v>
      </c>
      <c r="N366" s="207" t="s">
        <v>120</v>
      </c>
      <c r="O366" s="207" t="s">
        <v>1359</v>
      </c>
      <c r="P366" s="207" t="s">
        <v>120</v>
      </c>
      <c r="Q366" s="212" t="s">
        <v>621</v>
      </c>
      <c r="R366" s="213" t="s">
        <v>520</v>
      </c>
      <c r="S366" s="216" t="s">
        <v>230</v>
      </c>
      <c r="T366" s="214"/>
      <c r="U366" s="207"/>
      <c r="V366" s="207"/>
      <c r="W366" s="207"/>
      <c r="X366" s="207"/>
      <c r="Y366" s="207"/>
      <c r="Z366" s="209" t="str">
        <f>AJ366&amp;AK366&amp;AL366&amp;AM366&amp;AN366&amp;AO366&amp;AP366&amp;AQ366&amp;AR366&amp;AS366&amp;AT366&amp;AU366&amp;AV366&amp;AW366&amp;AX366</f>
        <v>по всем строкам (кроме стр.230, 233, 234, 240, 250, 280, 290) по всем графам (кроме гр.6, 7, 8) раздела 2 ф.0531377 (ПРП=694о) &lt; 0 - (с 01.01.2024)</v>
      </c>
      <c r="AA366" s="210" t="s">
        <v>123</v>
      </c>
      <c r="AB366" s="210" t="s">
        <v>123</v>
      </c>
      <c r="AC366" s="211" t="s">
        <v>1360</v>
      </c>
      <c r="AD366" s="178"/>
      <c r="AE366" s="181" t="s">
        <v>4</v>
      </c>
      <c r="AF366" s="219" t="s">
        <v>123</v>
      </c>
      <c r="AG366" s="199">
        <f t="shared" si="192"/>
        <v>1</v>
      </c>
      <c r="AH366" s="200">
        <f t="shared" si="193"/>
        <v>0</v>
      </c>
      <c r="AI366" s="201">
        <f t="shared" si="194"/>
        <v>0</v>
      </c>
      <c r="AJ366" s="202" t="str">
        <f t="shared" si="195"/>
        <v>по всем строкам</v>
      </c>
      <c r="AK366" s="203" t="str">
        <f t="shared" si="196"/>
        <v xml:space="preserve"> (кроме стр.230, 233, 234, 240, 250, 280, 290)</v>
      </c>
      <c r="AL366" s="203" t="str">
        <f t="shared" si="197"/>
        <v xml:space="preserve"> по всем графам</v>
      </c>
      <c r="AM366" s="203" t="str">
        <f t="shared" si="198"/>
        <v xml:space="preserve"> (кроме гр.6, 7, 8)</v>
      </c>
      <c r="AN366" s="203" t="str">
        <f t="shared" si="199"/>
        <v xml:space="preserve"> раздела 2</v>
      </c>
      <c r="AO366" s="203" t="str">
        <f t="shared" si="211"/>
        <v xml:space="preserve"> ф.0531377</v>
      </c>
      <c r="AP366" s="204" t="str">
        <f t="shared" si="200"/>
        <v xml:space="preserve"> (ПРП=694о)</v>
      </c>
      <c r="AQ366" s="203" t="str">
        <f t="shared" si="201"/>
        <v xml:space="preserve"> &lt;</v>
      </c>
      <c r="AR366" s="203" t="str">
        <f t="shared" si="202"/>
        <v xml:space="preserve"> 0</v>
      </c>
      <c r="AS366" s="203" t="str">
        <f t="shared" si="203"/>
        <v/>
      </c>
      <c r="AT366" s="203" t="str">
        <f t="shared" si="204"/>
        <v/>
      </c>
      <c r="AU366" s="203" t="str">
        <f t="shared" si="205"/>
        <v/>
      </c>
      <c r="AV366" s="203" t="str">
        <f t="shared" si="206"/>
        <v/>
      </c>
      <c r="AW366" s="205" t="str">
        <f t="shared" si="207"/>
        <v/>
      </c>
      <c r="AX366" s="202" t="str">
        <f t="shared" si="208"/>
        <v xml:space="preserve"> - (с 01.01.2024)</v>
      </c>
    </row>
    <row r="367" spans="1:51" s="206" customFormat="1" ht="45" hidden="1" outlineLevel="1" x14ac:dyDescent="0.25">
      <c r="A367" s="197"/>
      <c r="B367" s="198" t="str">
        <f t="shared" ref="B367" si="233">"В"&amp;COUNTA($C$303:C367)&amp;"_"&amp;MID(I367,5,3)</f>
        <v>В55_377</v>
      </c>
      <c r="C367" s="207" t="s">
        <v>117</v>
      </c>
      <c r="D367" s="207" t="s">
        <v>116</v>
      </c>
      <c r="E367" s="207" t="s">
        <v>116</v>
      </c>
      <c r="F367" s="207" t="s">
        <v>116</v>
      </c>
      <c r="G367" s="207" t="s">
        <v>116</v>
      </c>
      <c r="H367" s="207" t="s">
        <v>116</v>
      </c>
      <c r="I367" s="207" t="s">
        <v>179</v>
      </c>
      <c r="J367" s="207" t="s">
        <v>884</v>
      </c>
      <c r="K367" s="207"/>
      <c r="L367" s="207"/>
      <c r="M367" s="207" t="s">
        <v>131</v>
      </c>
      <c r="N367" s="207" t="s">
        <v>120</v>
      </c>
      <c r="O367" s="207" t="s">
        <v>1491</v>
      </c>
      <c r="P367" s="207" t="s">
        <v>120</v>
      </c>
      <c r="Q367" s="212"/>
      <c r="R367" s="213" t="s">
        <v>122</v>
      </c>
      <c r="S367" s="216" t="s">
        <v>230</v>
      </c>
      <c r="T367" s="214"/>
      <c r="U367" s="207"/>
      <c r="V367" s="207"/>
      <c r="W367" s="207"/>
      <c r="X367" s="207"/>
      <c r="Y367" s="207"/>
      <c r="Z367" s="209" t="str">
        <f>AJ367&amp;AK367&amp;AL367&amp;AM367&amp;AN367&amp;AO367&amp;AP367&amp;AQ367&amp;AR367&amp;AS367&amp;AT367&amp;AU367&amp;AV367&amp;AW367&amp;AX367</f>
        <v>по всем строкам (кроме стр.070, 080, 090, 091, 100, 101, 110, 111, 120, 121, 130, 131, 140, 141, 230, 233, 240, 300) по всем графам раздела 2 ф.0531377 (ПРП=694о) &lt;&gt; 0 - (с 01.01.2024)</v>
      </c>
      <c r="AA367" s="210" t="s">
        <v>123</v>
      </c>
      <c r="AB367" s="210" t="s">
        <v>123</v>
      </c>
      <c r="AC367" s="211" t="s">
        <v>1360</v>
      </c>
      <c r="AD367" s="178"/>
      <c r="AE367" s="181" t="s">
        <v>4</v>
      </c>
      <c r="AF367" s="219" t="s">
        <v>123</v>
      </c>
      <c r="AG367" s="199">
        <f t="shared" ref="AG367" si="234">IF(AE367="Включена",1,0)</f>
        <v>1</v>
      </c>
      <c r="AH367" s="200">
        <f t="shared" ref="AH367" si="235">IF(AE367="Черновик",1,0)</f>
        <v>0</v>
      </c>
      <c r="AI367" s="201">
        <f t="shared" ref="AI367" si="236">IF(AE367="Отсутствует",1,0)</f>
        <v>0</v>
      </c>
      <c r="AJ367" s="202" t="str">
        <f t="shared" ref="AJ367" si="237">IF(N367="*","по всем строкам","стр."&amp;N367)</f>
        <v>по всем строкам</v>
      </c>
      <c r="AK367" s="203" t="str">
        <f t="shared" ref="AK367" si="238">IF(O367="",""," (кроме стр."&amp;O367&amp;")")</f>
        <v xml:space="preserve"> (кроме стр.070, 080, 090, 091, 100, 101, 110, 111, 120, 121, 130, 131, 140, 141, 230, 233, 240, 300)</v>
      </c>
      <c r="AL367" s="203" t="str">
        <f t="shared" ref="AL367" si="239">IF(P367="*"," по всем графам"," гр."&amp;P367)</f>
        <v xml:space="preserve"> по всем графам</v>
      </c>
      <c r="AM367" s="203" t="str">
        <f t="shared" ref="AM367" si="240">IF(Q367="",""," (кроме гр."&amp;Q367&amp;")")</f>
        <v/>
      </c>
      <c r="AN367" s="203" t="str">
        <f t="shared" ref="AN367" si="241">IF(M367="",""," раздела "&amp;M367)</f>
        <v xml:space="preserve"> раздела 2</v>
      </c>
      <c r="AO367" s="203" t="str">
        <f t="shared" ref="AO367" si="242">" ф."&amp;I367</f>
        <v xml:space="preserve"> ф.0531377</v>
      </c>
      <c r="AP367" s="204" t="str">
        <f t="shared" ref="AP367" si="243">IF(J367="",""," (ПРП="&amp;J367&amp;")")</f>
        <v xml:space="preserve"> (ПРП=694о)</v>
      </c>
      <c r="AQ367" s="203" t="str">
        <f t="shared" ref="AQ367" si="244">IF(R367="="," &lt;&gt;",IF(R367="&lt;&gt;"," =",IF(R367="&gt;"," &lt;",IF(R367="&lt;"," &gt;",IF(R367="&gt;="," &lt;",IF(R367="&lt;="," &gt;",""))))))</f>
        <v xml:space="preserve"> &lt;&gt;</v>
      </c>
      <c r="AR367" s="203" t="str">
        <f t="shared" ref="AR367" si="245">IF(S367="",""," "&amp;S367)</f>
        <v xml:space="preserve"> 0</v>
      </c>
      <c r="AS367" s="203" t="str">
        <f t="shared" ref="AS367" si="246">IF(V367="*"," соответствующим строкам",IF(V367="",""," "&amp;V367))</f>
        <v/>
      </c>
      <c r="AT367" s="203" t="str">
        <f t="shared" ref="AT367" si="247">IF(W367="",""," (кроме стр."&amp;W367&amp;")")</f>
        <v/>
      </c>
      <c r="AU367" s="203" t="str">
        <f t="shared" ref="AU367" si="248">IF(X367="*"," по соответствующим графам",IF(X367="",""," гр."&amp;X367))</f>
        <v/>
      </c>
      <c r="AV367" s="203" t="str">
        <f t="shared" ref="AV367" si="249">IF(Y367="",""," (кроме гр."&amp;Y367&amp;")")</f>
        <v/>
      </c>
      <c r="AW367" s="205" t="str">
        <f t="shared" ref="AW367" si="250">IF(U367="",""," раздела "&amp;U367)</f>
        <v/>
      </c>
      <c r="AX367" s="202" t="str">
        <f t="shared" ref="AX367" si="251">IF(AC367="",IF(IF(OR(AA367="П",AB367="П"),"П","Б")="Б"," - недопустимо."," - требуется пояснение.")," - "&amp;AC367)</f>
        <v xml:space="preserve"> - (с 01.01.2024)</v>
      </c>
    </row>
    <row r="368" spans="1:51" s="200" customFormat="1" ht="30" hidden="1" outlineLevel="1" x14ac:dyDescent="0.25">
      <c r="A368" s="197"/>
      <c r="B368" s="198" t="str">
        <f t="shared" si="212"/>
        <v>В56_377</v>
      </c>
      <c r="C368" s="207" t="s">
        <v>117</v>
      </c>
      <c r="D368" s="207" t="s">
        <v>116</v>
      </c>
      <c r="E368" s="207" t="s">
        <v>116</v>
      </c>
      <c r="F368" s="207" t="s">
        <v>116</v>
      </c>
      <c r="G368" s="207" t="s">
        <v>116</v>
      </c>
      <c r="H368" s="207" t="s">
        <v>116</v>
      </c>
      <c r="I368" s="207" t="s">
        <v>179</v>
      </c>
      <c r="J368" s="207" t="s">
        <v>120</v>
      </c>
      <c r="K368" s="207"/>
      <c r="L368" s="207"/>
      <c r="M368" s="207" t="s">
        <v>131</v>
      </c>
      <c r="N368" s="207" t="s">
        <v>886</v>
      </c>
      <c r="O368" s="207"/>
      <c r="P368" s="207" t="s">
        <v>120</v>
      </c>
      <c r="Q368" s="207"/>
      <c r="R368" s="208" t="s">
        <v>122</v>
      </c>
      <c r="S368" s="207"/>
      <c r="T368" s="207"/>
      <c r="U368" s="207" t="s">
        <v>131</v>
      </c>
      <c r="V368" s="207" t="s">
        <v>887</v>
      </c>
      <c r="W368" s="207"/>
      <c r="X368" s="207" t="s">
        <v>120</v>
      </c>
      <c r="Y368" s="207"/>
      <c r="Z368" s="209" t="str">
        <f t="shared" si="191"/>
        <v>стр.080 по всем графам раздела 2 ф.0531377 (ПРП=*) &lt;&gt; 090 + 100 + 110 + 120 + 130 + 140 по соответствующим графам раздела 2 - недопустимо.</v>
      </c>
      <c r="AA368" s="210" t="s">
        <v>123</v>
      </c>
      <c r="AB368" s="210" t="s">
        <v>123</v>
      </c>
      <c r="AC368" s="211"/>
      <c r="AD368" s="178"/>
      <c r="AE368" s="181" t="s">
        <v>4</v>
      </c>
      <c r="AF368" s="219" t="s">
        <v>123</v>
      </c>
      <c r="AG368" s="199">
        <f t="shared" si="192"/>
        <v>1</v>
      </c>
      <c r="AH368" s="200">
        <f t="shared" si="193"/>
        <v>0</v>
      </c>
      <c r="AI368" s="201">
        <f t="shared" si="194"/>
        <v>0</v>
      </c>
      <c r="AJ368" s="202" t="str">
        <f t="shared" si="195"/>
        <v>стр.080</v>
      </c>
      <c r="AK368" s="203" t="str">
        <f t="shared" si="196"/>
        <v/>
      </c>
      <c r="AL368" s="203" t="str">
        <f t="shared" si="197"/>
        <v xml:space="preserve"> по всем графам</v>
      </c>
      <c r="AM368" s="203" t="str">
        <f t="shared" si="198"/>
        <v/>
      </c>
      <c r="AN368" s="203" t="str">
        <f t="shared" si="199"/>
        <v xml:space="preserve"> раздела 2</v>
      </c>
      <c r="AO368" s="203" t="str">
        <f t="shared" si="211"/>
        <v xml:space="preserve"> ф.0531377</v>
      </c>
      <c r="AP368" s="204" t="str">
        <f t="shared" si="200"/>
        <v xml:space="preserve"> (ПРП=*)</v>
      </c>
      <c r="AQ368" s="203" t="str">
        <f t="shared" si="201"/>
        <v xml:space="preserve"> &lt;&gt;</v>
      </c>
      <c r="AR368" s="203" t="str">
        <f t="shared" si="202"/>
        <v/>
      </c>
      <c r="AS368" s="203" t="str">
        <f t="shared" si="203"/>
        <v xml:space="preserve"> 090 + 100 + 110 + 120 + 130 + 140</v>
      </c>
      <c r="AT368" s="203" t="str">
        <f t="shared" si="204"/>
        <v/>
      </c>
      <c r="AU368" s="203" t="str">
        <f t="shared" si="205"/>
        <v xml:space="preserve"> по соответствующим графам</v>
      </c>
      <c r="AV368" s="203" t="str">
        <f t="shared" si="206"/>
        <v/>
      </c>
      <c r="AW368" s="205" t="str">
        <f t="shared" si="207"/>
        <v xml:space="preserve"> раздела 2</v>
      </c>
      <c r="AX368" s="202" t="str">
        <f t="shared" si="208"/>
        <v xml:space="preserve"> - недопустимо.</v>
      </c>
      <c r="AY368" s="200" t="s">
        <v>1379</v>
      </c>
    </row>
    <row r="369" spans="1:51" s="200" customFormat="1" ht="30" hidden="1" outlineLevel="1" x14ac:dyDescent="0.25">
      <c r="A369" s="197"/>
      <c r="B369" s="198" t="str">
        <f t="shared" si="212"/>
        <v>В57_377</v>
      </c>
      <c r="C369" s="207" t="s">
        <v>117</v>
      </c>
      <c r="D369" s="207" t="s">
        <v>116</v>
      </c>
      <c r="E369" s="207" t="s">
        <v>116</v>
      </c>
      <c r="F369" s="207" t="s">
        <v>116</v>
      </c>
      <c r="G369" s="207" t="s">
        <v>116</v>
      </c>
      <c r="H369" s="207" t="s">
        <v>116</v>
      </c>
      <c r="I369" s="207" t="s">
        <v>179</v>
      </c>
      <c r="J369" s="207" t="s">
        <v>120</v>
      </c>
      <c r="K369" s="207"/>
      <c r="L369" s="207"/>
      <c r="M369" s="207" t="s">
        <v>131</v>
      </c>
      <c r="N369" s="207" t="s">
        <v>663</v>
      </c>
      <c r="O369" s="207"/>
      <c r="P369" s="207" t="s">
        <v>120</v>
      </c>
      <c r="Q369" s="207"/>
      <c r="R369" s="208" t="s">
        <v>122</v>
      </c>
      <c r="S369" s="207"/>
      <c r="T369" s="207"/>
      <c r="U369" s="207" t="s">
        <v>131</v>
      </c>
      <c r="V369" s="207" t="s">
        <v>888</v>
      </c>
      <c r="W369" s="207"/>
      <c r="X369" s="207" t="s">
        <v>120</v>
      </c>
      <c r="Y369" s="207"/>
      <c r="Z369" s="209" t="str">
        <f t="shared" si="191"/>
        <v>стр.090 по всем графам раздела 2 ф.0531377 (ПРП=*) &lt;&gt; 091 + 092 + 094 + 095 + 096 + 097 по соответствующим графам раздела 2 - недопустимо.</v>
      </c>
      <c r="AA369" s="210" t="s">
        <v>123</v>
      </c>
      <c r="AB369" s="210" t="s">
        <v>123</v>
      </c>
      <c r="AC369" s="211"/>
      <c r="AD369" s="178"/>
      <c r="AE369" s="181" t="s">
        <v>4</v>
      </c>
      <c r="AF369" s="219" t="s">
        <v>123</v>
      </c>
      <c r="AG369" s="199">
        <f t="shared" si="192"/>
        <v>1</v>
      </c>
      <c r="AH369" s="200">
        <f t="shared" si="193"/>
        <v>0</v>
      </c>
      <c r="AI369" s="201">
        <f t="shared" si="194"/>
        <v>0</v>
      </c>
      <c r="AJ369" s="202" t="str">
        <f t="shared" si="195"/>
        <v>стр.090</v>
      </c>
      <c r="AK369" s="203" t="str">
        <f t="shared" si="196"/>
        <v/>
      </c>
      <c r="AL369" s="203" t="str">
        <f t="shared" si="197"/>
        <v xml:space="preserve"> по всем графам</v>
      </c>
      <c r="AM369" s="203" t="str">
        <f t="shared" si="198"/>
        <v/>
      </c>
      <c r="AN369" s="203" t="str">
        <f t="shared" si="199"/>
        <v xml:space="preserve"> раздела 2</v>
      </c>
      <c r="AO369" s="203" t="str">
        <f t="shared" si="211"/>
        <v xml:space="preserve"> ф.0531377</v>
      </c>
      <c r="AP369" s="204" t="str">
        <f t="shared" si="200"/>
        <v xml:space="preserve"> (ПРП=*)</v>
      </c>
      <c r="AQ369" s="203" t="str">
        <f t="shared" si="201"/>
        <v xml:space="preserve"> &lt;&gt;</v>
      </c>
      <c r="AR369" s="203" t="str">
        <f t="shared" si="202"/>
        <v/>
      </c>
      <c r="AS369" s="203" t="str">
        <f t="shared" si="203"/>
        <v xml:space="preserve"> 091 + 092 + 094 + 095 + 096 + 097</v>
      </c>
      <c r="AT369" s="203" t="str">
        <f t="shared" si="204"/>
        <v/>
      </c>
      <c r="AU369" s="203" t="str">
        <f t="shared" si="205"/>
        <v xml:space="preserve"> по соответствующим графам</v>
      </c>
      <c r="AV369" s="203" t="str">
        <f t="shared" si="206"/>
        <v/>
      </c>
      <c r="AW369" s="205" t="str">
        <f t="shared" si="207"/>
        <v xml:space="preserve"> раздела 2</v>
      </c>
      <c r="AX369" s="202" t="str">
        <f t="shared" si="208"/>
        <v xml:space="preserve"> - недопустимо.</v>
      </c>
      <c r="AY369" s="200" t="s">
        <v>1380</v>
      </c>
    </row>
    <row r="370" spans="1:51" s="200" customFormat="1" hidden="1" outlineLevel="1" x14ac:dyDescent="0.25">
      <c r="A370" s="197"/>
      <c r="B370" s="670" t="str">
        <f t="shared" si="212"/>
        <v>В58_377</v>
      </c>
      <c r="C370" s="662" t="s">
        <v>117</v>
      </c>
      <c r="D370" s="662" t="s">
        <v>116</v>
      </c>
      <c r="E370" s="662" t="s">
        <v>116</v>
      </c>
      <c r="F370" s="662" t="s">
        <v>116</v>
      </c>
      <c r="G370" s="662" t="s">
        <v>116</v>
      </c>
      <c r="H370" s="662" t="s">
        <v>116</v>
      </c>
      <c r="I370" s="662" t="s">
        <v>179</v>
      </c>
      <c r="J370" s="662" t="s">
        <v>120</v>
      </c>
      <c r="K370" s="317" t="s">
        <v>1665</v>
      </c>
      <c r="L370" s="662"/>
      <c r="M370" s="662" t="s">
        <v>131</v>
      </c>
      <c r="N370" s="207" t="s">
        <v>866</v>
      </c>
      <c r="O370" s="662"/>
      <c r="P370" s="662" t="s">
        <v>120</v>
      </c>
      <c r="Q370" s="662"/>
      <c r="R370" s="668" t="s">
        <v>122</v>
      </c>
      <c r="S370" s="662" t="s">
        <v>230</v>
      </c>
      <c r="T370" s="388"/>
      <c r="U370" s="662"/>
      <c r="V370" s="662"/>
      <c r="W370" s="662"/>
      <c r="X370" s="662"/>
      <c r="Y370" s="662"/>
      <c r="Z370" s="664" t="str">
        <f t="shared" si="191"/>
        <v>стр.097 по всем графам раздела 2 ф.0531377 (ПРП=*) &lt;&gt; 0 - недопустимо.</v>
      </c>
      <c r="AA370" s="210" t="s">
        <v>123</v>
      </c>
      <c r="AB370" s="210" t="s">
        <v>123</v>
      </c>
      <c r="AC370" s="211"/>
      <c r="AD370" s="178">
        <v>45768.623935185184</v>
      </c>
      <c r="AE370" s="181" t="s">
        <v>4</v>
      </c>
      <c r="AF370" s="219" t="s">
        <v>123</v>
      </c>
      <c r="AG370" s="199">
        <f t="shared" si="192"/>
        <v>1</v>
      </c>
      <c r="AH370" s="200">
        <f t="shared" si="193"/>
        <v>0</v>
      </c>
      <c r="AI370" s="201">
        <f t="shared" si="194"/>
        <v>0</v>
      </c>
      <c r="AJ370" s="202" t="str">
        <f t="shared" si="195"/>
        <v>стр.097</v>
      </c>
      <c r="AK370" s="203" t="str">
        <f t="shared" si="196"/>
        <v/>
      </c>
      <c r="AL370" s="203" t="str">
        <f t="shared" si="197"/>
        <v xml:space="preserve"> по всем графам</v>
      </c>
      <c r="AM370" s="203" t="str">
        <f t="shared" si="198"/>
        <v/>
      </c>
      <c r="AN370" s="203" t="str">
        <f t="shared" si="199"/>
        <v xml:space="preserve"> раздела 2</v>
      </c>
      <c r="AO370" s="203" t="str">
        <f t="shared" si="211"/>
        <v xml:space="preserve"> ф.0531377</v>
      </c>
      <c r="AP370" s="204" t="str">
        <f t="shared" si="200"/>
        <v xml:space="preserve"> (ПРП=*)</v>
      </c>
      <c r="AQ370" s="203" t="str">
        <f t="shared" si="201"/>
        <v xml:space="preserve"> &lt;&gt;</v>
      </c>
      <c r="AR370" s="203" t="str">
        <f t="shared" si="202"/>
        <v xml:space="preserve"> 0</v>
      </c>
      <c r="AS370" s="203" t="str">
        <f t="shared" si="203"/>
        <v/>
      </c>
      <c r="AT370" s="203" t="str">
        <f t="shared" si="204"/>
        <v/>
      </c>
      <c r="AU370" s="203" t="str">
        <f t="shared" si="205"/>
        <v/>
      </c>
      <c r="AV370" s="203" t="str">
        <f t="shared" si="206"/>
        <v/>
      </c>
      <c r="AW370" s="205" t="str">
        <f t="shared" si="207"/>
        <v/>
      </c>
      <c r="AX370" s="202" t="str">
        <f t="shared" si="208"/>
        <v xml:space="preserve"> - недопустимо.</v>
      </c>
      <c r="AY370" s="200" t="s">
        <v>1369</v>
      </c>
    </row>
    <row r="371" spans="1:51" s="200" customFormat="1" ht="30" hidden="1" outlineLevel="1" x14ac:dyDescent="0.25">
      <c r="A371" s="197"/>
      <c r="B371" s="671"/>
      <c r="C371" s="663"/>
      <c r="D371" s="663"/>
      <c r="E371" s="663"/>
      <c r="F371" s="663"/>
      <c r="G371" s="663"/>
      <c r="H371" s="663"/>
      <c r="I371" s="663"/>
      <c r="J371" s="663"/>
      <c r="K371" s="207"/>
      <c r="L371" s="663"/>
      <c r="M371" s="663"/>
      <c r="N371" s="420" t="s">
        <v>1622</v>
      </c>
      <c r="O371" s="663"/>
      <c r="P371" s="663"/>
      <c r="Q371" s="663"/>
      <c r="R371" s="669"/>
      <c r="S371" s="663"/>
      <c r="T371" s="389"/>
      <c r="U371" s="663"/>
      <c r="V371" s="663"/>
      <c r="W371" s="663"/>
      <c r="X371" s="663"/>
      <c r="Y371" s="663"/>
      <c r="Z371" s="665"/>
      <c r="AA371" s="210" t="s">
        <v>123</v>
      </c>
      <c r="AB371" s="210" t="s">
        <v>123</v>
      </c>
      <c r="AC371" s="211"/>
      <c r="AD371" s="178">
        <v>45532.397094907406</v>
      </c>
      <c r="AE371" s="185" t="s">
        <v>4</v>
      </c>
      <c r="AF371" s="219" t="s">
        <v>123</v>
      </c>
      <c r="AG371" s="199"/>
      <c r="AI371" s="201"/>
      <c r="AJ371" s="202" t="str">
        <f t="shared" si="195"/>
        <v>стр.152, 161, 163, 181, 183, 184, 220, 234</v>
      </c>
      <c r="AK371" s="203"/>
      <c r="AL371" s="203"/>
      <c r="AM371" s="203"/>
      <c r="AN371" s="203"/>
      <c r="AO371" s="203"/>
      <c r="AP371" s="204"/>
      <c r="AQ371" s="203"/>
      <c r="AR371" s="203"/>
      <c r="AS371" s="203"/>
      <c r="AT371" s="203"/>
      <c r="AU371" s="203"/>
      <c r="AV371" s="203"/>
      <c r="AW371" s="205"/>
      <c r="AX371" s="202"/>
    </row>
    <row r="372" spans="1:51" s="200" customFormat="1" ht="28.5" hidden="1" outlineLevel="1" x14ac:dyDescent="0.25">
      <c r="A372" s="197"/>
      <c r="B372" s="198" t="str">
        <f t="shared" si="212"/>
        <v>В59_377</v>
      </c>
      <c r="C372" s="207" t="s">
        <v>117</v>
      </c>
      <c r="D372" s="207" t="s">
        <v>116</v>
      </c>
      <c r="E372" s="207" t="s">
        <v>116</v>
      </c>
      <c r="F372" s="207" t="s">
        <v>116</v>
      </c>
      <c r="G372" s="207" t="s">
        <v>116</v>
      </c>
      <c r="H372" s="207" t="s">
        <v>116</v>
      </c>
      <c r="I372" s="207" t="s">
        <v>179</v>
      </c>
      <c r="J372" s="207" t="s">
        <v>120</v>
      </c>
      <c r="K372" s="207"/>
      <c r="L372" s="207"/>
      <c r="M372" s="207" t="s">
        <v>131</v>
      </c>
      <c r="N372" s="207" t="s">
        <v>249</v>
      </c>
      <c r="O372" s="207"/>
      <c r="P372" s="207" t="s">
        <v>120</v>
      </c>
      <c r="Q372" s="207"/>
      <c r="R372" s="208" t="s">
        <v>122</v>
      </c>
      <c r="S372" s="207"/>
      <c r="T372" s="207"/>
      <c r="U372" s="207" t="s">
        <v>131</v>
      </c>
      <c r="V372" s="207" t="s">
        <v>889</v>
      </c>
      <c r="W372" s="207"/>
      <c r="X372" s="207" t="s">
        <v>120</v>
      </c>
      <c r="Y372" s="207"/>
      <c r="Z372" s="209" t="str">
        <f t="shared" si="191"/>
        <v>стр.100 по всем графам раздела 2 ф.0531377 (ПРП=*) &lt;&gt; 101 + 102 + 104 + 105 + 106 по соответствующим графам раздела 2 - недопустимо.</v>
      </c>
      <c r="AA372" s="210" t="s">
        <v>123</v>
      </c>
      <c r="AB372" s="210" t="s">
        <v>123</v>
      </c>
      <c r="AC372" s="211"/>
      <c r="AD372" s="178"/>
      <c r="AE372" s="181" t="s">
        <v>4</v>
      </c>
      <c r="AF372" s="219" t="s">
        <v>123</v>
      </c>
      <c r="AG372" s="199">
        <f t="shared" si="192"/>
        <v>1</v>
      </c>
      <c r="AH372" s="200">
        <f t="shared" si="193"/>
        <v>0</v>
      </c>
      <c r="AI372" s="201">
        <f t="shared" si="194"/>
        <v>0</v>
      </c>
      <c r="AJ372" s="202" t="str">
        <f t="shared" si="195"/>
        <v>стр.100</v>
      </c>
      <c r="AK372" s="203" t="str">
        <f t="shared" si="196"/>
        <v/>
      </c>
      <c r="AL372" s="203" t="str">
        <f t="shared" si="197"/>
        <v xml:space="preserve"> по всем графам</v>
      </c>
      <c r="AM372" s="203" t="str">
        <f t="shared" si="198"/>
        <v/>
      </c>
      <c r="AN372" s="203" t="str">
        <f t="shared" si="199"/>
        <v xml:space="preserve"> раздела 2</v>
      </c>
      <c r="AO372" s="203" t="str">
        <f t="shared" si="211"/>
        <v xml:space="preserve"> ф.0531377</v>
      </c>
      <c r="AP372" s="204" t="str">
        <f t="shared" si="200"/>
        <v xml:space="preserve"> (ПРП=*)</v>
      </c>
      <c r="AQ372" s="203" t="str">
        <f t="shared" si="201"/>
        <v xml:space="preserve"> &lt;&gt;</v>
      </c>
      <c r="AR372" s="203" t="str">
        <f t="shared" si="202"/>
        <v/>
      </c>
      <c r="AS372" s="203" t="str">
        <f t="shared" si="203"/>
        <v xml:space="preserve"> 101 + 102 + 104 + 105 + 106</v>
      </c>
      <c r="AT372" s="203" t="str">
        <f t="shared" si="204"/>
        <v/>
      </c>
      <c r="AU372" s="203" t="str">
        <f t="shared" si="205"/>
        <v xml:space="preserve"> по соответствующим графам</v>
      </c>
      <c r="AV372" s="203" t="str">
        <f t="shared" si="206"/>
        <v/>
      </c>
      <c r="AW372" s="205" t="str">
        <f t="shared" si="207"/>
        <v xml:space="preserve"> раздела 2</v>
      </c>
      <c r="AX372" s="202" t="str">
        <f t="shared" si="208"/>
        <v xml:space="preserve"> - недопустимо.</v>
      </c>
      <c r="AY372" s="200" t="s">
        <v>1381</v>
      </c>
    </row>
    <row r="373" spans="1:51" s="200" customFormat="1" ht="28.5" hidden="1" outlineLevel="1" x14ac:dyDescent="0.25">
      <c r="A373" s="197"/>
      <c r="B373" s="198" t="str">
        <f t="shared" si="212"/>
        <v>В60_377</v>
      </c>
      <c r="C373" s="207" t="s">
        <v>117</v>
      </c>
      <c r="D373" s="207" t="s">
        <v>116</v>
      </c>
      <c r="E373" s="207" t="s">
        <v>116</v>
      </c>
      <c r="F373" s="207" t="s">
        <v>116</v>
      </c>
      <c r="G373" s="207" t="s">
        <v>116</v>
      </c>
      <c r="H373" s="207" t="s">
        <v>116</v>
      </c>
      <c r="I373" s="207" t="s">
        <v>179</v>
      </c>
      <c r="J373" s="207" t="s">
        <v>120</v>
      </c>
      <c r="K373" s="207"/>
      <c r="L373" s="207"/>
      <c r="M373" s="207" t="s">
        <v>131</v>
      </c>
      <c r="N373" s="207" t="s">
        <v>890</v>
      </c>
      <c r="O373" s="207"/>
      <c r="P373" s="207" t="s">
        <v>120</v>
      </c>
      <c r="Q373" s="207"/>
      <c r="R373" s="208" t="s">
        <v>122</v>
      </c>
      <c r="S373" s="207"/>
      <c r="T373" s="207"/>
      <c r="U373" s="207" t="s">
        <v>131</v>
      </c>
      <c r="V373" s="207" t="s">
        <v>891</v>
      </c>
      <c r="W373" s="207"/>
      <c r="X373" s="207" t="s">
        <v>120</v>
      </c>
      <c r="Y373" s="207"/>
      <c r="Z373" s="209" t="str">
        <f t="shared" si="191"/>
        <v>стр.110 по всем графам раздела 2 ф.0531377 (ПРП=*) &lt;&gt; 111 + 112 + 114 + 115 + 116 по соответствующим графам раздела 2 - недопустимо.</v>
      </c>
      <c r="AA373" s="210" t="s">
        <v>123</v>
      </c>
      <c r="AB373" s="210" t="s">
        <v>123</v>
      </c>
      <c r="AC373" s="211"/>
      <c r="AD373" s="178"/>
      <c r="AE373" s="181" t="s">
        <v>4</v>
      </c>
      <c r="AF373" s="219" t="s">
        <v>123</v>
      </c>
      <c r="AG373" s="199">
        <f t="shared" si="192"/>
        <v>1</v>
      </c>
      <c r="AH373" s="200">
        <f t="shared" si="193"/>
        <v>0</v>
      </c>
      <c r="AI373" s="201">
        <f t="shared" si="194"/>
        <v>0</v>
      </c>
      <c r="AJ373" s="202" t="str">
        <f t="shared" si="195"/>
        <v>стр.110</v>
      </c>
      <c r="AK373" s="203" t="str">
        <f t="shared" si="196"/>
        <v/>
      </c>
      <c r="AL373" s="203" t="str">
        <f t="shared" si="197"/>
        <v xml:space="preserve"> по всем графам</v>
      </c>
      <c r="AM373" s="203" t="str">
        <f t="shared" si="198"/>
        <v/>
      </c>
      <c r="AN373" s="203" t="str">
        <f t="shared" si="199"/>
        <v xml:space="preserve"> раздела 2</v>
      </c>
      <c r="AO373" s="203" t="str">
        <f t="shared" si="211"/>
        <v xml:space="preserve"> ф.0531377</v>
      </c>
      <c r="AP373" s="204" t="str">
        <f t="shared" si="200"/>
        <v xml:space="preserve"> (ПРП=*)</v>
      </c>
      <c r="AQ373" s="203" t="str">
        <f t="shared" si="201"/>
        <v xml:space="preserve"> &lt;&gt;</v>
      </c>
      <c r="AR373" s="203" t="str">
        <f t="shared" si="202"/>
        <v/>
      </c>
      <c r="AS373" s="203" t="str">
        <f t="shared" si="203"/>
        <v xml:space="preserve"> 111 + 112 + 114 + 115 + 116</v>
      </c>
      <c r="AT373" s="203" t="str">
        <f t="shared" si="204"/>
        <v/>
      </c>
      <c r="AU373" s="203" t="str">
        <f t="shared" si="205"/>
        <v xml:space="preserve"> по соответствующим графам</v>
      </c>
      <c r="AV373" s="203" t="str">
        <f t="shared" si="206"/>
        <v/>
      </c>
      <c r="AW373" s="205" t="str">
        <f t="shared" si="207"/>
        <v xml:space="preserve"> раздела 2</v>
      </c>
      <c r="AX373" s="202" t="str">
        <f t="shared" si="208"/>
        <v xml:space="preserve"> - недопустимо.</v>
      </c>
      <c r="AY373" s="200" t="s">
        <v>1368</v>
      </c>
    </row>
    <row r="374" spans="1:51" s="200" customFormat="1" ht="28.5" hidden="1" outlineLevel="1" x14ac:dyDescent="0.25">
      <c r="A374" s="197"/>
      <c r="B374" s="198" t="str">
        <f t="shared" si="212"/>
        <v>В61_377</v>
      </c>
      <c r="C374" s="207" t="s">
        <v>117</v>
      </c>
      <c r="D374" s="207" t="s">
        <v>116</v>
      </c>
      <c r="E374" s="207" t="s">
        <v>116</v>
      </c>
      <c r="F374" s="207" t="s">
        <v>116</v>
      </c>
      <c r="G374" s="207" t="s">
        <v>116</v>
      </c>
      <c r="H374" s="207" t="s">
        <v>116</v>
      </c>
      <c r="I374" s="207" t="s">
        <v>179</v>
      </c>
      <c r="J374" s="207" t="s">
        <v>120</v>
      </c>
      <c r="K374" s="207"/>
      <c r="L374" s="207"/>
      <c r="M374" s="207" t="s">
        <v>131</v>
      </c>
      <c r="N374" s="207" t="s">
        <v>892</v>
      </c>
      <c r="O374" s="207"/>
      <c r="P374" s="207" t="s">
        <v>120</v>
      </c>
      <c r="Q374" s="207"/>
      <c r="R374" s="208" t="s">
        <v>122</v>
      </c>
      <c r="S374" s="207"/>
      <c r="T374" s="207"/>
      <c r="U374" s="207" t="s">
        <v>131</v>
      </c>
      <c r="V374" s="207" t="s">
        <v>893</v>
      </c>
      <c r="W374" s="207"/>
      <c r="X374" s="207" t="s">
        <v>120</v>
      </c>
      <c r="Y374" s="207"/>
      <c r="Z374" s="209" t="str">
        <f t="shared" si="191"/>
        <v>стр.120 по всем графам раздела 2 ф.0531377 (ПРП=*) &lt;&gt; 121 + 122 + 123 по соответствующим графам раздела 2 - недопустимо.</v>
      </c>
      <c r="AA374" s="210" t="s">
        <v>123</v>
      </c>
      <c r="AB374" s="210" t="s">
        <v>123</v>
      </c>
      <c r="AC374" s="211"/>
      <c r="AD374" s="178"/>
      <c r="AE374" s="181" t="s">
        <v>4</v>
      </c>
      <c r="AF374" s="219" t="s">
        <v>123</v>
      </c>
      <c r="AG374" s="199">
        <f t="shared" si="192"/>
        <v>1</v>
      </c>
      <c r="AH374" s="200">
        <f t="shared" si="193"/>
        <v>0</v>
      </c>
      <c r="AI374" s="201">
        <f t="shared" si="194"/>
        <v>0</v>
      </c>
      <c r="AJ374" s="202" t="str">
        <f t="shared" si="195"/>
        <v>стр.120</v>
      </c>
      <c r="AK374" s="203" t="str">
        <f t="shared" si="196"/>
        <v/>
      </c>
      <c r="AL374" s="203" t="str">
        <f t="shared" si="197"/>
        <v xml:space="preserve"> по всем графам</v>
      </c>
      <c r="AM374" s="203" t="str">
        <f t="shared" si="198"/>
        <v/>
      </c>
      <c r="AN374" s="203" t="str">
        <f t="shared" si="199"/>
        <v xml:space="preserve"> раздела 2</v>
      </c>
      <c r="AO374" s="203" t="str">
        <f t="shared" si="211"/>
        <v xml:space="preserve"> ф.0531377</v>
      </c>
      <c r="AP374" s="204" t="str">
        <f t="shared" si="200"/>
        <v xml:space="preserve"> (ПРП=*)</v>
      </c>
      <c r="AQ374" s="203" t="str">
        <f t="shared" si="201"/>
        <v xml:space="preserve"> &lt;&gt;</v>
      </c>
      <c r="AR374" s="203" t="str">
        <f t="shared" si="202"/>
        <v/>
      </c>
      <c r="AS374" s="203" t="str">
        <f t="shared" si="203"/>
        <v xml:space="preserve"> 121 + 122 + 123</v>
      </c>
      <c r="AT374" s="203" t="str">
        <f t="shared" si="204"/>
        <v/>
      </c>
      <c r="AU374" s="203" t="str">
        <f t="shared" si="205"/>
        <v xml:space="preserve"> по соответствующим графам</v>
      </c>
      <c r="AV374" s="203" t="str">
        <f t="shared" si="206"/>
        <v/>
      </c>
      <c r="AW374" s="205" t="str">
        <f t="shared" si="207"/>
        <v xml:space="preserve"> раздела 2</v>
      </c>
      <c r="AX374" s="202" t="str">
        <f t="shared" si="208"/>
        <v xml:space="preserve"> - недопустимо.</v>
      </c>
      <c r="AY374" s="200" t="s">
        <v>1382</v>
      </c>
    </row>
    <row r="375" spans="1:51" s="200" customFormat="1" ht="28.5" hidden="1" outlineLevel="1" x14ac:dyDescent="0.25">
      <c r="A375" s="197"/>
      <c r="B375" s="198" t="str">
        <f t="shared" si="212"/>
        <v>В62_377</v>
      </c>
      <c r="C375" s="207" t="s">
        <v>117</v>
      </c>
      <c r="D375" s="207" t="s">
        <v>116</v>
      </c>
      <c r="E375" s="207" t="s">
        <v>116</v>
      </c>
      <c r="F375" s="207" t="s">
        <v>116</v>
      </c>
      <c r="G375" s="207" t="s">
        <v>116</v>
      </c>
      <c r="H375" s="207" t="s">
        <v>116</v>
      </c>
      <c r="I375" s="207" t="s">
        <v>179</v>
      </c>
      <c r="J375" s="207" t="s">
        <v>120</v>
      </c>
      <c r="K375" s="207"/>
      <c r="L375" s="207"/>
      <c r="M375" s="207" t="s">
        <v>131</v>
      </c>
      <c r="N375" s="207" t="s">
        <v>894</v>
      </c>
      <c r="O375" s="207"/>
      <c r="P375" s="207" t="s">
        <v>120</v>
      </c>
      <c r="Q375" s="207"/>
      <c r="R375" s="208" t="s">
        <v>122</v>
      </c>
      <c r="S375" s="207"/>
      <c r="T375" s="207"/>
      <c r="U375" s="207" t="s">
        <v>131</v>
      </c>
      <c r="V375" s="207" t="s">
        <v>895</v>
      </c>
      <c r="W375" s="207"/>
      <c r="X375" s="207" t="s">
        <v>120</v>
      </c>
      <c r="Y375" s="207"/>
      <c r="Z375" s="209" t="str">
        <f t="shared" si="191"/>
        <v>стр.130 по всем графам раздела 2 ф.0531377 (ПРП=*) &lt;&gt; 131 + 132 по соответствующим графам раздела 2 - недопустимо.</v>
      </c>
      <c r="AA375" s="210" t="s">
        <v>123</v>
      </c>
      <c r="AB375" s="210" t="s">
        <v>123</v>
      </c>
      <c r="AC375" s="211"/>
      <c r="AD375" s="178"/>
      <c r="AE375" s="181" t="s">
        <v>4</v>
      </c>
      <c r="AF375" s="219" t="s">
        <v>123</v>
      </c>
      <c r="AG375" s="199">
        <f t="shared" si="192"/>
        <v>1</v>
      </c>
      <c r="AH375" s="200">
        <f t="shared" si="193"/>
        <v>0</v>
      </c>
      <c r="AI375" s="201">
        <f t="shared" si="194"/>
        <v>0</v>
      </c>
      <c r="AJ375" s="202" t="str">
        <f t="shared" si="195"/>
        <v>стр.130</v>
      </c>
      <c r="AK375" s="203" t="str">
        <f t="shared" si="196"/>
        <v/>
      </c>
      <c r="AL375" s="203" t="str">
        <f t="shared" si="197"/>
        <v xml:space="preserve"> по всем графам</v>
      </c>
      <c r="AM375" s="203" t="str">
        <f t="shared" si="198"/>
        <v/>
      </c>
      <c r="AN375" s="203" t="str">
        <f t="shared" si="199"/>
        <v xml:space="preserve"> раздела 2</v>
      </c>
      <c r="AO375" s="203" t="str">
        <f t="shared" si="211"/>
        <v xml:space="preserve"> ф.0531377</v>
      </c>
      <c r="AP375" s="204" t="str">
        <f t="shared" si="200"/>
        <v xml:space="preserve"> (ПРП=*)</v>
      </c>
      <c r="AQ375" s="203" t="str">
        <f t="shared" si="201"/>
        <v xml:space="preserve"> &lt;&gt;</v>
      </c>
      <c r="AR375" s="203" t="str">
        <f t="shared" si="202"/>
        <v/>
      </c>
      <c r="AS375" s="203" t="str">
        <f t="shared" si="203"/>
        <v xml:space="preserve"> 131 + 132</v>
      </c>
      <c r="AT375" s="203" t="str">
        <f t="shared" si="204"/>
        <v/>
      </c>
      <c r="AU375" s="203" t="str">
        <f t="shared" si="205"/>
        <v xml:space="preserve"> по соответствующим графам</v>
      </c>
      <c r="AV375" s="203" t="str">
        <f t="shared" si="206"/>
        <v/>
      </c>
      <c r="AW375" s="205" t="str">
        <f t="shared" si="207"/>
        <v xml:space="preserve"> раздела 2</v>
      </c>
      <c r="AX375" s="202" t="str">
        <f t="shared" si="208"/>
        <v xml:space="preserve"> - недопустимо.</v>
      </c>
      <c r="AY375" s="200" t="s">
        <v>1383</v>
      </c>
    </row>
    <row r="376" spans="1:51" s="200" customFormat="1" ht="28.5" hidden="1" outlineLevel="1" x14ac:dyDescent="0.25">
      <c r="A376" s="197"/>
      <c r="B376" s="198" t="str">
        <f t="shared" si="212"/>
        <v>В63_377</v>
      </c>
      <c r="C376" s="207" t="s">
        <v>117</v>
      </c>
      <c r="D376" s="207" t="s">
        <v>116</v>
      </c>
      <c r="E376" s="207" t="s">
        <v>116</v>
      </c>
      <c r="F376" s="207" t="s">
        <v>116</v>
      </c>
      <c r="G376" s="207" t="s">
        <v>116</v>
      </c>
      <c r="H376" s="207" t="s">
        <v>116</v>
      </c>
      <c r="I376" s="207" t="s">
        <v>179</v>
      </c>
      <c r="J376" s="207" t="s">
        <v>120</v>
      </c>
      <c r="K376" s="207"/>
      <c r="L376" s="207"/>
      <c r="M376" s="207" t="s">
        <v>131</v>
      </c>
      <c r="N376" s="207" t="s">
        <v>896</v>
      </c>
      <c r="O376" s="207"/>
      <c r="P376" s="207" t="s">
        <v>120</v>
      </c>
      <c r="Q376" s="207"/>
      <c r="R376" s="208" t="s">
        <v>122</v>
      </c>
      <c r="S376" s="207"/>
      <c r="T376" s="207"/>
      <c r="U376" s="207" t="s">
        <v>131</v>
      </c>
      <c r="V376" s="207" t="s">
        <v>897</v>
      </c>
      <c r="W376" s="207"/>
      <c r="X376" s="207" t="s">
        <v>120</v>
      </c>
      <c r="Y376" s="207"/>
      <c r="Z376" s="209" t="str">
        <f t="shared" si="191"/>
        <v>стр.140 по всем графам раздела 2 ф.0531377 (ПРП=*) &lt;&gt; 141 + 142 по соответствующим графам раздела 2 - недопустимо.</v>
      </c>
      <c r="AA376" s="210" t="s">
        <v>123</v>
      </c>
      <c r="AB376" s="210" t="s">
        <v>123</v>
      </c>
      <c r="AC376" s="211"/>
      <c r="AD376" s="178"/>
      <c r="AE376" s="181" t="s">
        <v>4</v>
      </c>
      <c r="AF376" s="219" t="s">
        <v>123</v>
      </c>
      <c r="AG376" s="199">
        <f t="shared" si="192"/>
        <v>1</v>
      </c>
      <c r="AH376" s="200">
        <f t="shared" si="193"/>
        <v>0</v>
      </c>
      <c r="AI376" s="201">
        <f t="shared" si="194"/>
        <v>0</v>
      </c>
      <c r="AJ376" s="202" t="str">
        <f t="shared" si="195"/>
        <v>стр.140</v>
      </c>
      <c r="AK376" s="203" t="str">
        <f t="shared" si="196"/>
        <v/>
      </c>
      <c r="AL376" s="203" t="str">
        <f t="shared" si="197"/>
        <v xml:space="preserve"> по всем графам</v>
      </c>
      <c r="AM376" s="203" t="str">
        <f t="shared" si="198"/>
        <v/>
      </c>
      <c r="AN376" s="203" t="str">
        <f t="shared" si="199"/>
        <v xml:space="preserve"> раздела 2</v>
      </c>
      <c r="AO376" s="203" t="str">
        <f t="shared" si="211"/>
        <v xml:space="preserve"> ф.0531377</v>
      </c>
      <c r="AP376" s="204" t="str">
        <f t="shared" si="200"/>
        <v xml:space="preserve"> (ПРП=*)</v>
      </c>
      <c r="AQ376" s="203" t="str">
        <f t="shared" si="201"/>
        <v xml:space="preserve"> &lt;&gt;</v>
      </c>
      <c r="AR376" s="203" t="str">
        <f t="shared" si="202"/>
        <v/>
      </c>
      <c r="AS376" s="203" t="str">
        <f t="shared" si="203"/>
        <v xml:space="preserve"> 141 + 142</v>
      </c>
      <c r="AT376" s="203" t="str">
        <f t="shared" si="204"/>
        <v/>
      </c>
      <c r="AU376" s="203" t="str">
        <f t="shared" si="205"/>
        <v xml:space="preserve"> по соответствующим графам</v>
      </c>
      <c r="AV376" s="203" t="str">
        <f t="shared" si="206"/>
        <v/>
      </c>
      <c r="AW376" s="205" t="str">
        <f t="shared" si="207"/>
        <v xml:space="preserve"> раздела 2</v>
      </c>
      <c r="AX376" s="202" t="str">
        <f t="shared" si="208"/>
        <v xml:space="preserve"> - недопустимо.</v>
      </c>
      <c r="AY376" s="200" t="s">
        <v>1384</v>
      </c>
    </row>
    <row r="377" spans="1:51" s="200" customFormat="1" ht="28.5" hidden="1" outlineLevel="1" x14ac:dyDescent="0.25">
      <c r="A377" s="197"/>
      <c r="B377" s="198" t="str">
        <f t="shared" si="212"/>
        <v>В64_377</v>
      </c>
      <c r="C377" s="207" t="s">
        <v>117</v>
      </c>
      <c r="D377" s="207" t="s">
        <v>116</v>
      </c>
      <c r="E377" s="207" t="s">
        <v>116</v>
      </c>
      <c r="F377" s="207" t="s">
        <v>116</v>
      </c>
      <c r="G377" s="207" t="s">
        <v>116</v>
      </c>
      <c r="H377" s="207" t="s">
        <v>116</v>
      </c>
      <c r="I377" s="207" t="s">
        <v>179</v>
      </c>
      <c r="J377" s="207" t="s">
        <v>120</v>
      </c>
      <c r="K377" s="207"/>
      <c r="L377" s="207"/>
      <c r="M377" s="207" t="s">
        <v>131</v>
      </c>
      <c r="N377" s="207" t="s">
        <v>674</v>
      </c>
      <c r="O377" s="207"/>
      <c r="P377" s="207" t="s">
        <v>120</v>
      </c>
      <c r="Q377" s="207"/>
      <c r="R377" s="208" t="s">
        <v>122</v>
      </c>
      <c r="S377" s="207"/>
      <c r="T377" s="207"/>
      <c r="U377" s="207" t="s">
        <v>131</v>
      </c>
      <c r="V377" s="207" t="s">
        <v>898</v>
      </c>
      <c r="W377" s="207"/>
      <c r="X377" s="207" t="s">
        <v>120</v>
      </c>
      <c r="Y377" s="207"/>
      <c r="Z377" s="209" t="str">
        <f t="shared" si="191"/>
        <v>стр.150 по всем графам раздела 2 ф.0531377 (ПРП=*) &lt;&gt; 151 + 152 по соответствующим графам раздела 2 - недопустимо.</v>
      </c>
      <c r="AA377" s="210" t="s">
        <v>123</v>
      </c>
      <c r="AB377" s="210" t="s">
        <v>123</v>
      </c>
      <c r="AC377" s="211"/>
      <c r="AD377" s="178"/>
      <c r="AE377" s="181" t="s">
        <v>4</v>
      </c>
      <c r="AF377" s="219" t="s">
        <v>123</v>
      </c>
      <c r="AG377" s="199">
        <f t="shared" si="192"/>
        <v>1</v>
      </c>
      <c r="AH377" s="200">
        <f t="shared" si="193"/>
        <v>0</v>
      </c>
      <c r="AI377" s="201">
        <f t="shared" si="194"/>
        <v>0</v>
      </c>
      <c r="AJ377" s="202" t="str">
        <f t="shared" si="195"/>
        <v>стр.150</v>
      </c>
      <c r="AK377" s="203" t="str">
        <f t="shared" si="196"/>
        <v/>
      </c>
      <c r="AL377" s="203" t="str">
        <f t="shared" si="197"/>
        <v xml:space="preserve"> по всем графам</v>
      </c>
      <c r="AM377" s="203" t="str">
        <f t="shared" si="198"/>
        <v/>
      </c>
      <c r="AN377" s="203" t="str">
        <f t="shared" si="199"/>
        <v xml:space="preserve"> раздела 2</v>
      </c>
      <c r="AO377" s="203" t="str">
        <f t="shared" si="211"/>
        <v xml:space="preserve"> ф.0531377</v>
      </c>
      <c r="AP377" s="204" t="str">
        <f t="shared" si="200"/>
        <v xml:space="preserve"> (ПРП=*)</v>
      </c>
      <c r="AQ377" s="203" t="str">
        <f t="shared" si="201"/>
        <v xml:space="preserve"> &lt;&gt;</v>
      </c>
      <c r="AR377" s="203" t="str">
        <f t="shared" si="202"/>
        <v/>
      </c>
      <c r="AS377" s="203" t="str">
        <f t="shared" si="203"/>
        <v xml:space="preserve"> 151 + 152</v>
      </c>
      <c r="AT377" s="203" t="str">
        <f t="shared" si="204"/>
        <v/>
      </c>
      <c r="AU377" s="203" t="str">
        <f t="shared" si="205"/>
        <v xml:space="preserve"> по соответствующим графам</v>
      </c>
      <c r="AV377" s="203" t="str">
        <f t="shared" si="206"/>
        <v/>
      </c>
      <c r="AW377" s="205" t="str">
        <f t="shared" si="207"/>
        <v xml:space="preserve"> раздела 2</v>
      </c>
      <c r="AX377" s="202" t="str">
        <f t="shared" si="208"/>
        <v xml:space="preserve"> - недопустимо.</v>
      </c>
      <c r="AY377" s="200" t="s">
        <v>1385</v>
      </c>
    </row>
    <row r="378" spans="1:51" s="200" customFormat="1" ht="28.5" hidden="1" outlineLevel="1" x14ac:dyDescent="0.25">
      <c r="A378" s="197"/>
      <c r="B378" s="198" t="str">
        <f t="shared" si="212"/>
        <v>В65_377</v>
      </c>
      <c r="C378" s="207" t="s">
        <v>117</v>
      </c>
      <c r="D378" s="207" t="s">
        <v>116</v>
      </c>
      <c r="E378" s="207" t="s">
        <v>116</v>
      </c>
      <c r="F378" s="207" t="s">
        <v>116</v>
      </c>
      <c r="G378" s="207" t="s">
        <v>116</v>
      </c>
      <c r="H378" s="207" t="s">
        <v>116</v>
      </c>
      <c r="I378" s="207" t="s">
        <v>179</v>
      </c>
      <c r="J378" s="207" t="s">
        <v>120</v>
      </c>
      <c r="K378" s="207"/>
      <c r="L378" s="207"/>
      <c r="M378" s="207" t="s">
        <v>131</v>
      </c>
      <c r="N378" s="207" t="s">
        <v>899</v>
      </c>
      <c r="O378" s="207"/>
      <c r="P378" s="207" t="s">
        <v>120</v>
      </c>
      <c r="Q378" s="207"/>
      <c r="R378" s="208" t="s">
        <v>122</v>
      </c>
      <c r="S378" s="207"/>
      <c r="T378" s="207"/>
      <c r="U378" s="207" t="s">
        <v>131</v>
      </c>
      <c r="V378" s="207" t="s">
        <v>900</v>
      </c>
      <c r="W378" s="207"/>
      <c r="X378" s="207" t="s">
        <v>120</v>
      </c>
      <c r="Y378" s="207"/>
      <c r="Z378" s="209" t="str">
        <f t="shared" si="191"/>
        <v>стр.160 по всем графам раздела 2 ф.0531377 (ПРП=*) &lt;&gt; 161 + 162 + 163 по соответствующим графам раздела 2 - недопустимо.</v>
      </c>
      <c r="AA378" s="210" t="s">
        <v>123</v>
      </c>
      <c r="AB378" s="210" t="s">
        <v>123</v>
      </c>
      <c r="AC378" s="211"/>
      <c r="AD378" s="178"/>
      <c r="AE378" s="181" t="s">
        <v>4</v>
      </c>
      <c r="AF378" s="219" t="s">
        <v>123</v>
      </c>
      <c r="AG378" s="199">
        <f t="shared" si="192"/>
        <v>1</v>
      </c>
      <c r="AH378" s="200">
        <f t="shared" si="193"/>
        <v>0</v>
      </c>
      <c r="AI378" s="201">
        <f t="shared" si="194"/>
        <v>0</v>
      </c>
      <c r="AJ378" s="202" t="str">
        <f t="shared" si="195"/>
        <v>стр.160</v>
      </c>
      <c r="AK378" s="203" t="str">
        <f t="shared" si="196"/>
        <v/>
      </c>
      <c r="AL378" s="203" t="str">
        <f t="shared" si="197"/>
        <v xml:space="preserve"> по всем графам</v>
      </c>
      <c r="AM378" s="203" t="str">
        <f t="shared" si="198"/>
        <v/>
      </c>
      <c r="AN378" s="203" t="str">
        <f t="shared" si="199"/>
        <v xml:space="preserve"> раздела 2</v>
      </c>
      <c r="AO378" s="203" t="str">
        <f t="shared" si="211"/>
        <v xml:space="preserve"> ф.0531377</v>
      </c>
      <c r="AP378" s="204" t="str">
        <f t="shared" si="200"/>
        <v xml:space="preserve"> (ПРП=*)</v>
      </c>
      <c r="AQ378" s="203" t="str">
        <f t="shared" si="201"/>
        <v xml:space="preserve"> &lt;&gt;</v>
      </c>
      <c r="AR378" s="203" t="str">
        <f t="shared" si="202"/>
        <v/>
      </c>
      <c r="AS378" s="203" t="str">
        <f t="shared" si="203"/>
        <v xml:space="preserve"> 161 + 162 + 163</v>
      </c>
      <c r="AT378" s="203" t="str">
        <f t="shared" si="204"/>
        <v/>
      </c>
      <c r="AU378" s="203" t="str">
        <f t="shared" si="205"/>
        <v xml:space="preserve"> по соответствующим графам</v>
      </c>
      <c r="AV378" s="203" t="str">
        <f t="shared" si="206"/>
        <v/>
      </c>
      <c r="AW378" s="205" t="str">
        <f t="shared" si="207"/>
        <v xml:space="preserve"> раздела 2</v>
      </c>
      <c r="AX378" s="202" t="str">
        <f t="shared" si="208"/>
        <v xml:space="preserve"> - недопустимо.</v>
      </c>
      <c r="AY378" s="200" t="s">
        <v>1386</v>
      </c>
    </row>
    <row r="379" spans="1:51" s="200" customFormat="1" ht="28.5" hidden="1" outlineLevel="1" x14ac:dyDescent="0.25">
      <c r="A379" s="197"/>
      <c r="B379" s="198" t="str">
        <f t="shared" si="212"/>
        <v>В66_377</v>
      </c>
      <c r="C379" s="207" t="s">
        <v>117</v>
      </c>
      <c r="D379" s="207" t="s">
        <v>116</v>
      </c>
      <c r="E379" s="207" t="s">
        <v>116</v>
      </c>
      <c r="F379" s="207" t="s">
        <v>116</v>
      </c>
      <c r="G379" s="207" t="s">
        <v>116</v>
      </c>
      <c r="H379" s="207" t="s">
        <v>116</v>
      </c>
      <c r="I379" s="207" t="s">
        <v>179</v>
      </c>
      <c r="J379" s="207" t="s">
        <v>120</v>
      </c>
      <c r="K379" s="207"/>
      <c r="L379" s="207"/>
      <c r="M379" s="207" t="s">
        <v>131</v>
      </c>
      <c r="N379" s="207" t="s">
        <v>901</v>
      </c>
      <c r="O379" s="207"/>
      <c r="P379" s="207" t="s">
        <v>120</v>
      </c>
      <c r="Q379" s="207"/>
      <c r="R379" s="208" t="s">
        <v>122</v>
      </c>
      <c r="S379" s="207"/>
      <c r="T379" s="207"/>
      <c r="U379" s="207" t="s">
        <v>131</v>
      </c>
      <c r="V379" s="207" t="s">
        <v>902</v>
      </c>
      <c r="W379" s="207"/>
      <c r="X379" s="207" t="s">
        <v>120</v>
      </c>
      <c r="Y379" s="207"/>
      <c r="Z379" s="209" t="str">
        <f t="shared" si="191"/>
        <v>стр.170 по всем графам раздела 2 ф.0531377 (ПРП=*) &lt;&gt; 180 + 190 + 200 + 210 + 220 по соответствующим графам раздела 2 - недопустимо.</v>
      </c>
      <c r="AA379" s="210" t="s">
        <v>123</v>
      </c>
      <c r="AB379" s="210" t="s">
        <v>123</v>
      </c>
      <c r="AC379" s="211"/>
      <c r="AD379" s="178"/>
      <c r="AE379" s="181" t="s">
        <v>4</v>
      </c>
      <c r="AF379" s="219" t="s">
        <v>123</v>
      </c>
      <c r="AG379" s="199">
        <f t="shared" si="192"/>
        <v>1</v>
      </c>
      <c r="AH379" s="200">
        <f t="shared" si="193"/>
        <v>0</v>
      </c>
      <c r="AI379" s="201">
        <f t="shared" si="194"/>
        <v>0</v>
      </c>
      <c r="AJ379" s="202" t="str">
        <f t="shared" si="195"/>
        <v>стр.170</v>
      </c>
      <c r="AK379" s="203" t="str">
        <f t="shared" si="196"/>
        <v/>
      </c>
      <c r="AL379" s="203" t="str">
        <f t="shared" si="197"/>
        <v xml:space="preserve"> по всем графам</v>
      </c>
      <c r="AM379" s="203" t="str">
        <f t="shared" si="198"/>
        <v/>
      </c>
      <c r="AN379" s="203" t="str">
        <f t="shared" si="199"/>
        <v xml:space="preserve"> раздела 2</v>
      </c>
      <c r="AO379" s="203" t="str">
        <f t="shared" si="211"/>
        <v xml:space="preserve"> ф.0531377</v>
      </c>
      <c r="AP379" s="204" t="str">
        <f t="shared" si="200"/>
        <v xml:space="preserve"> (ПРП=*)</v>
      </c>
      <c r="AQ379" s="203" t="str">
        <f t="shared" si="201"/>
        <v xml:space="preserve"> &lt;&gt;</v>
      </c>
      <c r="AR379" s="203" t="str">
        <f t="shared" si="202"/>
        <v/>
      </c>
      <c r="AS379" s="203" t="str">
        <f t="shared" si="203"/>
        <v xml:space="preserve"> 180 + 190 + 200 + 210 + 220</v>
      </c>
      <c r="AT379" s="203" t="str">
        <f t="shared" si="204"/>
        <v/>
      </c>
      <c r="AU379" s="203" t="str">
        <f t="shared" si="205"/>
        <v xml:space="preserve"> по соответствующим графам</v>
      </c>
      <c r="AV379" s="203" t="str">
        <f t="shared" si="206"/>
        <v/>
      </c>
      <c r="AW379" s="205" t="str">
        <f t="shared" si="207"/>
        <v xml:space="preserve"> раздела 2</v>
      </c>
      <c r="AX379" s="202" t="str">
        <f t="shared" si="208"/>
        <v xml:space="preserve"> - недопустимо.</v>
      </c>
      <c r="AY379" s="200" t="s">
        <v>1387</v>
      </c>
    </row>
    <row r="380" spans="1:51" s="200" customFormat="1" ht="28.5" hidden="1" outlineLevel="1" x14ac:dyDescent="0.25">
      <c r="A380" s="197"/>
      <c r="B380" s="198" t="str">
        <f t="shared" si="212"/>
        <v>В67_377</v>
      </c>
      <c r="C380" s="207" t="s">
        <v>117</v>
      </c>
      <c r="D380" s="207" t="s">
        <v>116</v>
      </c>
      <c r="E380" s="207" t="s">
        <v>116</v>
      </c>
      <c r="F380" s="207" t="s">
        <v>116</v>
      </c>
      <c r="G380" s="207" t="s">
        <v>116</v>
      </c>
      <c r="H380" s="207" t="s">
        <v>116</v>
      </c>
      <c r="I380" s="207" t="s">
        <v>179</v>
      </c>
      <c r="J380" s="207" t="s">
        <v>120</v>
      </c>
      <c r="K380" s="207"/>
      <c r="L380" s="207"/>
      <c r="M380" s="207" t="s">
        <v>131</v>
      </c>
      <c r="N380" s="207" t="s">
        <v>677</v>
      </c>
      <c r="O380" s="207"/>
      <c r="P380" s="207" t="s">
        <v>120</v>
      </c>
      <c r="Q380" s="207"/>
      <c r="R380" s="208" t="s">
        <v>122</v>
      </c>
      <c r="S380" s="207"/>
      <c r="T380" s="207"/>
      <c r="U380" s="207" t="s">
        <v>131</v>
      </c>
      <c r="V380" s="207" t="s">
        <v>903</v>
      </c>
      <c r="W380" s="207"/>
      <c r="X380" s="207" t="s">
        <v>120</v>
      </c>
      <c r="Y380" s="207"/>
      <c r="Z380" s="209" t="str">
        <f t="shared" si="191"/>
        <v>стр.180 по всем графам раздела 2 ф.0531377 (ПРП=*) &lt;&gt; 181 + 182 + 183 + 184 по соответствующим графам раздела 2 - недопустимо.</v>
      </c>
      <c r="AA380" s="210" t="s">
        <v>123</v>
      </c>
      <c r="AB380" s="210" t="s">
        <v>123</v>
      </c>
      <c r="AC380" s="211"/>
      <c r="AD380" s="178"/>
      <c r="AE380" s="181" t="s">
        <v>4</v>
      </c>
      <c r="AF380" s="219" t="s">
        <v>123</v>
      </c>
      <c r="AG380" s="199">
        <f t="shared" si="192"/>
        <v>1</v>
      </c>
      <c r="AH380" s="200">
        <f t="shared" si="193"/>
        <v>0</v>
      </c>
      <c r="AI380" s="201">
        <f t="shared" si="194"/>
        <v>0</v>
      </c>
      <c r="AJ380" s="202" t="str">
        <f t="shared" si="195"/>
        <v>стр.180</v>
      </c>
      <c r="AK380" s="203" t="str">
        <f t="shared" si="196"/>
        <v/>
      </c>
      <c r="AL380" s="203" t="str">
        <f t="shared" si="197"/>
        <v xml:space="preserve"> по всем графам</v>
      </c>
      <c r="AM380" s="203" t="str">
        <f t="shared" si="198"/>
        <v/>
      </c>
      <c r="AN380" s="203" t="str">
        <f t="shared" si="199"/>
        <v xml:space="preserve"> раздела 2</v>
      </c>
      <c r="AO380" s="203" t="str">
        <f t="shared" si="211"/>
        <v xml:space="preserve"> ф.0531377</v>
      </c>
      <c r="AP380" s="204" t="str">
        <f t="shared" si="200"/>
        <v xml:space="preserve"> (ПРП=*)</v>
      </c>
      <c r="AQ380" s="203" t="str">
        <f t="shared" si="201"/>
        <v xml:space="preserve"> &lt;&gt;</v>
      </c>
      <c r="AR380" s="203" t="str">
        <f t="shared" si="202"/>
        <v/>
      </c>
      <c r="AS380" s="203" t="str">
        <f t="shared" si="203"/>
        <v xml:space="preserve"> 181 + 182 + 183 + 184</v>
      </c>
      <c r="AT380" s="203" t="str">
        <f t="shared" si="204"/>
        <v/>
      </c>
      <c r="AU380" s="203" t="str">
        <f t="shared" si="205"/>
        <v xml:space="preserve"> по соответствующим графам</v>
      </c>
      <c r="AV380" s="203" t="str">
        <f t="shared" si="206"/>
        <v/>
      </c>
      <c r="AW380" s="205" t="str">
        <f t="shared" si="207"/>
        <v xml:space="preserve"> раздела 2</v>
      </c>
      <c r="AX380" s="202" t="str">
        <f t="shared" si="208"/>
        <v xml:space="preserve"> - недопустимо.</v>
      </c>
      <c r="AY380" s="200" t="s">
        <v>1388</v>
      </c>
    </row>
    <row r="381" spans="1:51" s="200" customFormat="1" ht="45" hidden="1" outlineLevel="1" x14ac:dyDescent="0.25">
      <c r="A381" s="197"/>
      <c r="B381" s="198" t="str">
        <f t="shared" si="212"/>
        <v>В68_377</v>
      </c>
      <c r="C381" s="207" t="s">
        <v>117</v>
      </c>
      <c r="D381" s="207" t="s">
        <v>116</v>
      </c>
      <c r="E381" s="207" t="s">
        <v>116</v>
      </c>
      <c r="F381" s="207" t="s">
        <v>116</v>
      </c>
      <c r="G381" s="207" t="s">
        <v>116</v>
      </c>
      <c r="H381" s="207" t="s">
        <v>116</v>
      </c>
      <c r="I381" s="207" t="s">
        <v>179</v>
      </c>
      <c r="J381" s="207" t="s">
        <v>120</v>
      </c>
      <c r="K381" s="207" t="s">
        <v>1492</v>
      </c>
      <c r="L381" s="207"/>
      <c r="M381" s="207" t="s">
        <v>131</v>
      </c>
      <c r="N381" s="207" t="s">
        <v>629</v>
      </c>
      <c r="O381" s="207"/>
      <c r="P381" s="207" t="s">
        <v>120</v>
      </c>
      <c r="Q381" s="207"/>
      <c r="R381" s="208" t="s">
        <v>122</v>
      </c>
      <c r="S381" s="207"/>
      <c r="T381" s="207"/>
      <c r="U381" s="207" t="s">
        <v>131</v>
      </c>
      <c r="V381" s="207" t="s">
        <v>904</v>
      </c>
      <c r="W381" s="207"/>
      <c r="X381" s="207" t="s">
        <v>120</v>
      </c>
      <c r="Y381" s="207"/>
      <c r="Z381" s="209" t="str">
        <f t="shared" si="191"/>
        <v>стр.230 по всем графам раздела 2 ф.0531377 (ПРП=*) &lt;&gt; 231 + 232 + 233 + 234 по соответствующим графам раздела 2 - недопустимо.</v>
      </c>
      <c r="AA381" s="210" t="s">
        <v>123</v>
      </c>
      <c r="AB381" s="210" t="s">
        <v>123</v>
      </c>
      <c r="AC381" s="211"/>
      <c r="AD381" s="178">
        <v>45286.486122685186</v>
      </c>
      <c r="AE381" s="181" t="s">
        <v>4</v>
      </c>
      <c r="AF381" s="219" t="s">
        <v>123</v>
      </c>
      <c r="AG381" s="199">
        <f t="shared" si="192"/>
        <v>1</v>
      </c>
      <c r="AH381" s="200">
        <f t="shared" si="193"/>
        <v>0</v>
      </c>
      <c r="AI381" s="201">
        <f t="shared" si="194"/>
        <v>0</v>
      </c>
      <c r="AJ381" s="202" t="str">
        <f t="shared" si="195"/>
        <v>стр.230</v>
      </c>
      <c r="AK381" s="203" t="str">
        <f t="shared" si="196"/>
        <v/>
      </c>
      <c r="AL381" s="203" t="str">
        <f t="shared" si="197"/>
        <v xml:space="preserve"> по всем графам</v>
      </c>
      <c r="AM381" s="203" t="str">
        <f t="shared" si="198"/>
        <v/>
      </c>
      <c r="AN381" s="203" t="str">
        <f t="shared" si="199"/>
        <v xml:space="preserve"> раздела 2</v>
      </c>
      <c r="AO381" s="203" t="str">
        <f t="shared" si="211"/>
        <v xml:space="preserve"> ф.0531377</v>
      </c>
      <c r="AP381" s="204" t="str">
        <f t="shared" si="200"/>
        <v xml:space="preserve"> (ПРП=*)</v>
      </c>
      <c r="AQ381" s="203" t="str">
        <f t="shared" si="201"/>
        <v xml:space="preserve"> &lt;&gt;</v>
      </c>
      <c r="AR381" s="203" t="str">
        <f t="shared" si="202"/>
        <v/>
      </c>
      <c r="AS381" s="203" t="str">
        <f t="shared" si="203"/>
        <v xml:space="preserve"> 231 + 232 + 233 + 234</v>
      </c>
      <c r="AT381" s="203" t="str">
        <f t="shared" si="204"/>
        <v/>
      </c>
      <c r="AU381" s="203" t="str">
        <f t="shared" si="205"/>
        <v xml:space="preserve"> по соответствующим графам</v>
      </c>
      <c r="AV381" s="203" t="str">
        <f t="shared" si="206"/>
        <v/>
      </c>
      <c r="AW381" s="205" t="str">
        <f t="shared" si="207"/>
        <v xml:space="preserve"> раздела 2</v>
      </c>
      <c r="AX381" s="202" t="str">
        <f t="shared" si="208"/>
        <v xml:space="preserve"> - недопустимо.</v>
      </c>
      <c r="AY381" s="200" t="s">
        <v>1371</v>
      </c>
    </row>
    <row r="382" spans="1:51" s="200" customFormat="1" ht="30" hidden="1" outlineLevel="1" x14ac:dyDescent="0.25">
      <c r="A382" s="197"/>
      <c r="B382" s="198" t="str">
        <f t="shared" si="212"/>
        <v>В69_377</v>
      </c>
      <c r="C382" s="207" t="s">
        <v>117</v>
      </c>
      <c r="D382" s="207" t="s">
        <v>116</v>
      </c>
      <c r="E382" s="207" t="s">
        <v>116</v>
      </c>
      <c r="F382" s="207" t="s">
        <v>116</v>
      </c>
      <c r="G382" s="207" t="s">
        <v>116</v>
      </c>
      <c r="H382" s="207" t="s">
        <v>116</v>
      </c>
      <c r="I382" s="207" t="s">
        <v>179</v>
      </c>
      <c r="J382" s="207" t="s">
        <v>120</v>
      </c>
      <c r="K382" s="207"/>
      <c r="L382" s="207"/>
      <c r="M382" s="207" t="s">
        <v>131</v>
      </c>
      <c r="N382" s="207" t="s">
        <v>905</v>
      </c>
      <c r="O382" s="207"/>
      <c r="P382" s="207" t="s">
        <v>120</v>
      </c>
      <c r="Q382" s="207"/>
      <c r="R382" s="208" t="s">
        <v>122</v>
      </c>
      <c r="S382" s="207"/>
      <c r="T382" s="207"/>
      <c r="U382" s="207" t="s">
        <v>131</v>
      </c>
      <c r="V382" s="207" t="s">
        <v>906</v>
      </c>
      <c r="W382" s="207"/>
      <c r="X382" s="207" t="s">
        <v>120</v>
      </c>
      <c r="Y382" s="207"/>
      <c r="Z382" s="209" t="str">
        <f t="shared" si="191"/>
        <v>стр.240 по всем графам раздела 2 ф.0531377 (ПРП=*) &lt;&gt; 070 + 080 + 150 + 160 + 170 + 230 по соответствующим графам раздела 2 - недопустимо.</v>
      </c>
      <c r="AA382" s="210" t="s">
        <v>123</v>
      </c>
      <c r="AB382" s="210" t="s">
        <v>123</v>
      </c>
      <c r="AC382" s="211"/>
      <c r="AD382" s="178"/>
      <c r="AE382" s="181" t="s">
        <v>4</v>
      </c>
      <c r="AF382" s="219" t="s">
        <v>123</v>
      </c>
      <c r="AG382" s="199">
        <f t="shared" si="192"/>
        <v>1</v>
      </c>
      <c r="AH382" s="200">
        <f t="shared" si="193"/>
        <v>0</v>
      </c>
      <c r="AI382" s="201">
        <f t="shared" si="194"/>
        <v>0</v>
      </c>
      <c r="AJ382" s="202" t="str">
        <f t="shared" si="195"/>
        <v>стр.240</v>
      </c>
      <c r="AK382" s="203" t="str">
        <f t="shared" si="196"/>
        <v/>
      </c>
      <c r="AL382" s="203" t="str">
        <f t="shared" si="197"/>
        <v xml:space="preserve"> по всем графам</v>
      </c>
      <c r="AM382" s="203" t="str">
        <f t="shared" si="198"/>
        <v/>
      </c>
      <c r="AN382" s="203" t="str">
        <f t="shared" si="199"/>
        <v xml:space="preserve"> раздела 2</v>
      </c>
      <c r="AO382" s="203" t="str">
        <f t="shared" si="211"/>
        <v xml:space="preserve"> ф.0531377</v>
      </c>
      <c r="AP382" s="204" t="str">
        <f t="shared" si="200"/>
        <v xml:space="preserve"> (ПРП=*)</v>
      </c>
      <c r="AQ382" s="203" t="str">
        <f t="shared" si="201"/>
        <v xml:space="preserve"> &lt;&gt;</v>
      </c>
      <c r="AR382" s="203" t="str">
        <f t="shared" si="202"/>
        <v/>
      </c>
      <c r="AS382" s="203" t="str">
        <f t="shared" si="203"/>
        <v xml:space="preserve"> 070 + 080 + 150 + 160 + 170 + 230</v>
      </c>
      <c r="AT382" s="203" t="str">
        <f t="shared" si="204"/>
        <v/>
      </c>
      <c r="AU382" s="203" t="str">
        <f t="shared" si="205"/>
        <v xml:space="preserve"> по соответствующим графам</v>
      </c>
      <c r="AV382" s="203" t="str">
        <f t="shared" si="206"/>
        <v/>
      </c>
      <c r="AW382" s="205" t="str">
        <f t="shared" si="207"/>
        <v xml:space="preserve"> раздела 2</v>
      </c>
      <c r="AX382" s="202" t="str">
        <f t="shared" si="208"/>
        <v xml:space="preserve"> - недопустимо.</v>
      </c>
      <c r="AY382" s="200" t="s">
        <v>1378</v>
      </c>
    </row>
    <row r="383" spans="1:51" s="200" customFormat="1" ht="28.5" hidden="1" outlineLevel="1" x14ac:dyDescent="0.25">
      <c r="A383" s="197"/>
      <c r="B383" s="198" t="str">
        <f t="shared" si="212"/>
        <v>В70_377</v>
      </c>
      <c r="C383" s="207" t="s">
        <v>117</v>
      </c>
      <c r="D383" s="207" t="s">
        <v>116</v>
      </c>
      <c r="E383" s="207" t="s">
        <v>116</v>
      </c>
      <c r="F383" s="207" t="s">
        <v>116</v>
      </c>
      <c r="G383" s="207" t="s">
        <v>116</v>
      </c>
      <c r="H383" s="207" t="s">
        <v>116</v>
      </c>
      <c r="I383" s="207" t="s">
        <v>179</v>
      </c>
      <c r="J383" s="207" t="s">
        <v>120</v>
      </c>
      <c r="K383" s="207"/>
      <c r="L383" s="207"/>
      <c r="M383" s="207" t="s">
        <v>131</v>
      </c>
      <c r="N383" s="207" t="s">
        <v>907</v>
      </c>
      <c r="O383" s="207"/>
      <c r="P383" s="207" t="s">
        <v>120</v>
      </c>
      <c r="Q383" s="207"/>
      <c r="R383" s="208" t="s">
        <v>122</v>
      </c>
      <c r="S383" s="207"/>
      <c r="T383" s="207"/>
      <c r="U383" s="207" t="s">
        <v>131</v>
      </c>
      <c r="V383" s="207" t="s">
        <v>908</v>
      </c>
      <c r="W383" s="207"/>
      <c r="X383" s="207" t="s">
        <v>120</v>
      </c>
      <c r="Y383" s="207"/>
      <c r="Z383" s="209" t="str">
        <f t="shared" si="191"/>
        <v>стр.250 по всем графам раздела 2 ф.0531377 (ПРП=*) &lt;&gt; 260 + 270 + 280 по соответствующим графам раздела 2 - недопустимо.</v>
      </c>
      <c r="AA383" s="210" t="s">
        <v>123</v>
      </c>
      <c r="AB383" s="210" t="s">
        <v>123</v>
      </c>
      <c r="AC383" s="211"/>
      <c r="AD383" s="178"/>
      <c r="AE383" s="181" t="s">
        <v>4</v>
      </c>
      <c r="AF383" s="219" t="s">
        <v>123</v>
      </c>
      <c r="AG383" s="199">
        <f t="shared" si="192"/>
        <v>1</v>
      </c>
      <c r="AH383" s="200">
        <f t="shared" si="193"/>
        <v>0</v>
      </c>
      <c r="AI383" s="201">
        <f t="shared" si="194"/>
        <v>0</v>
      </c>
      <c r="AJ383" s="202" t="str">
        <f t="shared" si="195"/>
        <v>стр.250</v>
      </c>
      <c r="AK383" s="203" t="str">
        <f t="shared" si="196"/>
        <v/>
      </c>
      <c r="AL383" s="203" t="str">
        <f t="shared" si="197"/>
        <v xml:space="preserve"> по всем графам</v>
      </c>
      <c r="AM383" s="203" t="str">
        <f t="shared" si="198"/>
        <v/>
      </c>
      <c r="AN383" s="203" t="str">
        <f t="shared" si="199"/>
        <v xml:space="preserve"> раздела 2</v>
      </c>
      <c r="AO383" s="203" t="str">
        <f t="shared" si="211"/>
        <v xml:space="preserve"> ф.0531377</v>
      </c>
      <c r="AP383" s="204" t="str">
        <f t="shared" si="200"/>
        <v xml:space="preserve"> (ПРП=*)</v>
      </c>
      <c r="AQ383" s="203" t="str">
        <f t="shared" si="201"/>
        <v xml:space="preserve"> &lt;&gt;</v>
      </c>
      <c r="AR383" s="203" t="str">
        <f t="shared" si="202"/>
        <v/>
      </c>
      <c r="AS383" s="203" t="str">
        <f t="shared" si="203"/>
        <v xml:space="preserve"> 260 + 270 + 280</v>
      </c>
      <c r="AT383" s="203" t="str">
        <f t="shared" si="204"/>
        <v/>
      </c>
      <c r="AU383" s="203" t="str">
        <f t="shared" si="205"/>
        <v xml:space="preserve"> по соответствующим графам</v>
      </c>
      <c r="AV383" s="203" t="str">
        <f t="shared" si="206"/>
        <v/>
      </c>
      <c r="AW383" s="205" t="str">
        <f t="shared" si="207"/>
        <v xml:space="preserve"> раздела 2</v>
      </c>
      <c r="AX383" s="202" t="str">
        <f t="shared" si="208"/>
        <v xml:space="preserve"> - недопустимо.</v>
      </c>
      <c r="AY383" s="200" t="s">
        <v>1367</v>
      </c>
    </row>
    <row r="384" spans="1:51" s="200" customFormat="1" ht="28.5" hidden="1" outlineLevel="1" x14ac:dyDescent="0.25">
      <c r="A384" s="197"/>
      <c r="B384" s="198" t="str">
        <f t="shared" si="212"/>
        <v>В71_377</v>
      </c>
      <c r="C384" s="207" t="s">
        <v>117</v>
      </c>
      <c r="D384" s="207" t="s">
        <v>116</v>
      </c>
      <c r="E384" s="207" t="s">
        <v>116</v>
      </c>
      <c r="F384" s="207" t="s">
        <v>116</v>
      </c>
      <c r="G384" s="207" t="s">
        <v>116</v>
      </c>
      <c r="H384" s="207" t="s">
        <v>116</v>
      </c>
      <c r="I384" s="207" t="s">
        <v>179</v>
      </c>
      <c r="J384" s="207" t="s">
        <v>120</v>
      </c>
      <c r="K384" s="207"/>
      <c r="L384" s="207"/>
      <c r="M384" s="207" t="s">
        <v>131</v>
      </c>
      <c r="N384" s="207" t="s">
        <v>909</v>
      </c>
      <c r="O384" s="207"/>
      <c r="P384" s="207" t="s">
        <v>120</v>
      </c>
      <c r="Q384" s="207"/>
      <c r="R384" s="208" t="s">
        <v>122</v>
      </c>
      <c r="S384" s="207"/>
      <c r="T384" s="207"/>
      <c r="U384" s="207" t="s">
        <v>131</v>
      </c>
      <c r="V384" s="207" t="s">
        <v>910</v>
      </c>
      <c r="W384" s="207"/>
      <c r="X384" s="207" t="s">
        <v>120</v>
      </c>
      <c r="Y384" s="207"/>
      <c r="Z384" s="209" t="str">
        <f t="shared" si="191"/>
        <v>стр.260 по всем графам раздела 2 ф.0531377 (ПРП=*) &lt;&gt; 261 - 262 по соответствующим графам раздела 2 - недопустимо.</v>
      </c>
      <c r="AA384" s="210" t="s">
        <v>123</v>
      </c>
      <c r="AB384" s="210" t="s">
        <v>123</v>
      </c>
      <c r="AC384" s="211"/>
      <c r="AD384" s="178"/>
      <c r="AE384" s="181" t="s">
        <v>4</v>
      </c>
      <c r="AF384" s="219" t="s">
        <v>123</v>
      </c>
      <c r="AG384" s="199">
        <f t="shared" si="192"/>
        <v>1</v>
      </c>
      <c r="AH384" s="200">
        <f t="shared" si="193"/>
        <v>0</v>
      </c>
      <c r="AI384" s="201">
        <f t="shared" si="194"/>
        <v>0</v>
      </c>
      <c r="AJ384" s="202" t="str">
        <f t="shared" si="195"/>
        <v>стр.260</v>
      </c>
      <c r="AK384" s="203" t="str">
        <f t="shared" si="196"/>
        <v/>
      </c>
      <c r="AL384" s="203" t="str">
        <f t="shared" si="197"/>
        <v xml:space="preserve"> по всем графам</v>
      </c>
      <c r="AM384" s="203" t="str">
        <f t="shared" si="198"/>
        <v/>
      </c>
      <c r="AN384" s="203" t="str">
        <f t="shared" si="199"/>
        <v xml:space="preserve"> раздела 2</v>
      </c>
      <c r="AO384" s="203" t="str">
        <f t="shared" si="211"/>
        <v xml:space="preserve"> ф.0531377</v>
      </c>
      <c r="AP384" s="204" t="str">
        <f t="shared" si="200"/>
        <v xml:space="preserve"> (ПРП=*)</v>
      </c>
      <c r="AQ384" s="203" t="str">
        <f t="shared" si="201"/>
        <v xml:space="preserve"> &lt;&gt;</v>
      </c>
      <c r="AR384" s="203" t="str">
        <f t="shared" si="202"/>
        <v/>
      </c>
      <c r="AS384" s="203" t="str">
        <f t="shared" si="203"/>
        <v xml:space="preserve"> 261 - 262</v>
      </c>
      <c r="AT384" s="203" t="str">
        <f t="shared" si="204"/>
        <v/>
      </c>
      <c r="AU384" s="203" t="str">
        <f t="shared" si="205"/>
        <v xml:space="preserve"> по соответствующим графам</v>
      </c>
      <c r="AV384" s="203" t="str">
        <f t="shared" si="206"/>
        <v/>
      </c>
      <c r="AW384" s="205" t="str">
        <f t="shared" si="207"/>
        <v xml:space="preserve"> раздела 2</v>
      </c>
      <c r="AX384" s="202" t="str">
        <f t="shared" si="208"/>
        <v xml:space="preserve"> - недопустимо.</v>
      </c>
      <c r="AY384" s="200" t="s">
        <v>1390</v>
      </c>
    </row>
    <row r="385" spans="1:51" s="200" customFormat="1" ht="28.5" hidden="1" outlineLevel="1" x14ac:dyDescent="0.25">
      <c r="A385" s="197"/>
      <c r="B385" s="198" t="str">
        <f t="shared" si="212"/>
        <v>В72_377</v>
      </c>
      <c r="C385" s="207" t="s">
        <v>117</v>
      </c>
      <c r="D385" s="207" t="s">
        <v>116</v>
      </c>
      <c r="E385" s="207" t="s">
        <v>116</v>
      </c>
      <c r="F385" s="207" t="s">
        <v>116</v>
      </c>
      <c r="G385" s="207" t="s">
        <v>116</v>
      </c>
      <c r="H385" s="207" t="s">
        <v>116</v>
      </c>
      <c r="I385" s="207" t="s">
        <v>179</v>
      </c>
      <c r="J385" s="207" t="s">
        <v>120</v>
      </c>
      <c r="K385" s="207"/>
      <c r="L385" s="207"/>
      <c r="M385" s="207" t="s">
        <v>131</v>
      </c>
      <c r="N385" s="207" t="s">
        <v>911</v>
      </c>
      <c r="O385" s="207"/>
      <c r="P385" s="207" t="s">
        <v>120</v>
      </c>
      <c r="Q385" s="207"/>
      <c r="R385" s="208" t="s">
        <v>122</v>
      </c>
      <c r="S385" s="207"/>
      <c r="T385" s="207"/>
      <c r="U385" s="207" t="s">
        <v>131</v>
      </c>
      <c r="V385" s="207" t="s">
        <v>907</v>
      </c>
      <c r="W385" s="207"/>
      <c r="X385" s="207" t="s">
        <v>120</v>
      </c>
      <c r="Y385" s="207"/>
      <c r="Z385" s="209" t="str">
        <f t="shared" si="191"/>
        <v>стр.290 по всем графам раздела 2 ф.0531377 (ПРП=*) &lt;&gt; 250 по соответствующим графам раздела 2 - недопустимо.</v>
      </c>
      <c r="AA385" s="210" t="s">
        <v>123</v>
      </c>
      <c r="AB385" s="210" t="s">
        <v>123</v>
      </c>
      <c r="AC385" s="211"/>
      <c r="AD385" s="178"/>
      <c r="AE385" s="181" t="s">
        <v>4</v>
      </c>
      <c r="AF385" s="219" t="s">
        <v>123</v>
      </c>
      <c r="AG385" s="199">
        <f t="shared" si="192"/>
        <v>1</v>
      </c>
      <c r="AH385" s="200">
        <f t="shared" si="193"/>
        <v>0</v>
      </c>
      <c r="AI385" s="201">
        <f t="shared" si="194"/>
        <v>0</v>
      </c>
      <c r="AJ385" s="202" t="str">
        <f t="shared" si="195"/>
        <v>стр.290</v>
      </c>
      <c r="AK385" s="203" t="str">
        <f t="shared" si="196"/>
        <v/>
      </c>
      <c r="AL385" s="203" t="str">
        <f t="shared" si="197"/>
        <v xml:space="preserve"> по всем графам</v>
      </c>
      <c r="AM385" s="203" t="str">
        <f t="shared" si="198"/>
        <v/>
      </c>
      <c r="AN385" s="203" t="str">
        <f t="shared" si="199"/>
        <v xml:space="preserve"> раздела 2</v>
      </c>
      <c r="AO385" s="203" t="str">
        <f t="shared" si="211"/>
        <v xml:space="preserve"> ф.0531377</v>
      </c>
      <c r="AP385" s="204" t="str">
        <f t="shared" si="200"/>
        <v xml:space="preserve"> (ПРП=*)</v>
      </c>
      <c r="AQ385" s="203" t="str">
        <f t="shared" si="201"/>
        <v xml:space="preserve"> &lt;&gt;</v>
      </c>
      <c r="AR385" s="203" t="str">
        <f t="shared" si="202"/>
        <v/>
      </c>
      <c r="AS385" s="203" t="str">
        <f t="shared" si="203"/>
        <v xml:space="preserve"> 250</v>
      </c>
      <c r="AT385" s="203" t="str">
        <f t="shared" si="204"/>
        <v/>
      </c>
      <c r="AU385" s="203" t="str">
        <f t="shared" si="205"/>
        <v xml:space="preserve"> по соответствующим графам</v>
      </c>
      <c r="AV385" s="203" t="str">
        <f t="shared" si="206"/>
        <v/>
      </c>
      <c r="AW385" s="205" t="str">
        <f t="shared" si="207"/>
        <v xml:space="preserve"> раздела 2</v>
      </c>
      <c r="AX385" s="202" t="str">
        <f t="shared" si="208"/>
        <v xml:space="preserve"> - недопустимо.</v>
      </c>
      <c r="AY385" s="200" t="s">
        <v>1389</v>
      </c>
    </row>
    <row r="386" spans="1:51" s="200" customFormat="1" ht="28.5" hidden="1" outlineLevel="1" x14ac:dyDescent="0.25">
      <c r="A386" s="197"/>
      <c r="B386" s="198" t="str">
        <f t="shared" si="212"/>
        <v>В73_377</v>
      </c>
      <c r="C386" s="207" t="s">
        <v>117</v>
      </c>
      <c r="D386" s="207" t="s">
        <v>116</v>
      </c>
      <c r="E386" s="207" t="s">
        <v>116</v>
      </c>
      <c r="F386" s="207" t="s">
        <v>116</v>
      </c>
      <c r="G386" s="207" t="s">
        <v>116</v>
      </c>
      <c r="H386" s="207" t="s">
        <v>116</v>
      </c>
      <c r="I386" s="207" t="s">
        <v>179</v>
      </c>
      <c r="J386" s="207" t="s">
        <v>120</v>
      </c>
      <c r="K386" s="207"/>
      <c r="L386" s="207"/>
      <c r="M386" s="207" t="s">
        <v>131</v>
      </c>
      <c r="N386" s="207" t="s">
        <v>882</v>
      </c>
      <c r="O386" s="207"/>
      <c r="P386" s="207" t="s">
        <v>120</v>
      </c>
      <c r="Q386" s="207"/>
      <c r="R386" s="208" t="s">
        <v>122</v>
      </c>
      <c r="S386" s="207"/>
      <c r="T386" s="207"/>
      <c r="U386" s="207" t="s">
        <v>131</v>
      </c>
      <c r="V386" s="207" t="s">
        <v>912</v>
      </c>
      <c r="W386" s="207"/>
      <c r="X386" s="207" t="s">
        <v>120</v>
      </c>
      <c r="Y386" s="207"/>
      <c r="Z386" s="209" t="str">
        <f t="shared" si="191"/>
        <v>стр.300 по всем графам раздела 2 ф.0531377 (ПРП=*) &lt;&gt; 240 + 290 по соответствующим графам раздела 2 - недопустимо.</v>
      </c>
      <c r="AA386" s="210" t="s">
        <v>123</v>
      </c>
      <c r="AB386" s="210" t="s">
        <v>123</v>
      </c>
      <c r="AC386" s="211"/>
      <c r="AD386" s="178"/>
      <c r="AE386" s="181" t="s">
        <v>4</v>
      </c>
      <c r="AF386" s="219" t="s">
        <v>123</v>
      </c>
      <c r="AG386" s="199">
        <f t="shared" si="192"/>
        <v>1</v>
      </c>
      <c r="AH386" s="200">
        <f t="shared" si="193"/>
        <v>0</v>
      </c>
      <c r="AI386" s="201">
        <f t="shared" si="194"/>
        <v>0</v>
      </c>
      <c r="AJ386" s="202" t="str">
        <f t="shared" si="195"/>
        <v>стр.300</v>
      </c>
      <c r="AK386" s="203" t="str">
        <f t="shared" si="196"/>
        <v/>
      </c>
      <c r="AL386" s="203" t="str">
        <f t="shared" si="197"/>
        <v xml:space="preserve"> по всем графам</v>
      </c>
      <c r="AM386" s="203" t="str">
        <f t="shared" si="198"/>
        <v/>
      </c>
      <c r="AN386" s="203" t="str">
        <f t="shared" si="199"/>
        <v xml:space="preserve"> раздела 2</v>
      </c>
      <c r="AO386" s="203" t="str">
        <f t="shared" si="211"/>
        <v xml:space="preserve"> ф.0531377</v>
      </c>
      <c r="AP386" s="204" t="str">
        <f t="shared" si="200"/>
        <v xml:space="preserve"> (ПРП=*)</v>
      </c>
      <c r="AQ386" s="203" t="str">
        <f t="shared" si="201"/>
        <v xml:space="preserve"> &lt;&gt;</v>
      </c>
      <c r="AR386" s="203" t="str">
        <f t="shared" si="202"/>
        <v/>
      </c>
      <c r="AS386" s="203" t="str">
        <f t="shared" si="203"/>
        <v xml:space="preserve"> 240 + 290</v>
      </c>
      <c r="AT386" s="203" t="str">
        <f t="shared" si="204"/>
        <v/>
      </c>
      <c r="AU386" s="203" t="str">
        <f t="shared" si="205"/>
        <v xml:space="preserve"> по соответствующим графам</v>
      </c>
      <c r="AV386" s="203" t="str">
        <f t="shared" si="206"/>
        <v/>
      </c>
      <c r="AW386" s="205" t="str">
        <f t="shared" si="207"/>
        <v xml:space="preserve"> раздела 2</v>
      </c>
      <c r="AX386" s="202" t="str">
        <f t="shared" si="208"/>
        <v xml:space="preserve"> - недопустимо.</v>
      </c>
      <c r="AY386" s="200" t="s">
        <v>1391</v>
      </c>
    </row>
    <row r="387" spans="1:51" s="206" customFormat="1" ht="28.5" hidden="1" outlineLevel="1" x14ac:dyDescent="0.25">
      <c r="A387" s="197"/>
      <c r="B387" s="198" t="str">
        <f t="shared" si="212"/>
        <v>В74_377</v>
      </c>
      <c r="C387" s="207" t="s">
        <v>117</v>
      </c>
      <c r="D387" s="207" t="s">
        <v>116</v>
      </c>
      <c r="E387" s="207" t="s">
        <v>116</v>
      </c>
      <c r="F387" s="207" t="s">
        <v>116</v>
      </c>
      <c r="G387" s="207" t="s">
        <v>116</v>
      </c>
      <c r="H387" s="207" t="s">
        <v>116</v>
      </c>
      <c r="I387" s="207" t="s">
        <v>179</v>
      </c>
      <c r="J387" s="207" t="s">
        <v>120</v>
      </c>
      <c r="K387" s="207"/>
      <c r="L387" s="207"/>
      <c r="M387" s="207" t="s">
        <v>125</v>
      </c>
      <c r="N387" s="207" t="s">
        <v>120</v>
      </c>
      <c r="O387" s="207"/>
      <c r="P387" s="207" t="s">
        <v>120</v>
      </c>
      <c r="Q387" s="212"/>
      <c r="R387" s="213" t="s">
        <v>520</v>
      </c>
      <c r="S387" s="216" t="s">
        <v>230</v>
      </c>
      <c r="T387" s="214"/>
      <c r="U387" s="207"/>
      <c r="V387" s="207"/>
      <c r="W387" s="207"/>
      <c r="X387" s="207"/>
      <c r="Y387" s="207"/>
      <c r="Z387" s="209" t="str">
        <f t="shared" si="191"/>
        <v>по всем строкам по всем графам раздела 3 ф.0531377 (ПРП=*) &lt; 0 - недопустимо.</v>
      </c>
      <c r="AA387" s="210" t="s">
        <v>123</v>
      </c>
      <c r="AB387" s="210" t="s">
        <v>123</v>
      </c>
      <c r="AC387" s="211"/>
      <c r="AD387" s="178"/>
      <c r="AE387" s="181" t="s">
        <v>4</v>
      </c>
      <c r="AF387" s="219" t="s">
        <v>123</v>
      </c>
      <c r="AG387" s="199">
        <f t="shared" si="192"/>
        <v>1</v>
      </c>
      <c r="AH387" s="200">
        <f t="shared" si="193"/>
        <v>0</v>
      </c>
      <c r="AI387" s="201">
        <f t="shared" si="194"/>
        <v>0</v>
      </c>
      <c r="AJ387" s="202" t="str">
        <f t="shared" si="195"/>
        <v>по всем строкам</v>
      </c>
      <c r="AK387" s="203" t="str">
        <f t="shared" si="196"/>
        <v/>
      </c>
      <c r="AL387" s="203" t="str">
        <f t="shared" si="197"/>
        <v xml:space="preserve"> по всем графам</v>
      </c>
      <c r="AM387" s="203" t="str">
        <f t="shared" si="198"/>
        <v/>
      </c>
      <c r="AN387" s="203" t="str">
        <f t="shared" si="199"/>
        <v xml:space="preserve"> раздела 3</v>
      </c>
      <c r="AO387" s="203" t="str">
        <f t="shared" si="211"/>
        <v xml:space="preserve"> ф.0531377</v>
      </c>
      <c r="AP387" s="204" t="str">
        <f t="shared" si="200"/>
        <v xml:space="preserve"> (ПРП=*)</v>
      </c>
      <c r="AQ387" s="203" t="str">
        <f t="shared" si="201"/>
        <v xml:space="preserve"> &lt;</v>
      </c>
      <c r="AR387" s="203" t="str">
        <f t="shared" si="202"/>
        <v xml:space="preserve"> 0</v>
      </c>
      <c r="AS387" s="203" t="str">
        <f t="shared" si="203"/>
        <v/>
      </c>
      <c r="AT387" s="203" t="str">
        <f t="shared" si="204"/>
        <v/>
      </c>
      <c r="AU387" s="203" t="str">
        <f t="shared" si="205"/>
        <v/>
      </c>
      <c r="AV387" s="203" t="str">
        <f t="shared" si="206"/>
        <v/>
      </c>
      <c r="AW387" s="205" t="str">
        <f t="shared" si="207"/>
        <v/>
      </c>
      <c r="AX387" s="202" t="str">
        <f t="shared" si="208"/>
        <v xml:space="preserve"> - недопустимо.</v>
      </c>
      <c r="AY387" s="206" t="s">
        <v>1401</v>
      </c>
    </row>
    <row r="388" spans="1:51" s="206" customFormat="1" ht="28.5" hidden="1" outlineLevel="1" x14ac:dyDescent="0.25">
      <c r="A388" s="197"/>
      <c r="B388" s="198" t="str">
        <f t="shared" ref="B388" si="252">"В"&amp;COUNTA($C$303:C388)&amp;"_"&amp;MID(I388,5,3)</f>
        <v>В75_377</v>
      </c>
      <c r="C388" s="207" t="s">
        <v>117</v>
      </c>
      <c r="D388" s="207" t="s">
        <v>116</v>
      </c>
      <c r="E388" s="207" t="s">
        <v>116</v>
      </c>
      <c r="F388" s="207" t="s">
        <v>116</v>
      </c>
      <c r="G388" s="207" t="s">
        <v>116</v>
      </c>
      <c r="H388" s="207" t="s">
        <v>116</v>
      </c>
      <c r="I388" s="207" t="s">
        <v>179</v>
      </c>
      <c r="J388" s="207" t="s">
        <v>884</v>
      </c>
      <c r="K388" s="207"/>
      <c r="L388" s="207"/>
      <c r="M388" s="207" t="s">
        <v>125</v>
      </c>
      <c r="N388" s="316" t="s">
        <v>1497</v>
      </c>
      <c r="O388" s="207"/>
      <c r="P388" s="207" t="s">
        <v>120</v>
      </c>
      <c r="Q388" s="212"/>
      <c r="R388" s="213" t="s">
        <v>122</v>
      </c>
      <c r="S388" s="216" t="s">
        <v>230</v>
      </c>
      <c r="T388" s="214"/>
      <c r="U388" s="207"/>
      <c r="V388" s="207"/>
      <c r="W388" s="207"/>
      <c r="X388" s="207"/>
      <c r="Y388" s="207"/>
      <c r="Z388" s="209" t="str">
        <f t="shared" ref="Z388" si="253">AJ388&amp;AK388&amp;AL388&amp;AM388&amp;AN388&amp;AO388&amp;AP388&amp;AQ388&amp;AR388&amp;AS388&amp;AT388&amp;AU388&amp;AV388&amp;AW388&amp;AX388</f>
        <v>стр.310, 311, 312 по всем графам раздела 3 ф.0531377 (ПРП=694о) &lt;&gt; 0 - недопустимо.</v>
      </c>
      <c r="AA388" s="210" t="s">
        <v>123</v>
      </c>
      <c r="AB388" s="210" t="s">
        <v>123</v>
      </c>
      <c r="AC388" s="211"/>
      <c r="AD388" s="178">
        <v>45295.354212962964</v>
      </c>
      <c r="AE388" s="181" t="s">
        <v>4</v>
      </c>
      <c r="AF388" s="219" t="s">
        <v>123</v>
      </c>
      <c r="AG388" s="199">
        <f t="shared" ref="AG388" si="254">IF(AE388="Включена",1,0)</f>
        <v>1</v>
      </c>
      <c r="AH388" s="200">
        <f t="shared" ref="AH388" si="255">IF(AE388="Черновик",1,0)</f>
        <v>0</v>
      </c>
      <c r="AI388" s="201">
        <f t="shared" ref="AI388" si="256">IF(AE388="Отсутствует",1,0)</f>
        <v>0</v>
      </c>
      <c r="AJ388" s="202" t="str">
        <f t="shared" ref="AJ388" si="257">IF(N388="*","по всем строкам","стр."&amp;N388)</f>
        <v>стр.310, 311, 312</v>
      </c>
      <c r="AK388" s="203" t="str">
        <f t="shared" ref="AK388" si="258">IF(O388="",""," (кроме стр."&amp;O388&amp;")")</f>
        <v/>
      </c>
      <c r="AL388" s="203" t="str">
        <f t="shared" ref="AL388" si="259">IF(P388="*"," по всем графам"," гр."&amp;P388)</f>
        <v xml:space="preserve"> по всем графам</v>
      </c>
      <c r="AM388" s="203" t="str">
        <f t="shared" ref="AM388" si="260">IF(Q388="",""," (кроме гр."&amp;Q388&amp;")")</f>
        <v/>
      </c>
      <c r="AN388" s="203" t="str">
        <f t="shared" ref="AN388" si="261">IF(M388="",""," раздела "&amp;M388)</f>
        <v xml:space="preserve"> раздела 3</v>
      </c>
      <c r="AO388" s="203" t="str">
        <f t="shared" ref="AO388" si="262">" ф."&amp;I388</f>
        <v xml:space="preserve"> ф.0531377</v>
      </c>
      <c r="AP388" s="204" t="str">
        <f t="shared" ref="AP388" si="263">IF(J388="",""," (ПРП="&amp;J388&amp;")")</f>
        <v xml:space="preserve"> (ПРП=694о)</v>
      </c>
      <c r="AQ388" s="203" t="str">
        <f t="shared" ref="AQ388" si="264">IF(R388="="," &lt;&gt;",IF(R388="&lt;&gt;"," =",IF(R388="&gt;"," &lt;",IF(R388="&lt;"," &gt;",IF(R388="&gt;="," &lt;",IF(R388="&lt;="," &gt;",""))))))</f>
        <v xml:space="preserve"> &lt;&gt;</v>
      </c>
      <c r="AR388" s="203" t="str">
        <f t="shared" ref="AR388" si="265">IF(S388="",""," "&amp;S388)</f>
        <v xml:space="preserve"> 0</v>
      </c>
      <c r="AS388" s="203" t="str">
        <f t="shared" ref="AS388" si="266">IF(V388="*"," соответствующим строкам",IF(V388="",""," "&amp;V388))</f>
        <v/>
      </c>
      <c r="AT388" s="203" t="str">
        <f t="shared" ref="AT388" si="267">IF(W388="",""," (кроме стр."&amp;W388&amp;")")</f>
        <v/>
      </c>
      <c r="AU388" s="203" t="str">
        <f t="shared" ref="AU388" si="268">IF(X388="*"," по соответствующим графам",IF(X388="",""," гр."&amp;X388))</f>
        <v/>
      </c>
      <c r="AV388" s="203" t="str">
        <f t="shared" ref="AV388" si="269">IF(Y388="",""," (кроме гр."&amp;Y388&amp;")")</f>
        <v/>
      </c>
      <c r="AW388" s="205" t="str">
        <f t="shared" ref="AW388" si="270">IF(U388="",""," раздела "&amp;U388)</f>
        <v/>
      </c>
      <c r="AX388" s="202" t="str">
        <f t="shared" ref="AX388" si="271">IF(AC388="",IF(IF(OR(AA388="П",AB388="П"),"П","Б")="Б"," - недопустимо."," - требуется пояснение.")," - "&amp;AC388)</f>
        <v xml:space="preserve"> - недопустимо.</v>
      </c>
    </row>
    <row r="389" spans="1:51" s="200" customFormat="1" ht="28.5" hidden="1" outlineLevel="1" x14ac:dyDescent="0.25">
      <c r="A389" s="197"/>
      <c r="B389" s="198" t="str">
        <f t="shared" si="212"/>
        <v>В76_377</v>
      </c>
      <c r="C389" s="207" t="s">
        <v>117</v>
      </c>
      <c r="D389" s="207" t="s">
        <v>116</v>
      </c>
      <c r="E389" s="207" t="s">
        <v>116</v>
      </c>
      <c r="F389" s="207" t="s">
        <v>116</v>
      </c>
      <c r="G389" s="207" t="s">
        <v>116</v>
      </c>
      <c r="H389" s="207" t="s">
        <v>116</v>
      </c>
      <c r="I389" s="207" t="s">
        <v>179</v>
      </c>
      <c r="J389" s="207" t="s">
        <v>120</v>
      </c>
      <c r="K389" s="207"/>
      <c r="L389" s="207"/>
      <c r="M389" s="207" t="s">
        <v>125</v>
      </c>
      <c r="N389" s="207" t="s">
        <v>913</v>
      </c>
      <c r="O389" s="207"/>
      <c r="P389" s="207" t="s">
        <v>120</v>
      </c>
      <c r="Q389" s="207"/>
      <c r="R389" s="208" t="s">
        <v>122</v>
      </c>
      <c r="S389" s="207"/>
      <c r="T389" s="207"/>
      <c r="U389" s="207" t="s">
        <v>125</v>
      </c>
      <c r="V389" s="207" t="s">
        <v>914</v>
      </c>
      <c r="W389" s="207"/>
      <c r="X389" s="207" t="s">
        <v>120</v>
      </c>
      <c r="Y389" s="207"/>
      <c r="Z389" s="209" t="str">
        <f t="shared" si="191"/>
        <v>стр.310 по всем графам раздела 3 ф.0531377 (ПРП=*) &lt;&gt; 311 + 312 по соответствующим графам раздела 3 - недопустимо.</v>
      </c>
      <c r="AA389" s="210" t="s">
        <v>123</v>
      </c>
      <c r="AB389" s="210" t="s">
        <v>123</v>
      </c>
      <c r="AC389" s="211"/>
      <c r="AD389" s="178"/>
      <c r="AE389" s="181" t="s">
        <v>4</v>
      </c>
      <c r="AF389" s="219" t="s">
        <v>123</v>
      </c>
      <c r="AG389" s="199">
        <f t="shared" si="192"/>
        <v>1</v>
      </c>
      <c r="AH389" s="200">
        <f t="shared" si="193"/>
        <v>0</v>
      </c>
      <c r="AI389" s="201">
        <f t="shared" si="194"/>
        <v>0</v>
      </c>
      <c r="AJ389" s="202" t="str">
        <f t="shared" si="195"/>
        <v>стр.310</v>
      </c>
      <c r="AK389" s="203" t="str">
        <f t="shared" si="196"/>
        <v/>
      </c>
      <c r="AL389" s="203" t="str">
        <f t="shared" si="197"/>
        <v xml:space="preserve"> по всем графам</v>
      </c>
      <c r="AM389" s="203" t="str">
        <f t="shared" si="198"/>
        <v/>
      </c>
      <c r="AN389" s="203" t="str">
        <f t="shared" si="199"/>
        <v xml:space="preserve"> раздела 3</v>
      </c>
      <c r="AO389" s="203" t="str">
        <f t="shared" si="211"/>
        <v xml:space="preserve"> ф.0531377</v>
      </c>
      <c r="AP389" s="204" t="str">
        <f t="shared" si="200"/>
        <v xml:space="preserve"> (ПРП=*)</v>
      </c>
      <c r="AQ389" s="203" t="str">
        <f t="shared" si="201"/>
        <v xml:space="preserve"> &lt;&gt;</v>
      </c>
      <c r="AR389" s="203" t="str">
        <f t="shared" si="202"/>
        <v/>
      </c>
      <c r="AS389" s="203" t="str">
        <f t="shared" si="203"/>
        <v xml:space="preserve"> 311 + 312</v>
      </c>
      <c r="AT389" s="203" t="str">
        <f t="shared" si="204"/>
        <v/>
      </c>
      <c r="AU389" s="203" t="str">
        <f t="shared" si="205"/>
        <v xml:space="preserve"> по соответствующим графам</v>
      </c>
      <c r="AV389" s="203" t="str">
        <f t="shared" si="206"/>
        <v/>
      </c>
      <c r="AW389" s="205" t="str">
        <f t="shared" si="207"/>
        <v xml:space="preserve"> раздела 3</v>
      </c>
      <c r="AX389" s="202" t="str">
        <f t="shared" si="208"/>
        <v xml:space="preserve"> - недопустимо.</v>
      </c>
      <c r="AY389" s="200" t="s">
        <v>1392</v>
      </c>
    </row>
    <row r="390" spans="1:51" s="200" customFormat="1" ht="30" hidden="1" outlineLevel="1" x14ac:dyDescent="0.25">
      <c r="A390" s="197"/>
      <c r="B390" s="198" t="str">
        <f t="shared" si="212"/>
        <v>В77_377</v>
      </c>
      <c r="C390" s="207" t="s">
        <v>117</v>
      </c>
      <c r="D390" s="207" t="s">
        <v>116</v>
      </c>
      <c r="E390" s="207" t="s">
        <v>116</v>
      </c>
      <c r="F390" s="207" t="s">
        <v>116</v>
      </c>
      <c r="G390" s="207" t="s">
        <v>116</v>
      </c>
      <c r="H390" s="207" t="s">
        <v>116</v>
      </c>
      <c r="I390" s="207" t="s">
        <v>179</v>
      </c>
      <c r="J390" s="207" t="s">
        <v>120</v>
      </c>
      <c r="K390" s="207"/>
      <c r="L390" s="207"/>
      <c r="M390" s="207" t="s">
        <v>125</v>
      </c>
      <c r="N390" s="207" t="s">
        <v>915</v>
      </c>
      <c r="O390" s="207"/>
      <c r="P390" s="207" t="s">
        <v>120</v>
      </c>
      <c r="Q390" s="207"/>
      <c r="R390" s="208" t="s">
        <v>122</v>
      </c>
      <c r="S390" s="207"/>
      <c r="T390" s="207"/>
      <c r="U390" s="207" t="s">
        <v>125</v>
      </c>
      <c r="V390" s="207" t="s">
        <v>916</v>
      </c>
      <c r="W390" s="207"/>
      <c r="X390" s="207" t="s">
        <v>120</v>
      </c>
      <c r="Y390" s="207"/>
      <c r="Z390" s="209" t="str">
        <f t="shared" si="191"/>
        <v>стр.320 по всем графам раздела 3 ф.0531377 (ПРП=*) &lt;&gt; 321 + 322 + 323 + 324 + 325 + 326 по соответствующим графам раздела 3 - недопустимо.</v>
      </c>
      <c r="AA390" s="210" t="s">
        <v>123</v>
      </c>
      <c r="AB390" s="210" t="s">
        <v>123</v>
      </c>
      <c r="AC390" s="211"/>
      <c r="AD390" s="178"/>
      <c r="AE390" s="181" t="s">
        <v>4</v>
      </c>
      <c r="AF390" s="219" t="s">
        <v>123</v>
      </c>
      <c r="AG390" s="199">
        <f t="shared" si="192"/>
        <v>1</v>
      </c>
      <c r="AH390" s="200">
        <f t="shared" si="193"/>
        <v>0</v>
      </c>
      <c r="AI390" s="201">
        <f t="shared" si="194"/>
        <v>0</v>
      </c>
      <c r="AJ390" s="202" t="str">
        <f t="shared" si="195"/>
        <v>стр.320</v>
      </c>
      <c r="AK390" s="203" t="str">
        <f t="shared" si="196"/>
        <v/>
      </c>
      <c r="AL390" s="203" t="str">
        <f t="shared" si="197"/>
        <v xml:space="preserve"> по всем графам</v>
      </c>
      <c r="AM390" s="203" t="str">
        <f t="shared" si="198"/>
        <v/>
      </c>
      <c r="AN390" s="203" t="str">
        <f t="shared" si="199"/>
        <v xml:space="preserve"> раздела 3</v>
      </c>
      <c r="AO390" s="203" t="str">
        <f t="shared" si="211"/>
        <v xml:space="preserve"> ф.0531377</v>
      </c>
      <c r="AP390" s="204" t="str">
        <f t="shared" si="200"/>
        <v xml:space="preserve"> (ПРП=*)</v>
      </c>
      <c r="AQ390" s="203" t="str">
        <f t="shared" si="201"/>
        <v xml:space="preserve"> &lt;&gt;</v>
      </c>
      <c r="AR390" s="203" t="str">
        <f t="shared" si="202"/>
        <v/>
      </c>
      <c r="AS390" s="203" t="str">
        <f t="shared" si="203"/>
        <v xml:space="preserve"> 321 + 322 + 323 + 324 + 325 + 326</v>
      </c>
      <c r="AT390" s="203" t="str">
        <f t="shared" si="204"/>
        <v/>
      </c>
      <c r="AU390" s="203" t="str">
        <f t="shared" si="205"/>
        <v xml:space="preserve"> по соответствующим графам</v>
      </c>
      <c r="AV390" s="203" t="str">
        <f t="shared" si="206"/>
        <v/>
      </c>
      <c r="AW390" s="205" t="str">
        <f t="shared" si="207"/>
        <v xml:space="preserve"> раздела 3</v>
      </c>
      <c r="AX390" s="202" t="str">
        <f t="shared" si="208"/>
        <v xml:space="preserve"> - недопустимо.</v>
      </c>
      <c r="AY390" s="200" t="s">
        <v>1393</v>
      </c>
    </row>
    <row r="391" spans="1:51" s="206" customFormat="1" ht="28.5" hidden="1" outlineLevel="1" x14ac:dyDescent="0.25">
      <c r="A391" s="197"/>
      <c r="B391" s="198" t="str">
        <f t="shared" si="212"/>
        <v>В78_377</v>
      </c>
      <c r="C391" s="207" t="s">
        <v>117</v>
      </c>
      <c r="D391" s="207" t="s">
        <v>116</v>
      </c>
      <c r="E391" s="207" t="s">
        <v>116</v>
      </c>
      <c r="F391" s="207" t="s">
        <v>116</v>
      </c>
      <c r="G391" s="207" t="s">
        <v>116</v>
      </c>
      <c r="H391" s="207" t="s">
        <v>116</v>
      </c>
      <c r="I391" s="207" t="s">
        <v>179</v>
      </c>
      <c r="J391" s="420" t="s">
        <v>120</v>
      </c>
      <c r="K391" s="207"/>
      <c r="L391" s="207"/>
      <c r="M391" s="207" t="s">
        <v>134</v>
      </c>
      <c r="N391" s="207" t="s">
        <v>120</v>
      </c>
      <c r="O391" s="207"/>
      <c r="P391" s="207" t="s">
        <v>120</v>
      </c>
      <c r="Q391" s="217"/>
      <c r="R391" s="213" t="s">
        <v>520</v>
      </c>
      <c r="S391" s="216" t="s">
        <v>230</v>
      </c>
      <c r="T391" s="214"/>
      <c r="U391" s="207"/>
      <c r="V391" s="207"/>
      <c r="W391" s="207"/>
      <c r="X391" s="207"/>
      <c r="Y391" s="207"/>
      <c r="Z391" s="209" t="str">
        <f t="shared" si="191"/>
        <v>по всем строкам по всем графам раздела 4 ф.0531377 (ПРП=*) &lt; 0 - недопустимо.</v>
      </c>
      <c r="AA391" s="210" t="s">
        <v>123</v>
      </c>
      <c r="AB391" s="210" t="s">
        <v>123</v>
      </c>
      <c r="AC391" s="267"/>
      <c r="AD391" s="178">
        <v>45532.399247685185</v>
      </c>
      <c r="AE391" s="181" t="s">
        <v>4</v>
      </c>
      <c r="AF391" s="219" t="s">
        <v>123</v>
      </c>
      <c r="AG391" s="199">
        <f t="shared" si="192"/>
        <v>1</v>
      </c>
      <c r="AH391" s="200">
        <f t="shared" si="193"/>
        <v>0</v>
      </c>
      <c r="AI391" s="201">
        <f t="shared" si="194"/>
        <v>0</v>
      </c>
      <c r="AJ391" s="202" t="str">
        <f t="shared" si="195"/>
        <v>по всем строкам</v>
      </c>
      <c r="AK391" s="203" t="str">
        <f t="shared" si="196"/>
        <v/>
      </c>
      <c r="AL391" s="203" t="str">
        <f t="shared" si="197"/>
        <v xml:space="preserve"> по всем графам</v>
      </c>
      <c r="AM391" s="203" t="str">
        <f t="shared" si="198"/>
        <v/>
      </c>
      <c r="AN391" s="203" t="str">
        <f t="shared" si="199"/>
        <v xml:space="preserve"> раздела 4</v>
      </c>
      <c r="AO391" s="203" t="str">
        <f t="shared" si="211"/>
        <v xml:space="preserve"> ф.0531377</v>
      </c>
      <c r="AP391" s="204" t="str">
        <f t="shared" si="200"/>
        <v xml:space="preserve"> (ПРП=*)</v>
      </c>
      <c r="AQ391" s="203" t="str">
        <f t="shared" si="201"/>
        <v xml:space="preserve"> &lt;</v>
      </c>
      <c r="AR391" s="203" t="str">
        <f t="shared" si="202"/>
        <v xml:space="preserve"> 0</v>
      </c>
      <c r="AS391" s="203" t="str">
        <f t="shared" si="203"/>
        <v/>
      </c>
      <c r="AT391" s="203" t="str">
        <f t="shared" si="204"/>
        <v/>
      </c>
      <c r="AU391" s="203" t="str">
        <f t="shared" si="205"/>
        <v/>
      </c>
      <c r="AV391" s="203" t="str">
        <f t="shared" si="206"/>
        <v/>
      </c>
      <c r="AW391" s="205" t="str">
        <f t="shared" si="207"/>
        <v/>
      </c>
      <c r="AX391" s="202" t="str">
        <f t="shared" si="208"/>
        <v xml:space="preserve"> - недопустимо.</v>
      </c>
      <c r="AY391" s="206" t="s">
        <v>1402</v>
      </c>
    </row>
    <row r="392" spans="1:51" s="206" customFormat="1" ht="28.5" hidden="1" outlineLevel="1" x14ac:dyDescent="0.25">
      <c r="A392" s="197"/>
      <c r="B392" s="198" t="str">
        <f t="shared" ref="B392" si="272">"В"&amp;COUNTA($C$303:C392)&amp;"_"&amp;MID(I392,5,3)</f>
        <v>В79_377</v>
      </c>
      <c r="C392" s="207" t="s">
        <v>117</v>
      </c>
      <c r="D392" s="207" t="s">
        <v>116</v>
      </c>
      <c r="E392" s="207" t="s">
        <v>116</v>
      </c>
      <c r="F392" s="207" t="s">
        <v>116</v>
      </c>
      <c r="G392" s="207" t="s">
        <v>116</v>
      </c>
      <c r="H392" s="207" t="s">
        <v>116</v>
      </c>
      <c r="I392" s="207" t="s">
        <v>179</v>
      </c>
      <c r="J392" s="207" t="s">
        <v>884</v>
      </c>
      <c r="K392" s="207"/>
      <c r="L392" s="207"/>
      <c r="M392" s="207" t="s">
        <v>134</v>
      </c>
      <c r="N392" s="207" t="s">
        <v>120</v>
      </c>
      <c r="O392" s="207"/>
      <c r="P392" s="207" t="s">
        <v>120</v>
      </c>
      <c r="Q392" s="217"/>
      <c r="R392" s="213" t="s">
        <v>122</v>
      </c>
      <c r="S392" s="216" t="s">
        <v>230</v>
      </c>
      <c r="T392" s="214"/>
      <c r="U392" s="207"/>
      <c r="V392" s="207"/>
      <c r="W392" s="207"/>
      <c r="X392" s="207"/>
      <c r="Y392" s="207"/>
      <c r="Z392" s="209" t="str">
        <f t="shared" ref="Z392" si="273">AJ392&amp;AK392&amp;AL392&amp;AM392&amp;AN392&amp;AO392&amp;AP392&amp;AQ392&amp;AR392&amp;AS392&amp;AT392&amp;AU392&amp;AV392&amp;AW392&amp;AX392</f>
        <v>по всем строкам по всем графам раздела 4 ф.0531377 (ПРП=694о) &lt;&gt; 0 - недопустимо.</v>
      </c>
      <c r="AA392" s="210" t="s">
        <v>123</v>
      </c>
      <c r="AB392" s="210" t="s">
        <v>123</v>
      </c>
      <c r="AC392" s="267"/>
      <c r="AD392" s="178">
        <v>45286.486111111109</v>
      </c>
      <c r="AE392" s="181" t="s">
        <v>4</v>
      </c>
      <c r="AF392" s="219" t="s">
        <v>123</v>
      </c>
      <c r="AG392" s="199">
        <f t="shared" ref="AG392" si="274">IF(AE392="Включена",1,0)</f>
        <v>1</v>
      </c>
      <c r="AH392" s="200">
        <f t="shared" ref="AH392" si="275">IF(AE392="Черновик",1,0)</f>
        <v>0</v>
      </c>
      <c r="AI392" s="201">
        <f t="shared" ref="AI392" si="276">IF(AE392="Отсутствует",1,0)</f>
        <v>0</v>
      </c>
      <c r="AJ392" s="202" t="str">
        <f t="shared" ref="AJ392" si="277">IF(N392="*","по всем строкам","стр."&amp;N392)</f>
        <v>по всем строкам</v>
      </c>
      <c r="AK392" s="203" t="str">
        <f t="shared" ref="AK392" si="278">IF(O392="",""," (кроме стр."&amp;O392&amp;")")</f>
        <v/>
      </c>
      <c r="AL392" s="203" t="str">
        <f t="shared" ref="AL392" si="279">IF(P392="*"," по всем графам"," гр."&amp;P392)</f>
        <v xml:space="preserve"> по всем графам</v>
      </c>
      <c r="AM392" s="203" t="str">
        <f t="shared" ref="AM392" si="280">IF(Q392="",""," (кроме гр."&amp;Q392&amp;")")</f>
        <v/>
      </c>
      <c r="AN392" s="203" t="str">
        <f t="shared" ref="AN392" si="281">IF(M392="",""," раздела "&amp;M392)</f>
        <v xml:space="preserve"> раздела 4</v>
      </c>
      <c r="AO392" s="203" t="str">
        <f t="shared" ref="AO392" si="282">" ф."&amp;I392</f>
        <v xml:space="preserve"> ф.0531377</v>
      </c>
      <c r="AP392" s="204" t="str">
        <f t="shared" ref="AP392" si="283">IF(J392="",""," (ПРП="&amp;J392&amp;")")</f>
        <v xml:space="preserve"> (ПРП=694о)</v>
      </c>
      <c r="AQ392" s="203" t="str">
        <f t="shared" ref="AQ392" si="284">IF(R392="="," &lt;&gt;",IF(R392="&lt;&gt;"," =",IF(R392="&gt;"," &lt;",IF(R392="&lt;"," &gt;",IF(R392="&gt;="," &lt;",IF(R392="&lt;="," &gt;",""))))))</f>
        <v xml:space="preserve"> &lt;&gt;</v>
      </c>
      <c r="AR392" s="203" t="str">
        <f t="shared" ref="AR392" si="285">IF(S392="",""," "&amp;S392)</f>
        <v xml:space="preserve"> 0</v>
      </c>
      <c r="AS392" s="203" t="str">
        <f t="shared" ref="AS392" si="286">IF(V392="*"," соответствующим строкам",IF(V392="",""," "&amp;V392))</f>
        <v/>
      </c>
      <c r="AT392" s="203" t="str">
        <f t="shared" ref="AT392" si="287">IF(W392="",""," (кроме стр."&amp;W392&amp;")")</f>
        <v/>
      </c>
      <c r="AU392" s="203" t="str">
        <f t="shared" ref="AU392" si="288">IF(X392="*"," по соответствующим графам",IF(X392="",""," гр."&amp;X392))</f>
        <v/>
      </c>
      <c r="AV392" s="203" t="str">
        <f t="shared" ref="AV392" si="289">IF(Y392="",""," (кроме гр."&amp;Y392&amp;")")</f>
        <v/>
      </c>
      <c r="AW392" s="205" t="str">
        <f t="shared" ref="AW392" si="290">IF(U392="",""," раздела "&amp;U392)</f>
        <v/>
      </c>
      <c r="AX392" s="202" t="str">
        <f t="shared" ref="AX392" si="291">IF(AC392="",IF(IF(OR(AA392="П",AB392="П"),"П","Б")="Б"," - недопустимо."," - требуется пояснение.")," - "&amp;AC392)</f>
        <v xml:space="preserve"> - недопустимо.</v>
      </c>
    </row>
    <row r="393" spans="1:51" s="200" customFormat="1" ht="30" hidden="1" outlineLevel="1" x14ac:dyDescent="0.25">
      <c r="A393" s="197"/>
      <c r="B393" s="198" t="str">
        <f t="shared" si="212"/>
        <v>В80_377</v>
      </c>
      <c r="C393" s="207" t="s">
        <v>117</v>
      </c>
      <c r="D393" s="207" t="s">
        <v>116</v>
      </c>
      <c r="E393" s="207" t="s">
        <v>116</v>
      </c>
      <c r="F393" s="207" t="s">
        <v>116</v>
      </c>
      <c r="G393" s="207" t="s">
        <v>116</v>
      </c>
      <c r="H393" s="207" t="s">
        <v>116</v>
      </c>
      <c r="I393" s="207" t="s">
        <v>179</v>
      </c>
      <c r="J393" s="207" t="s">
        <v>120</v>
      </c>
      <c r="K393" s="207"/>
      <c r="L393" s="207"/>
      <c r="M393" s="207" t="s">
        <v>134</v>
      </c>
      <c r="N393" s="207" t="s">
        <v>120</v>
      </c>
      <c r="O393" s="207"/>
      <c r="P393" s="317" t="s">
        <v>143</v>
      </c>
      <c r="Q393" s="207"/>
      <c r="R393" s="208" t="s">
        <v>122</v>
      </c>
      <c r="S393" s="207"/>
      <c r="T393" s="207"/>
      <c r="U393" s="207" t="s">
        <v>134</v>
      </c>
      <c r="V393" s="207" t="s">
        <v>120</v>
      </c>
      <c r="W393" s="207"/>
      <c r="X393" s="207" t="s">
        <v>917</v>
      </c>
      <c r="Y393" s="207"/>
      <c r="Z393" s="209" t="str">
        <f t="shared" si="191"/>
        <v>по всем строкам гр.8 раздела 4 ф.0531377 (ПРП=*) &lt;&gt; соответствующим строкам гр.3 + 4 + 5 + 6 + 7 раздела 4 - недопустимо.</v>
      </c>
      <c r="AA393" s="210" t="s">
        <v>123</v>
      </c>
      <c r="AB393" s="210" t="s">
        <v>123</v>
      </c>
      <c r="AC393" s="211"/>
      <c r="AD393" s="178">
        <v>45740.668703703705</v>
      </c>
      <c r="AE393" s="181" t="s">
        <v>4</v>
      </c>
      <c r="AF393" s="219" t="s">
        <v>123</v>
      </c>
      <c r="AG393" s="199">
        <f t="shared" si="192"/>
        <v>1</v>
      </c>
      <c r="AH393" s="200">
        <f t="shared" si="193"/>
        <v>0</v>
      </c>
      <c r="AI393" s="201">
        <f t="shared" si="194"/>
        <v>0</v>
      </c>
      <c r="AJ393" s="202" t="str">
        <f t="shared" si="195"/>
        <v>по всем строкам</v>
      </c>
      <c r="AK393" s="203" t="str">
        <f t="shared" si="196"/>
        <v/>
      </c>
      <c r="AL393" s="203" t="str">
        <f t="shared" si="197"/>
        <v xml:space="preserve"> гр.8</v>
      </c>
      <c r="AM393" s="203" t="str">
        <f t="shared" si="198"/>
        <v/>
      </c>
      <c r="AN393" s="203" t="str">
        <f t="shared" si="199"/>
        <v xml:space="preserve"> раздела 4</v>
      </c>
      <c r="AO393" s="203" t="str">
        <f t="shared" si="211"/>
        <v xml:space="preserve"> ф.0531377</v>
      </c>
      <c r="AP393" s="204" t="str">
        <f t="shared" si="200"/>
        <v xml:space="preserve"> (ПРП=*)</v>
      </c>
      <c r="AQ393" s="203" t="str">
        <f t="shared" si="201"/>
        <v xml:space="preserve"> &lt;&gt;</v>
      </c>
      <c r="AR393" s="203" t="str">
        <f t="shared" si="202"/>
        <v/>
      </c>
      <c r="AS393" s="203" t="str">
        <f t="shared" si="203"/>
        <v xml:space="preserve"> соответствующим строкам</v>
      </c>
      <c r="AT393" s="203" t="str">
        <f t="shared" si="204"/>
        <v/>
      </c>
      <c r="AU393" s="203" t="str">
        <f t="shared" si="205"/>
        <v xml:space="preserve"> гр.3 + 4 + 5 + 6 + 7</v>
      </c>
      <c r="AV393" s="203" t="str">
        <f t="shared" si="206"/>
        <v/>
      </c>
      <c r="AW393" s="205" t="str">
        <f t="shared" si="207"/>
        <v xml:space="preserve"> раздела 4</v>
      </c>
      <c r="AX393" s="202" t="str">
        <f t="shared" si="208"/>
        <v xml:space="preserve"> - недопустимо.</v>
      </c>
      <c r="AY393" s="200" t="s">
        <v>1397</v>
      </c>
    </row>
    <row r="394" spans="1:51" s="206" customFormat="1" ht="28.5" hidden="1" outlineLevel="1" x14ac:dyDescent="0.25">
      <c r="A394" s="197"/>
      <c r="B394" s="198" t="str">
        <f t="shared" si="212"/>
        <v>В81_377</v>
      </c>
      <c r="C394" s="207" t="s">
        <v>117</v>
      </c>
      <c r="D394" s="207" t="s">
        <v>116</v>
      </c>
      <c r="E394" s="207" t="s">
        <v>116</v>
      </c>
      <c r="F394" s="207" t="s">
        <v>116</v>
      </c>
      <c r="G394" s="207" t="s">
        <v>116</v>
      </c>
      <c r="H394" s="207" t="s">
        <v>116</v>
      </c>
      <c r="I394" s="207" t="s">
        <v>179</v>
      </c>
      <c r="J394" s="207" t="s">
        <v>120</v>
      </c>
      <c r="K394" s="207"/>
      <c r="L394" s="207"/>
      <c r="M394" s="207" t="s">
        <v>134</v>
      </c>
      <c r="N394" s="207" t="s">
        <v>918</v>
      </c>
      <c r="O394" s="207"/>
      <c r="P394" s="207" t="s">
        <v>120</v>
      </c>
      <c r="Q394" s="207"/>
      <c r="R394" s="208" t="s">
        <v>122</v>
      </c>
      <c r="S394" s="207"/>
      <c r="T394" s="207"/>
      <c r="U394" s="207" t="s">
        <v>134</v>
      </c>
      <c r="V394" s="207" t="s">
        <v>919</v>
      </c>
      <c r="W394" s="207"/>
      <c r="X394" s="207" t="s">
        <v>120</v>
      </c>
      <c r="Y394" s="207"/>
      <c r="Z394" s="209" t="str">
        <f t="shared" si="191"/>
        <v>стр.400 по всем графам раздела 4 ф.0531377 (ПРП=*) &lt;&gt; 410 + 420 по соответствующим графам раздела 4 - недопустимо.</v>
      </c>
      <c r="AA394" s="210" t="s">
        <v>123</v>
      </c>
      <c r="AB394" s="210" t="s">
        <v>123</v>
      </c>
      <c r="AC394" s="211"/>
      <c r="AD394" s="178"/>
      <c r="AE394" s="181" t="s">
        <v>4</v>
      </c>
      <c r="AF394" s="219" t="s">
        <v>123</v>
      </c>
      <c r="AG394" s="199">
        <f t="shared" si="192"/>
        <v>1</v>
      </c>
      <c r="AH394" s="200">
        <f t="shared" si="193"/>
        <v>0</v>
      </c>
      <c r="AI394" s="201">
        <f t="shared" si="194"/>
        <v>0</v>
      </c>
      <c r="AJ394" s="202" t="str">
        <f t="shared" si="195"/>
        <v>стр.400</v>
      </c>
      <c r="AK394" s="203" t="str">
        <f t="shared" si="196"/>
        <v/>
      </c>
      <c r="AL394" s="203" t="str">
        <f t="shared" si="197"/>
        <v xml:space="preserve"> по всем графам</v>
      </c>
      <c r="AM394" s="203" t="str">
        <f t="shared" si="198"/>
        <v/>
      </c>
      <c r="AN394" s="203" t="str">
        <f t="shared" si="199"/>
        <v xml:space="preserve"> раздела 4</v>
      </c>
      <c r="AO394" s="203" t="str">
        <f t="shared" si="211"/>
        <v xml:space="preserve"> ф.0531377</v>
      </c>
      <c r="AP394" s="204" t="str">
        <f t="shared" si="200"/>
        <v xml:space="preserve"> (ПРП=*)</v>
      </c>
      <c r="AQ394" s="203" t="str">
        <f t="shared" si="201"/>
        <v xml:space="preserve"> &lt;&gt;</v>
      </c>
      <c r="AR394" s="203" t="str">
        <f t="shared" si="202"/>
        <v/>
      </c>
      <c r="AS394" s="203" t="str">
        <f t="shared" si="203"/>
        <v xml:space="preserve"> 410 + 420</v>
      </c>
      <c r="AT394" s="203" t="str">
        <f t="shared" si="204"/>
        <v/>
      </c>
      <c r="AU394" s="203" t="str">
        <f t="shared" si="205"/>
        <v xml:space="preserve"> по соответствующим графам</v>
      </c>
      <c r="AV394" s="203" t="str">
        <f t="shared" si="206"/>
        <v/>
      </c>
      <c r="AW394" s="205" t="str">
        <f t="shared" si="207"/>
        <v xml:space="preserve"> раздела 4</v>
      </c>
      <c r="AX394" s="202" t="str">
        <f t="shared" si="208"/>
        <v xml:space="preserve"> - недопустимо.</v>
      </c>
      <c r="AY394" s="206" t="s">
        <v>1394</v>
      </c>
    </row>
    <row r="395" spans="1:51" s="23" customFormat="1" collapsed="1" x14ac:dyDescent="0.25">
      <c r="A395" s="34"/>
      <c r="B395" s="623" t="s">
        <v>172</v>
      </c>
      <c r="C395" s="624"/>
      <c r="D395" s="624"/>
      <c r="E395" s="624"/>
      <c r="F395" s="624"/>
      <c r="G395" s="624"/>
      <c r="H395" s="624"/>
      <c r="I395" s="624"/>
      <c r="J395" s="624"/>
      <c r="K395" s="624"/>
      <c r="L395" s="624"/>
      <c r="M395" s="624"/>
      <c r="N395" s="624"/>
      <c r="O395" s="624"/>
      <c r="P395" s="624"/>
      <c r="Q395" s="624"/>
      <c r="R395" s="695"/>
      <c r="S395" s="624"/>
      <c r="T395" s="624"/>
      <c r="U395" s="624"/>
      <c r="V395" s="624"/>
      <c r="W395" s="624"/>
      <c r="X395" s="624"/>
      <c r="Y395" s="624"/>
      <c r="Z395" s="624"/>
      <c r="AA395" s="624"/>
      <c r="AB395" s="624"/>
      <c r="AC395" s="624"/>
      <c r="AD395" s="103"/>
      <c r="AE395" s="87"/>
      <c r="AF395" s="87"/>
      <c r="AG395" s="35">
        <f t="shared" si="192"/>
        <v>0</v>
      </c>
      <c r="AH395" s="6">
        <f t="shared" si="193"/>
        <v>0</v>
      </c>
      <c r="AI395" s="34">
        <f t="shared" si="194"/>
        <v>0</v>
      </c>
      <c r="AJ395" s="88"/>
      <c r="AK395" s="89"/>
      <c r="AL395" s="89"/>
      <c r="AM395" s="89"/>
      <c r="AN395" s="89"/>
      <c r="AO395" s="6"/>
      <c r="AP395" s="14"/>
      <c r="AQ395" s="6"/>
      <c r="AR395" s="6"/>
      <c r="AS395" s="6"/>
      <c r="AT395" s="6"/>
      <c r="AU395" s="6"/>
      <c r="AV395" s="6"/>
      <c r="AW395" s="6"/>
      <c r="AX395" s="6"/>
    </row>
    <row r="396" spans="1:51" s="206" customFormat="1" ht="90" hidden="1" outlineLevel="1" x14ac:dyDescent="0.25">
      <c r="A396" s="197"/>
      <c r="B396" s="198" t="str">
        <f>"В"&amp;COUNTA($C$396:C396)&amp;"_"&amp;MID(I396,5,3)</f>
        <v>В1_195</v>
      </c>
      <c r="C396" s="207" t="s">
        <v>116</v>
      </c>
      <c r="D396" s="207" t="s">
        <v>116</v>
      </c>
      <c r="E396" s="207" t="s">
        <v>117</v>
      </c>
      <c r="F396" s="317" t="s">
        <v>117</v>
      </c>
      <c r="G396" s="317" t="s">
        <v>117</v>
      </c>
      <c r="H396" s="207" t="s">
        <v>116</v>
      </c>
      <c r="I396" s="207" t="s">
        <v>172</v>
      </c>
      <c r="J396" s="207"/>
      <c r="K396" s="207"/>
      <c r="L396" s="207"/>
      <c r="M396" s="207" t="s">
        <v>121</v>
      </c>
      <c r="N396" s="207" t="s">
        <v>120</v>
      </c>
      <c r="O396" s="420" t="s">
        <v>1632</v>
      </c>
      <c r="P396" s="207" t="s">
        <v>120</v>
      </c>
      <c r="Q396" s="212"/>
      <c r="R396" s="220" t="s">
        <v>520</v>
      </c>
      <c r="S396" s="214" t="s">
        <v>230</v>
      </c>
      <c r="T396" s="214"/>
      <c r="U396" s="207"/>
      <c r="V396" s="207"/>
      <c r="W396" s="207"/>
      <c r="X396" s="207"/>
      <c r="Y396" s="207"/>
      <c r="Z396" s="209" t="str">
        <f t="shared" si="191"/>
        <v>по всем строкам (кроме стр.010, 011, 050, 060 для отчетов, формирующих "Первичный" отчет ТОФК) по всем графам раздела 1 ф.0503195 &lt; 0 - недопустимо.</v>
      </c>
      <c r="AA396" s="210" t="s">
        <v>123</v>
      </c>
      <c r="AB396" s="210" t="s">
        <v>123</v>
      </c>
      <c r="AC396" s="211"/>
      <c r="AD396" s="178">
        <v>45537.345601851855</v>
      </c>
      <c r="AE396" s="181" t="s">
        <v>4</v>
      </c>
      <c r="AF396" s="219" t="s">
        <v>123</v>
      </c>
      <c r="AG396" s="199">
        <f t="shared" si="192"/>
        <v>1</v>
      </c>
      <c r="AH396" s="200">
        <f t="shared" si="193"/>
        <v>0</v>
      </c>
      <c r="AI396" s="201">
        <f t="shared" si="194"/>
        <v>0</v>
      </c>
      <c r="AJ396" s="221" t="str">
        <f t="shared" si="195"/>
        <v>по всем строкам</v>
      </c>
      <c r="AK396" s="206" t="str">
        <f t="shared" si="196"/>
        <v xml:space="preserve"> (кроме стр.010, 011, 050, 060 для отчетов, формирующих "Первичный" отчет ТОФК)</v>
      </c>
      <c r="AL396" s="206" t="str">
        <f t="shared" si="197"/>
        <v xml:space="preserve"> по всем графам</v>
      </c>
      <c r="AM396" s="206" t="str">
        <f t="shared" si="198"/>
        <v/>
      </c>
      <c r="AN396" s="206" t="str">
        <f t="shared" si="199"/>
        <v xml:space="preserve"> раздела 1</v>
      </c>
      <c r="AO396" s="206" t="str">
        <f t="shared" si="211"/>
        <v xml:space="preserve"> ф.0503195</v>
      </c>
      <c r="AP396" s="222" t="str">
        <f t="shared" si="200"/>
        <v/>
      </c>
      <c r="AQ396" s="206" t="str">
        <f t="shared" si="201"/>
        <v xml:space="preserve"> &lt;</v>
      </c>
      <c r="AR396" s="206" t="str">
        <f t="shared" si="202"/>
        <v xml:space="preserve"> 0</v>
      </c>
      <c r="AS396" s="206" t="str">
        <f t="shared" si="203"/>
        <v/>
      </c>
      <c r="AT396" s="206" t="str">
        <f t="shared" si="204"/>
        <v/>
      </c>
      <c r="AU396" s="206" t="str">
        <f t="shared" si="205"/>
        <v/>
      </c>
      <c r="AV396" s="206" t="str">
        <f t="shared" si="206"/>
        <v/>
      </c>
      <c r="AW396" s="197" t="str">
        <f t="shared" si="207"/>
        <v/>
      </c>
      <c r="AX396" s="221" t="str">
        <f t="shared" si="208"/>
        <v xml:space="preserve"> - недопустимо.</v>
      </c>
      <c r="AY396" s="206" t="s">
        <v>1426</v>
      </c>
    </row>
    <row r="397" spans="1:51" s="206" customFormat="1" ht="30" hidden="1" outlineLevel="1" x14ac:dyDescent="0.25">
      <c r="A397" s="197"/>
      <c r="B397" s="198" t="str">
        <f>"В"&amp;COUNTA($C$396:C397)&amp;"_"&amp;MID(I397,5,3)</f>
        <v>В2_195</v>
      </c>
      <c r="C397" s="207" t="s">
        <v>116</v>
      </c>
      <c r="D397" s="207" t="s">
        <v>116</v>
      </c>
      <c r="E397" s="207" t="s">
        <v>117</v>
      </c>
      <c r="F397" s="317" t="s">
        <v>117</v>
      </c>
      <c r="G397" s="317" t="s">
        <v>117</v>
      </c>
      <c r="H397" s="207" t="s">
        <v>116</v>
      </c>
      <c r="I397" s="207" t="s">
        <v>172</v>
      </c>
      <c r="J397" s="207"/>
      <c r="K397" s="207"/>
      <c r="L397" s="207"/>
      <c r="M397" s="207" t="s">
        <v>121</v>
      </c>
      <c r="N397" s="207" t="s">
        <v>292</v>
      </c>
      <c r="O397" s="207"/>
      <c r="P397" s="207" t="s">
        <v>120</v>
      </c>
      <c r="Q397" s="207"/>
      <c r="R397" s="207" t="s">
        <v>122</v>
      </c>
      <c r="S397" s="207"/>
      <c r="T397" s="207"/>
      <c r="U397" s="207" t="s">
        <v>121</v>
      </c>
      <c r="V397" s="207" t="s">
        <v>865</v>
      </c>
      <c r="W397" s="207"/>
      <c r="X397" s="207" t="s">
        <v>120</v>
      </c>
      <c r="Y397" s="207"/>
      <c r="Z397" s="209" t="str">
        <f t="shared" si="191"/>
        <v>стр.010 по всем графам раздела 1 ф.0503195 &lt;&gt; 011 + 012 + 013 + 014 + 015 по соответствующим графам раздела 1 - недопустимо.</v>
      </c>
      <c r="AA397" s="210" t="s">
        <v>123</v>
      </c>
      <c r="AB397" s="210" t="s">
        <v>123</v>
      </c>
      <c r="AC397" s="211"/>
      <c r="AD397" s="178">
        <v>45532.418726851851</v>
      </c>
      <c r="AE397" s="181" t="s">
        <v>4</v>
      </c>
      <c r="AF397" s="219" t="s">
        <v>123</v>
      </c>
      <c r="AG397" s="199">
        <f t="shared" si="192"/>
        <v>1</v>
      </c>
      <c r="AH397" s="200">
        <f t="shared" si="193"/>
        <v>0</v>
      </c>
      <c r="AI397" s="201">
        <f t="shared" si="194"/>
        <v>0</v>
      </c>
      <c r="AJ397" s="221" t="str">
        <f t="shared" si="195"/>
        <v>стр.010</v>
      </c>
      <c r="AK397" s="206" t="str">
        <f t="shared" si="196"/>
        <v/>
      </c>
      <c r="AL397" s="206" t="str">
        <f t="shared" si="197"/>
        <v xml:space="preserve"> по всем графам</v>
      </c>
      <c r="AM397" s="206" t="str">
        <f t="shared" si="198"/>
        <v/>
      </c>
      <c r="AN397" s="206" t="str">
        <f t="shared" si="199"/>
        <v xml:space="preserve"> раздела 1</v>
      </c>
      <c r="AO397" s="206" t="str">
        <f t="shared" si="211"/>
        <v xml:space="preserve"> ф.0503195</v>
      </c>
      <c r="AP397" s="222" t="str">
        <f t="shared" si="200"/>
        <v/>
      </c>
      <c r="AQ397" s="206" t="str">
        <f t="shared" si="201"/>
        <v xml:space="preserve"> &lt;&gt;</v>
      </c>
      <c r="AR397" s="206" t="str">
        <f t="shared" si="202"/>
        <v/>
      </c>
      <c r="AS397" s="206" t="str">
        <f t="shared" si="203"/>
        <v xml:space="preserve"> 011 + 012 + 013 + 014 + 015</v>
      </c>
      <c r="AT397" s="206" t="str">
        <f t="shared" si="204"/>
        <v/>
      </c>
      <c r="AU397" s="206" t="str">
        <f t="shared" si="205"/>
        <v xml:space="preserve"> по соответствующим графам</v>
      </c>
      <c r="AV397" s="206" t="str">
        <f t="shared" si="206"/>
        <v/>
      </c>
      <c r="AW397" s="197" t="str">
        <f t="shared" si="207"/>
        <v xml:space="preserve"> раздела 1</v>
      </c>
      <c r="AX397" s="221" t="str">
        <f t="shared" si="208"/>
        <v xml:space="preserve"> - недопустимо.</v>
      </c>
      <c r="AY397" s="206" t="s">
        <v>1404</v>
      </c>
    </row>
    <row r="398" spans="1:51" s="206" customFormat="1" ht="30" hidden="1" outlineLevel="1" x14ac:dyDescent="0.25">
      <c r="A398" s="197"/>
      <c r="B398" s="198" t="str">
        <f>"В"&amp;COUNTA($C$396:C398)&amp;"_"&amp;MID(I398,5,3)</f>
        <v>В3_195</v>
      </c>
      <c r="C398" s="207" t="s">
        <v>116</v>
      </c>
      <c r="D398" s="207" t="s">
        <v>116</v>
      </c>
      <c r="E398" s="207" t="s">
        <v>117</v>
      </c>
      <c r="F398" s="317" t="s">
        <v>117</v>
      </c>
      <c r="G398" s="317" t="s">
        <v>117</v>
      </c>
      <c r="H398" s="207" t="s">
        <v>116</v>
      </c>
      <c r="I398" s="207" t="s">
        <v>172</v>
      </c>
      <c r="J398" s="207"/>
      <c r="K398" s="207"/>
      <c r="L398" s="207"/>
      <c r="M398" s="207" t="s">
        <v>121</v>
      </c>
      <c r="N398" s="207" t="s">
        <v>869</v>
      </c>
      <c r="O398" s="207"/>
      <c r="P398" s="207" t="s">
        <v>120</v>
      </c>
      <c r="Q398" s="207"/>
      <c r="R398" s="207" t="s">
        <v>122</v>
      </c>
      <c r="S398" s="207"/>
      <c r="T398" s="207"/>
      <c r="U398" s="207" t="s">
        <v>121</v>
      </c>
      <c r="V398" s="207" t="s">
        <v>870</v>
      </c>
      <c r="W398" s="207"/>
      <c r="X398" s="207" t="s">
        <v>120</v>
      </c>
      <c r="Y398" s="207"/>
      <c r="Z398" s="209" t="str">
        <f t="shared" si="191"/>
        <v>стр.020 по всем графам раздела 1 ф.0503195 &lt;&gt; 021 + 022 + 023 + 024 + 028 + 029 по соответствующим графам раздела 1 - недопустимо.</v>
      </c>
      <c r="AA398" s="210" t="s">
        <v>123</v>
      </c>
      <c r="AB398" s="210" t="s">
        <v>123</v>
      </c>
      <c r="AC398" s="211"/>
      <c r="AD398" s="178">
        <v>45532.418726851851</v>
      </c>
      <c r="AE398" s="181" t="s">
        <v>4</v>
      </c>
      <c r="AF398" s="219" t="s">
        <v>123</v>
      </c>
      <c r="AG398" s="199">
        <f t="shared" si="192"/>
        <v>1</v>
      </c>
      <c r="AH398" s="200">
        <f t="shared" si="193"/>
        <v>0</v>
      </c>
      <c r="AI398" s="201">
        <f t="shared" si="194"/>
        <v>0</v>
      </c>
      <c r="AJ398" s="221" t="str">
        <f t="shared" si="195"/>
        <v>стр.020</v>
      </c>
      <c r="AK398" s="206" t="str">
        <f t="shared" si="196"/>
        <v/>
      </c>
      <c r="AL398" s="206" t="str">
        <f t="shared" si="197"/>
        <v xml:space="preserve"> по всем графам</v>
      </c>
      <c r="AM398" s="206" t="str">
        <f t="shared" si="198"/>
        <v/>
      </c>
      <c r="AN398" s="206" t="str">
        <f t="shared" si="199"/>
        <v xml:space="preserve"> раздела 1</v>
      </c>
      <c r="AO398" s="206" t="str">
        <f t="shared" si="211"/>
        <v xml:space="preserve"> ф.0503195</v>
      </c>
      <c r="AP398" s="222" t="str">
        <f t="shared" si="200"/>
        <v/>
      </c>
      <c r="AQ398" s="206" t="str">
        <f t="shared" si="201"/>
        <v xml:space="preserve"> &lt;&gt;</v>
      </c>
      <c r="AR398" s="206" t="str">
        <f t="shared" si="202"/>
        <v/>
      </c>
      <c r="AS398" s="206" t="str">
        <f t="shared" si="203"/>
        <v xml:space="preserve"> 021 + 022 + 023 + 024 + 028 + 029</v>
      </c>
      <c r="AT398" s="206" t="str">
        <f t="shared" si="204"/>
        <v/>
      </c>
      <c r="AU398" s="206" t="str">
        <f t="shared" si="205"/>
        <v xml:space="preserve"> по соответствующим графам</v>
      </c>
      <c r="AV398" s="206" t="str">
        <f t="shared" si="206"/>
        <v/>
      </c>
      <c r="AW398" s="197" t="str">
        <f t="shared" si="207"/>
        <v xml:space="preserve"> раздела 1</v>
      </c>
      <c r="AX398" s="221" t="str">
        <f t="shared" si="208"/>
        <v xml:space="preserve"> - недопустимо.</v>
      </c>
      <c r="AY398" s="206" t="s">
        <v>1405</v>
      </c>
    </row>
    <row r="399" spans="1:51" s="206" customFormat="1" ht="30" hidden="1" outlineLevel="1" x14ac:dyDescent="0.25">
      <c r="A399" s="197"/>
      <c r="B399" s="198" t="str">
        <f>"В"&amp;COUNTA($C$396:C399)&amp;"_"&amp;MID(I399,5,3)</f>
        <v>В4_195</v>
      </c>
      <c r="C399" s="207" t="s">
        <v>116</v>
      </c>
      <c r="D399" s="207" t="s">
        <v>116</v>
      </c>
      <c r="E399" s="207" t="s">
        <v>117</v>
      </c>
      <c r="F399" s="317" t="s">
        <v>117</v>
      </c>
      <c r="G399" s="317" t="s">
        <v>117</v>
      </c>
      <c r="H399" s="207" t="s">
        <v>116</v>
      </c>
      <c r="I399" s="207" t="s">
        <v>172</v>
      </c>
      <c r="J399" s="207"/>
      <c r="K399" s="207"/>
      <c r="L399" s="207"/>
      <c r="M399" s="207" t="s">
        <v>121</v>
      </c>
      <c r="N399" s="207" t="s">
        <v>871</v>
      </c>
      <c r="O399" s="207"/>
      <c r="P399" s="207" t="s">
        <v>120</v>
      </c>
      <c r="Q399" s="207"/>
      <c r="R399" s="207" t="s">
        <v>122</v>
      </c>
      <c r="S399" s="207"/>
      <c r="T399" s="207"/>
      <c r="U399" s="207" t="s">
        <v>121</v>
      </c>
      <c r="V399" s="207" t="s">
        <v>872</v>
      </c>
      <c r="W399" s="207"/>
      <c r="X399" s="207" t="s">
        <v>120</v>
      </c>
      <c r="Y399" s="207"/>
      <c r="Z399" s="209" t="str">
        <f t="shared" si="191"/>
        <v>стр.024 по всем графам раздела 1 ф.0503195 &lt;&gt; 025 + 026 + 027 по соответствующим графам раздела 1 - недопустимо.</v>
      </c>
      <c r="AA399" s="210" t="s">
        <v>123</v>
      </c>
      <c r="AB399" s="210" t="s">
        <v>123</v>
      </c>
      <c r="AC399" s="211"/>
      <c r="AD399" s="178">
        <v>45532.418738425928</v>
      </c>
      <c r="AE399" s="181" t="s">
        <v>4</v>
      </c>
      <c r="AF399" s="219" t="s">
        <v>123</v>
      </c>
      <c r="AG399" s="199">
        <f t="shared" si="192"/>
        <v>1</v>
      </c>
      <c r="AH399" s="200">
        <f t="shared" si="193"/>
        <v>0</v>
      </c>
      <c r="AI399" s="201">
        <f t="shared" si="194"/>
        <v>0</v>
      </c>
      <c r="AJ399" s="221" t="str">
        <f t="shared" si="195"/>
        <v>стр.024</v>
      </c>
      <c r="AK399" s="206" t="str">
        <f t="shared" si="196"/>
        <v/>
      </c>
      <c r="AL399" s="206" t="str">
        <f t="shared" si="197"/>
        <v xml:space="preserve"> по всем графам</v>
      </c>
      <c r="AM399" s="206" t="str">
        <f t="shared" si="198"/>
        <v/>
      </c>
      <c r="AN399" s="206" t="str">
        <f t="shared" si="199"/>
        <v xml:space="preserve"> раздела 1</v>
      </c>
      <c r="AO399" s="206" t="str">
        <f t="shared" si="211"/>
        <v xml:space="preserve"> ф.0503195</v>
      </c>
      <c r="AP399" s="222" t="str">
        <f t="shared" si="200"/>
        <v/>
      </c>
      <c r="AQ399" s="206" t="str">
        <f t="shared" si="201"/>
        <v xml:space="preserve"> &lt;&gt;</v>
      </c>
      <c r="AR399" s="206" t="str">
        <f t="shared" si="202"/>
        <v/>
      </c>
      <c r="AS399" s="206" t="str">
        <f t="shared" si="203"/>
        <v xml:space="preserve"> 025 + 026 + 027</v>
      </c>
      <c r="AT399" s="206" t="str">
        <f t="shared" si="204"/>
        <v/>
      </c>
      <c r="AU399" s="206" t="str">
        <f t="shared" si="205"/>
        <v xml:space="preserve"> по соответствующим графам</v>
      </c>
      <c r="AV399" s="206" t="str">
        <f t="shared" si="206"/>
        <v/>
      </c>
      <c r="AW399" s="197" t="str">
        <f t="shared" si="207"/>
        <v xml:space="preserve"> раздела 1</v>
      </c>
      <c r="AX399" s="221" t="str">
        <f t="shared" si="208"/>
        <v xml:space="preserve"> - недопустимо.</v>
      </c>
    </row>
    <row r="400" spans="1:51" s="206" customFormat="1" ht="30" hidden="1" outlineLevel="1" x14ac:dyDescent="0.25">
      <c r="A400" s="197"/>
      <c r="B400" s="198" t="str">
        <f>"В"&amp;COUNTA($C$396:C400)&amp;"_"&amp;MID(I400,5,3)</f>
        <v>В5_195</v>
      </c>
      <c r="C400" s="207" t="s">
        <v>116</v>
      </c>
      <c r="D400" s="207" t="s">
        <v>116</v>
      </c>
      <c r="E400" s="207" t="s">
        <v>117</v>
      </c>
      <c r="F400" s="317" t="s">
        <v>117</v>
      </c>
      <c r="G400" s="317" t="s">
        <v>117</v>
      </c>
      <c r="H400" s="207" t="s">
        <v>116</v>
      </c>
      <c r="I400" s="207" t="s">
        <v>172</v>
      </c>
      <c r="J400" s="207"/>
      <c r="K400" s="207"/>
      <c r="L400" s="207"/>
      <c r="M400" s="207" t="s">
        <v>121</v>
      </c>
      <c r="N400" s="207" t="s">
        <v>762</v>
      </c>
      <c r="O400" s="207"/>
      <c r="P400" s="207" t="s">
        <v>120</v>
      </c>
      <c r="Q400" s="207"/>
      <c r="R400" s="207" t="s">
        <v>122</v>
      </c>
      <c r="S400" s="207"/>
      <c r="T400" s="207"/>
      <c r="U400" s="207" t="s">
        <v>121</v>
      </c>
      <c r="V400" s="207" t="s">
        <v>873</v>
      </c>
      <c r="W400" s="207"/>
      <c r="X400" s="207" t="s">
        <v>120</v>
      </c>
      <c r="Y400" s="207"/>
      <c r="Z400" s="209" t="str">
        <f t="shared" si="191"/>
        <v>стр.030 по всем графам раздела 1 ф.0503195 &lt;&gt; 031 + 037 + 038 по соответствующим графам раздела 1 - недопустимо.</v>
      </c>
      <c r="AA400" s="210" t="s">
        <v>123</v>
      </c>
      <c r="AB400" s="210" t="s">
        <v>123</v>
      </c>
      <c r="AC400" s="211"/>
      <c r="AD400" s="178">
        <v>45532.418749999997</v>
      </c>
      <c r="AE400" s="181" t="s">
        <v>4</v>
      </c>
      <c r="AF400" s="219" t="s">
        <v>123</v>
      </c>
      <c r="AG400" s="199">
        <f t="shared" si="192"/>
        <v>1</v>
      </c>
      <c r="AH400" s="200">
        <f t="shared" si="193"/>
        <v>0</v>
      </c>
      <c r="AI400" s="201">
        <f t="shared" si="194"/>
        <v>0</v>
      </c>
      <c r="AJ400" s="221" t="str">
        <f t="shared" si="195"/>
        <v>стр.030</v>
      </c>
      <c r="AK400" s="206" t="str">
        <f t="shared" si="196"/>
        <v/>
      </c>
      <c r="AL400" s="206" t="str">
        <f t="shared" si="197"/>
        <v xml:space="preserve"> по всем графам</v>
      </c>
      <c r="AM400" s="206" t="str">
        <f t="shared" si="198"/>
        <v/>
      </c>
      <c r="AN400" s="206" t="str">
        <f t="shared" si="199"/>
        <v xml:space="preserve"> раздела 1</v>
      </c>
      <c r="AO400" s="206" t="str">
        <f t="shared" si="211"/>
        <v xml:space="preserve"> ф.0503195</v>
      </c>
      <c r="AP400" s="222" t="str">
        <f t="shared" si="200"/>
        <v/>
      </c>
      <c r="AQ400" s="206" t="str">
        <f t="shared" si="201"/>
        <v xml:space="preserve"> &lt;&gt;</v>
      </c>
      <c r="AR400" s="206" t="str">
        <f t="shared" si="202"/>
        <v/>
      </c>
      <c r="AS400" s="206" t="str">
        <f t="shared" si="203"/>
        <v xml:space="preserve"> 031 + 037 + 038</v>
      </c>
      <c r="AT400" s="206" t="str">
        <f t="shared" si="204"/>
        <v/>
      </c>
      <c r="AU400" s="206" t="str">
        <f t="shared" si="205"/>
        <v xml:space="preserve"> по соответствующим графам</v>
      </c>
      <c r="AV400" s="206" t="str">
        <f t="shared" si="206"/>
        <v/>
      </c>
      <c r="AW400" s="197" t="str">
        <f t="shared" si="207"/>
        <v xml:space="preserve"> раздела 1</v>
      </c>
      <c r="AX400" s="221" t="str">
        <f t="shared" si="208"/>
        <v xml:space="preserve"> - недопустимо.</v>
      </c>
      <c r="AY400" s="206" t="s">
        <v>1406</v>
      </c>
    </row>
    <row r="401" spans="1:51" s="206" customFormat="1" ht="30" hidden="1" outlineLevel="1" x14ac:dyDescent="0.25">
      <c r="A401" s="197"/>
      <c r="B401" s="198" t="str">
        <f>"В"&amp;COUNTA($C$396:C401)&amp;"_"&amp;MID(I401,5,3)</f>
        <v>В6_195</v>
      </c>
      <c r="C401" s="207" t="s">
        <v>116</v>
      </c>
      <c r="D401" s="207" t="s">
        <v>116</v>
      </c>
      <c r="E401" s="207" t="s">
        <v>117</v>
      </c>
      <c r="F401" s="317" t="s">
        <v>117</v>
      </c>
      <c r="G401" s="317" t="s">
        <v>117</v>
      </c>
      <c r="H401" s="207" t="s">
        <v>116</v>
      </c>
      <c r="I401" s="207" t="s">
        <v>172</v>
      </c>
      <c r="J401" s="207"/>
      <c r="K401" s="207"/>
      <c r="L401" s="207"/>
      <c r="M401" s="207" t="s">
        <v>121</v>
      </c>
      <c r="N401" s="207" t="s">
        <v>659</v>
      </c>
      <c r="O401" s="207"/>
      <c r="P401" s="207" t="s">
        <v>120</v>
      </c>
      <c r="Q401" s="207"/>
      <c r="R401" s="208" t="s">
        <v>122</v>
      </c>
      <c r="S401" s="207"/>
      <c r="T401" s="207"/>
      <c r="U401" s="207" t="s">
        <v>121</v>
      </c>
      <c r="V401" s="207" t="s">
        <v>874</v>
      </c>
      <c r="W401" s="207"/>
      <c r="X401" s="207" t="s">
        <v>120</v>
      </c>
      <c r="Y401" s="207"/>
      <c r="Z401" s="209" t="str">
        <f t="shared" si="191"/>
        <v>стр.031 по всем графам раздела 1 ф.0503195 &lt;&gt; 032 + 033 + 034 + 035 + 036 по соответствующим графам раздела 1 - недопустимо.</v>
      </c>
      <c r="AA401" s="210" t="s">
        <v>123</v>
      </c>
      <c r="AB401" s="210" t="s">
        <v>123</v>
      </c>
      <c r="AC401" s="211"/>
      <c r="AD401" s="178">
        <v>45532.418749999997</v>
      </c>
      <c r="AE401" s="181" t="s">
        <v>4</v>
      </c>
      <c r="AF401" s="219" t="s">
        <v>123</v>
      </c>
      <c r="AG401" s="199">
        <f t="shared" si="192"/>
        <v>1</v>
      </c>
      <c r="AH401" s="200">
        <f t="shared" si="193"/>
        <v>0</v>
      </c>
      <c r="AI401" s="201">
        <f t="shared" si="194"/>
        <v>0</v>
      </c>
      <c r="AJ401" s="221" t="str">
        <f t="shared" si="195"/>
        <v>стр.031</v>
      </c>
      <c r="AK401" s="206" t="str">
        <f t="shared" si="196"/>
        <v/>
      </c>
      <c r="AL401" s="206" t="str">
        <f t="shared" si="197"/>
        <v xml:space="preserve"> по всем графам</v>
      </c>
      <c r="AM401" s="206" t="str">
        <f t="shared" si="198"/>
        <v/>
      </c>
      <c r="AN401" s="206" t="str">
        <f t="shared" si="199"/>
        <v xml:space="preserve"> раздела 1</v>
      </c>
      <c r="AO401" s="206" t="str">
        <f t="shared" si="211"/>
        <v xml:space="preserve"> ф.0503195</v>
      </c>
      <c r="AP401" s="222" t="str">
        <f t="shared" si="200"/>
        <v/>
      </c>
      <c r="AQ401" s="206" t="str">
        <f t="shared" si="201"/>
        <v xml:space="preserve"> &lt;&gt;</v>
      </c>
      <c r="AR401" s="206" t="str">
        <f t="shared" si="202"/>
        <v/>
      </c>
      <c r="AS401" s="206" t="str">
        <f t="shared" si="203"/>
        <v xml:space="preserve"> 032 + 033 + 034 + 035 + 036</v>
      </c>
      <c r="AT401" s="206" t="str">
        <f t="shared" si="204"/>
        <v/>
      </c>
      <c r="AU401" s="206" t="str">
        <f t="shared" si="205"/>
        <v xml:space="preserve"> по соответствующим графам</v>
      </c>
      <c r="AV401" s="206" t="str">
        <f t="shared" si="206"/>
        <v/>
      </c>
      <c r="AW401" s="197" t="str">
        <f t="shared" si="207"/>
        <v xml:space="preserve"> раздела 1</v>
      </c>
      <c r="AX401" s="221" t="str">
        <f t="shared" si="208"/>
        <v xml:space="preserve"> - недопустимо.</v>
      </c>
      <c r="AY401" s="206" t="s">
        <v>1413</v>
      </c>
    </row>
    <row r="402" spans="1:51" s="206" customFormat="1" ht="30" hidden="1" outlineLevel="1" x14ac:dyDescent="0.25">
      <c r="A402" s="197"/>
      <c r="B402" s="198" t="str">
        <f>"В"&amp;COUNTA($C$396:C402)&amp;"_"&amp;MID(I402,5,3)</f>
        <v>В7_195</v>
      </c>
      <c r="C402" s="207" t="s">
        <v>116</v>
      </c>
      <c r="D402" s="207" t="s">
        <v>116</v>
      </c>
      <c r="E402" s="207" t="s">
        <v>117</v>
      </c>
      <c r="F402" s="317" t="s">
        <v>117</v>
      </c>
      <c r="G402" s="317" t="s">
        <v>117</v>
      </c>
      <c r="H402" s="207" t="s">
        <v>116</v>
      </c>
      <c r="I402" s="207" t="s">
        <v>172</v>
      </c>
      <c r="J402" s="207"/>
      <c r="K402" s="207"/>
      <c r="L402" s="207"/>
      <c r="M402" s="207" t="s">
        <v>121</v>
      </c>
      <c r="N402" s="207" t="s">
        <v>875</v>
      </c>
      <c r="O402" s="207"/>
      <c r="P402" s="207" t="s">
        <v>120</v>
      </c>
      <c r="Q402" s="207"/>
      <c r="R402" s="208" t="s">
        <v>122</v>
      </c>
      <c r="S402" s="207"/>
      <c r="T402" s="207"/>
      <c r="U402" s="207" t="s">
        <v>121</v>
      </c>
      <c r="V402" s="207" t="s">
        <v>876</v>
      </c>
      <c r="W402" s="207"/>
      <c r="X402" s="207" t="s">
        <v>120</v>
      </c>
      <c r="Y402" s="207"/>
      <c r="Z402" s="209" t="str">
        <f t="shared" si="191"/>
        <v>стр.040 по всем графам раздела 1 ф.0503195 &lt;&gt; 041 + 042 по соответствующим графам раздела 1 - недопустимо.</v>
      </c>
      <c r="AA402" s="210" t="s">
        <v>123</v>
      </c>
      <c r="AB402" s="210" t="s">
        <v>123</v>
      </c>
      <c r="AC402" s="211"/>
      <c r="AD402" s="178">
        <v>45532.418761574074</v>
      </c>
      <c r="AE402" s="181" t="s">
        <v>4</v>
      </c>
      <c r="AF402" s="219" t="s">
        <v>123</v>
      </c>
      <c r="AG402" s="199">
        <f t="shared" si="192"/>
        <v>1</v>
      </c>
      <c r="AH402" s="200">
        <f t="shared" si="193"/>
        <v>0</v>
      </c>
      <c r="AI402" s="201">
        <f t="shared" si="194"/>
        <v>0</v>
      </c>
      <c r="AJ402" s="221" t="str">
        <f t="shared" si="195"/>
        <v>стр.040</v>
      </c>
      <c r="AK402" s="206" t="str">
        <f t="shared" si="196"/>
        <v/>
      </c>
      <c r="AL402" s="206" t="str">
        <f t="shared" si="197"/>
        <v xml:space="preserve"> по всем графам</v>
      </c>
      <c r="AM402" s="206" t="str">
        <f t="shared" si="198"/>
        <v/>
      </c>
      <c r="AN402" s="206" t="str">
        <f t="shared" si="199"/>
        <v xml:space="preserve"> раздела 1</v>
      </c>
      <c r="AO402" s="206" t="str">
        <f t="shared" si="211"/>
        <v xml:space="preserve"> ф.0503195</v>
      </c>
      <c r="AP402" s="222" t="str">
        <f t="shared" si="200"/>
        <v/>
      </c>
      <c r="AQ402" s="206" t="str">
        <f t="shared" si="201"/>
        <v xml:space="preserve"> &lt;&gt;</v>
      </c>
      <c r="AR402" s="206" t="str">
        <f t="shared" si="202"/>
        <v/>
      </c>
      <c r="AS402" s="206" t="str">
        <f t="shared" si="203"/>
        <v xml:space="preserve"> 041 + 042</v>
      </c>
      <c r="AT402" s="206" t="str">
        <f t="shared" si="204"/>
        <v/>
      </c>
      <c r="AU402" s="206" t="str">
        <f t="shared" si="205"/>
        <v xml:space="preserve"> по соответствующим графам</v>
      </c>
      <c r="AV402" s="206" t="str">
        <f t="shared" si="206"/>
        <v/>
      </c>
      <c r="AW402" s="197" t="str">
        <f t="shared" si="207"/>
        <v xml:space="preserve"> раздела 1</v>
      </c>
      <c r="AX402" s="221" t="str">
        <f t="shared" si="208"/>
        <v xml:space="preserve"> - недопустимо.</v>
      </c>
      <c r="AY402" s="206" t="s">
        <v>1414</v>
      </c>
    </row>
    <row r="403" spans="1:51" s="206" customFormat="1" ht="30" hidden="1" outlineLevel="1" x14ac:dyDescent="0.25">
      <c r="A403" s="197"/>
      <c r="B403" s="198" t="str">
        <f>"В"&amp;COUNTA($C$396:C403)&amp;"_"&amp;MID(I403,5,3)</f>
        <v>В8_195</v>
      </c>
      <c r="C403" s="207" t="s">
        <v>116</v>
      </c>
      <c r="D403" s="207" t="s">
        <v>116</v>
      </c>
      <c r="E403" s="207" t="s">
        <v>117</v>
      </c>
      <c r="F403" s="317" t="s">
        <v>117</v>
      </c>
      <c r="G403" s="317" t="s">
        <v>117</v>
      </c>
      <c r="H403" s="207" t="s">
        <v>116</v>
      </c>
      <c r="I403" s="207" t="s">
        <v>172</v>
      </c>
      <c r="J403" s="207"/>
      <c r="K403" s="207"/>
      <c r="L403" s="207"/>
      <c r="M403" s="207" t="s">
        <v>121</v>
      </c>
      <c r="N403" s="207" t="s">
        <v>880</v>
      </c>
      <c r="O403" s="207"/>
      <c r="P403" s="207" t="s">
        <v>120</v>
      </c>
      <c r="Q403" s="207"/>
      <c r="R403" s="208" t="s">
        <v>122</v>
      </c>
      <c r="S403" s="207"/>
      <c r="T403" s="207"/>
      <c r="U403" s="207" t="s">
        <v>121</v>
      </c>
      <c r="V403" s="207" t="s">
        <v>881</v>
      </c>
      <c r="W403" s="207"/>
      <c r="X403" s="207" t="s">
        <v>120</v>
      </c>
      <c r="Y403" s="207"/>
      <c r="Z403" s="209" t="str">
        <f t="shared" ref="Z403:Z463" si="292">AJ403&amp;AK403&amp;AL403&amp;AM403&amp;AN403&amp;AO403&amp;AP403&amp;AQ403&amp;AR403&amp;AS403&amp;AT403&amp;AU403&amp;AV403&amp;AW403&amp;AX403</f>
        <v>стр.050 по всем графам раздела 1 ф.0503195 &lt;&gt; 010 + 020 + 030 + 040 по соответствующим графам раздела 1 - недопустимо.</v>
      </c>
      <c r="AA403" s="210" t="s">
        <v>123</v>
      </c>
      <c r="AB403" s="210" t="s">
        <v>123</v>
      </c>
      <c r="AC403" s="211"/>
      <c r="AD403" s="178">
        <v>45532.418761574074</v>
      </c>
      <c r="AE403" s="181" t="s">
        <v>4</v>
      </c>
      <c r="AF403" s="219" t="s">
        <v>123</v>
      </c>
      <c r="AG403" s="199">
        <f t="shared" ref="AG403:AG463" si="293">IF(AE403="Включена",1,0)</f>
        <v>1</v>
      </c>
      <c r="AH403" s="200">
        <f t="shared" ref="AH403:AH463" si="294">IF(AE403="Черновик",1,0)</f>
        <v>0</v>
      </c>
      <c r="AI403" s="201">
        <f t="shared" ref="AI403:AI463" si="295">IF(AE403="Отсутствует",1,0)</f>
        <v>0</v>
      </c>
      <c r="AJ403" s="221" t="str">
        <f t="shared" ref="AJ403:AJ463" si="296">IF(N403="*","по всем строкам","стр."&amp;N403)</f>
        <v>стр.050</v>
      </c>
      <c r="AK403" s="206" t="str">
        <f t="shared" ref="AK403:AK463" si="297">IF(O403="",""," (кроме стр."&amp;O403&amp;")")</f>
        <v/>
      </c>
      <c r="AL403" s="206" t="str">
        <f t="shared" ref="AL403:AL463" si="298">IF(P403="*"," по всем графам"," гр."&amp;P403)</f>
        <v xml:space="preserve"> по всем графам</v>
      </c>
      <c r="AM403" s="206" t="str">
        <f t="shared" ref="AM403:AM463" si="299">IF(Q403="",""," (кроме гр."&amp;Q403&amp;")")</f>
        <v/>
      </c>
      <c r="AN403" s="206" t="str">
        <f t="shared" ref="AN403:AN463" si="300">IF(M403="",""," раздела "&amp;M403)</f>
        <v xml:space="preserve"> раздела 1</v>
      </c>
      <c r="AO403" s="206" t="str">
        <f t="shared" si="211"/>
        <v xml:space="preserve"> ф.0503195</v>
      </c>
      <c r="AP403" s="222" t="str">
        <f t="shared" ref="AP403:AP463" si="301">IF(J403="",""," (ПРП="&amp;J403&amp;")")</f>
        <v/>
      </c>
      <c r="AQ403" s="206" t="str">
        <f t="shared" ref="AQ403:AQ463" si="302">IF(R403="="," &lt;&gt;",IF(R403="&lt;&gt;"," =",IF(R403="&gt;"," &lt;",IF(R403="&lt;"," &gt;",IF(R403="&gt;="," &lt;",IF(R403="&lt;="," &gt;",""))))))</f>
        <v xml:space="preserve"> &lt;&gt;</v>
      </c>
      <c r="AR403" s="206" t="str">
        <f t="shared" ref="AR403:AR463" si="303">IF(S403="",""," "&amp;S403)</f>
        <v/>
      </c>
      <c r="AS403" s="206" t="str">
        <f t="shared" ref="AS403:AS463" si="304">IF(V403="*"," соответствующим строкам",IF(V403="",""," "&amp;V403))</f>
        <v xml:space="preserve"> 010 + 020 + 030 + 040</v>
      </c>
      <c r="AT403" s="206" t="str">
        <f t="shared" ref="AT403:AT463" si="305">IF(W403="",""," (кроме стр."&amp;W403&amp;")")</f>
        <v/>
      </c>
      <c r="AU403" s="206" t="str">
        <f t="shared" ref="AU403:AU463" si="306">IF(X403="*"," по соответствующим графам",IF(X403="",""," гр."&amp;X403))</f>
        <v xml:space="preserve"> по соответствующим графам</v>
      </c>
      <c r="AV403" s="206" t="str">
        <f t="shared" ref="AV403:AV463" si="307">IF(Y403="",""," (кроме гр."&amp;Y403&amp;")")</f>
        <v/>
      </c>
      <c r="AW403" s="197" t="str">
        <f t="shared" ref="AW403:AW463" si="308">IF(U403="",""," раздела "&amp;U403)</f>
        <v xml:space="preserve"> раздела 1</v>
      </c>
      <c r="AX403" s="221" t="str">
        <f t="shared" ref="AX403:AX463" si="309">IF(AC403="",IF(IF(OR(AA403="П",AB403="П"),"П","Б")="Б"," - недопустимо."," - требуется пояснение.")," - "&amp;AC403)</f>
        <v xml:space="preserve"> - недопустимо.</v>
      </c>
      <c r="AY403" s="206" t="s">
        <v>1407</v>
      </c>
    </row>
    <row r="404" spans="1:51" s="206" customFormat="1" ht="30" hidden="1" outlineLevel="1" x14ac:dyDescent="0.25">
      <c r="A404" s="197"/>
      <c r="B404" s="198" t="str">
        <f>"В"&amp;COUNTA($C$396:C404)&amp;"_"&amp;MID(I404,5,3)</f>
        <v>В9_195</v>
      </c>
      <c r="C404" s="207" t="s">
        <v>116</v>
      </c>
      <c r="D404" s="207" t="s">
        <v>116</v>
      </c>
      <c r="E404" s="207" t="s">
        <v>117</v>
      </c>
      <c r="F404" s="317" t="s">
        <v>117</v>
      </c>
      <c r="G404" s="317" t="s">
        <v>117</v>
      </c>
      <c r="H404" s="207" t="s">
        <v>116</v>
      </c>
      <c r="I404" s="207" t="s">
        <v>172</v>
      </c>
      <c r="J404" s="207"/>
      <c r="K404" s="207"/>
      <c r="L404" s="207"/>
      <c r="M404" s="207" t="s">
        <v>121</v>
      </c>
      <c r="N404" s="207" t="s">
        <v>666</v>
      </c>
      <c r="O404" s="207"/>
      <c r="P404" s="207" t="s">
        <v>120</v>
      </c>
      <c r="Q404" s="207"/>
      <c r="R404" s="208" t="s">
        <v>122</v>
      </c>
      <c r="S404" s="207"/>
      <c r="T404" s="207"/>
      <c r="U404" s="207" t="s">
        <v>121</v>
      </c>
      <c r="V404" s="207" t="s">
        <v>880</v>
      </c>
      <c r="W404" s="207"/>
      <c r="X404" s="207" t="s">
        <v>120</v>
      </c>
      <c r="Y404" s="207"/>
      <c r="Z404" s="209" t="str">
        <f t="shared" si="292"/>
        <v>стр.060 по всем графам раздела 1 ф.0503195 &lt;&gt; 050 по соответствующим графам раздела 1 - недопустимо.</v>
      </c>
      <c r="AA404" s="210" t="s">
        <v>123</v>
      </c>
      <c r="AB404" s="210" t="s">
        <v>123</v>
      </c>
      <c r="AC404" s="211"/>
      <c r="AD404" s="178">
        <v>45532.418773148151</v>
      </c>
      <c r="AE404" s="181" t="s">
        <v>4</v>
      </c>
      <c r="AF404" s="219" t="s">
        <v>123</v>
      </c>
      <c r="AG404" s="199">
        <f t="shared" si="293"/>
        <v>1</v>
      </c>
      <c r="AH404" s="200">
        <f t="shared" si="294"/>
        <v>0</v>
      </c>
      <c r="AI404" s="201">
        <f t="shared" si="295"/>
        <v>0</v>
      </c>
      <c r="AJ404" s="221" t="str">
        <f t="shared" si="296"/>
        <v>стр.060</v>
      </c>
      <c r="AK404" s="206" t="str">
        <f t="shared" si="297"/>
        <v/>
      </c>
      <c r="AL404" s="206" t="str">
        <f t="shared" si="298"/>
        <v xml:space="preserve"> по всем графам</v>
      </c>
      <c r="AM404" s="206" t="str">
        <f t="shared" si="299"/>
        <v/>
      </c>
      <c r="AN404" s="206" t="str">
        <f t="shared" si="300"/>
        <v xml:space="preserve"> раздела 1</v>
      </c>
      <c r="AO404" s="206" t="str">
        <f t="shared" si="211"/>
        <v xml:space="preserve"> ф.0503195</v>
      </c>
      <c r="AP404" s="222" t="str">
        <f t="shared" si="301"/>
        <v/>
      </c>
      <c r="AQ404" s="206" t="str">
        <f t="shared" si="302"/>
        <v xml:space="preserve"> &lt;&gt;</v>
      </c>
      <c r="AR404" s="206" t="str">
        <f t="shared" si="303"/>
        <v/>
      </c>
      <c r="AS404" s="206" t="str">
        <f t="shared" si="304"/>
        <v xml:space="preserve"> 050</v>
      </c>
      <c r="AT404" s="206" t="str">
        <f t="shared" si="305"/>
        <v/>
      </c>
      <c r="AU404" s="206" t="str">
        <f t="shared" si="306"/>
        <v xml:space="preserve"> по соответствующим графам</v>
      </c>
      <c r="AV404" s="206" t="str">
        <f t="shared" si="307"/>
        <v/>
      </c>
      <c r="AW404" s="197" t="str">
        <f t="shared" si="308"/>
        <v xml:space="preserve"> раздела 1</v>
      </c>
      <c r="AX404" s="221" t="str">
        <f t="shared" si="309"/>
        <v xml:space="preserve"> - недопустимо.</v>
      </c>
      <c r="AY404" s="206" t="s">
        <v>1408</v>
      </c>
    </row>
    <row r="405" spans="1:51" s="206" customFormat="1" ht="30" hidden="1" outlineLevel="1" x14ac:dyDescent="0.25">
      <c r="A405" s="197"/>
      <c r="B405" s="198" t="str">
        <f>"В"&amp;COUNTA($C$396:C405)&amp;"_"&amp;MID(I405,5,3)</f>
        <v>В10_195</v>
      </c>
      <c r="C405" s="207" t="s">
        <v>116</v>
      </c>
      <c r="D405" s="207" t="s">
        <v>116</v>
      </c>
      <c r="E405" s="207" t="s">
        <v>117</v>
      </c>
      <c r="F405" s="317" t="s">
        <v>117</v>
      </c>
      <c r="G405" s="317" t="s">
        <v>117</v>
      </c>
      <c r="H405" s="207" t="s">
        <v>116</v>
      </c>
      <c r="I405" s="207" t="s">
        <v>172</v>
      </c>
      <c r="J405" s="207"/>
      <c r="K405" s="207"/>
      <c r="L405" s="207"/>
      <c r="M405" s="207" t="s">
        <v>121</v>
      </c>
      <c r="N405" s="207" t="s">
        <v>666</v>
      </c>
      <c r="O405" s="207"/>
      <c r="P405" s="207" t="s">
        <v>120</v>
      </c>
      <c r="Q405" s="207"/>
      <c r="R405" s="208" t="s">
        <v>122</v>
      </c>
      <c r="S405" s="207"/>
      <c r="T405" s="207"/>
      <c r="U405" s="207" t="s">
        <v>131</v>
      </c>
      <c r="V405" s="207" t="s">
        <v>905</v>
      </c>
      <c r="W405" s="207"/>
      <c r="X405" s="207" t="s">
        <v>120</v>
      </c>
      <c r="Y405" s="207"/>
      <c r="Z405" s="209" t="str">
        <f t="shared" si="292"/>
        <v>стр.060 по всем графам раздела 1 ф.0503195 &lt;&gt; 240 по соответствующим графам раздела 2 - недопустимо.</v>
      </c>
      <c r="AA405" s="210" t="s">
        <v>123</v>
      </c>
      <c r="AB405" s="210" t="s">
        <v>123</v>
      </c>
      <c r="AC405" s="211"/>
      <c r="AD405" s="178">
        <v>45532.418773148151</v>
      </c>
      <c r="AE405" s="181" t="s">
        <v>4</v>
      </c>
      <c r="AF405" s="219" t="s">
        <v>123</v>
      </c>
      <c r="AG405" s="199">
        <f t="shared" si="293"/>
        <v>1</v>
      </c>
      <c r="AH405" s="200">
        <f t="shared" si="294"/>
        <v>0</v>
      </c>
      <c r="AI405" s="201">
        <f t="shared" si="295"/>
        <v>0</v>
      </c>
      <c r="AJ405" s="221" t="str">
        <f t="shared" si="296"/>
        <v>стр.060</v>
      </c>
      <c r="AK405" s="206" t="str">
        <f t="shared" si="297"/>
        <v/>
      </c>
      <c r="AL405" s="206" t="str">
        <f t="shared" si="298"/>
        <v xml:space="preserve"> по всем графам</v>
      </c>
      <c r="AM405" s="206" t="str">
        <f t="shared" si="299"/>
        <v/>
      </c>
      <c r="AN405" s="206" t="str">
        <f t="shared" si="300"/>
        <v xml:space="preserve"> раздела 1</v>
      </c>
      <c r="AO405" s="206" t="str">
        <f t="shared" si="211"/>
        <v xml:space="preserve"> ф.0503195</v>
      </c>
      <c r="AP405" s="222" t="str">
        <f t="shared" si="301"/>
        <v/>
      </c>
      <c r="AQ405" s="206" t="str">
        <f t="shared" si="302"/>
        <v xml:space="preserve"> &lt;&gt;</v>
      </c>
      <c r="AR405" s="206" t="str">
        <f t="shared" si="303"/>
        <v/>
      </c>
      <c r="AS405" s="206" t="str">
        <f t="shared" si="304"/>
        <v xml:space="preserve"> 240</v>
      </c>
      <c r="AT405" s="206" t="str">
        <f t="shared" si="305"/>
        <v/>
      </c>
      <c r="AU405" s="206" t="str">
        <f t="shared" si="306"/>
        <v xml:space="preserve"> по соответствующим графам</v>
      </c>
      <c r="AV405" s="206" t="str">
        <f t="shared" si="307"/>
        <v/>
      </c>
      <c r="AW405" s="197" t="str">
        <f t="shared" si="308"/>
        <v xml:space="preserve"> раздела 2</v>
      </c>
      <c r="AX405" s="221" t="str">
        <f t="shared" si="309"/>
        <v xml:space="preserve"> - недопустимо.</v>
      </c>
      <c r="AY405" s="206" t="s">
        <v>1415</v>
      </c>
    </row>
    <row r="406" spans="1:51" s="200" customFormat="1" hidden="1" outlineLevel="1" x14ac:dyDescent="0.25">
      <c r="A406" s="197"/>
      <c r="B406" s="198" t="str">
        <f>"В"&amp;COUNTA($C$396:C406)&amp;"_"&amp;MID(I406,5,3)</f>
        <v>В11_195</v>
      </c>
      <c r="C406" s="207" t="s">
        <v>116</v>
      </c>
      <c r="D406" s="207" t="s">
        <v>116</v>
      </c>
      <c r="E406" s="207" t="s">
        <v>117</v>
      </c>
      <c r="F406" s="317" t="s">
        <v>117</v>
      </c>
      <c r="G406" s="317" t="s">
        <v>117</v>
      </c>
      <c r="H406" s="207" t="s">
        <v>116</v>
      </c>
      <c r="I406" s="207" t="s">
        <v>172</v>
      </c>
      <c r="J406" s="207"/>
      <c r="K406" s="207"/>
      <c r="L406" s="207"/>
      <c r="M406" s="207" t="s">
        <v>121</v>
      </c>
      <c r="N406" s="207" t="s">
        <v>669</v>
      </c>
      <c r="O406" s="207"/>
      <c r="P406" s="207" t="s">
        <v>125</v>
      </c>
      <c r="Q406" s="207"/>
      <c r="R406" s="207" t="s">
        <v>122</v>
      </c>
      <c r="S406" s="207" t="s">
        <v>230</v>
      </c>
      <c r="T406" s="207"/>
      <c r="U406" s="207"/>
      <c r="V406" s="207"/>
      <c r="W406" s="207"/>
      <c r="X406" s="207"/>
      <c r="Y406" s="207"/>
      <c r="Z406" s="209" t="str">
        <f t="shared" si="292"/>
        <v>стр.070 гр.3 раздела 1 ф.0503195 &lt;&gt; 0 - недопустимо.</v>
      </c>
      <c r="AA406" s="210" t="s">
        <v>123</v>
      </c>
      <c r="AB406" s="210" t="s">
        <v>123</v>
      </c>
      <c r="AC406" s="211"/>
      <c r="AD406" s="178">
        <v>45532.41878472222</v>
      </c>
      <c r="AE406" s="181" t="s">
        <v>4</v>
      </c>
      <c r="AF406" s="219" t="s">
        <v>123</v>
      </c>
      <c r="AG406" s="199">
        <f t="shared" si="293"/>
        <v>1</v>
      </c>
      <c r="AH406" s="200">
        <f t="shared" si="294"/>
        <v>0</v>
      </c>
      <c r="AI406" s="201">
        <f t="shared" si="295"/>
        <v>0</v>
      </c>
      <c r="AJ406" s="221" t="str">
        <f t="shared" si="296"/>
        <v>стр.070</v>
      </c>
      <c r="AK406" s="206" t="str">
        <f t="shared" si="297"/>
        <v/>
      </c>
      <c r="AL406" s="206" t="str">
        <f t="shared" si="298"/>
        <v xml:space="preserve"> гр.3</v>
      </c>
      <c r="AM406" s="206" t="str">
        <f t="shared" si="299"/>
        <v/>
      </c>
      <c r="AN406" s="206" t="str">
        <f t="shared" si="300"/>
        <v xml:space="preserve"> раздела 1</v>
      </c>
      <c r="AO406" s="206" t="str">
        <f t="shared" ref="AO406" si="310">" ф."&amp;I406</f>
        <v xml:space="preserve"> ф.0503195</v>
      </c>
      <c r="AP406" s="222" t="str">
        <f t="shared" si="301"/>
        <v/>
      </c>
      <c r="AQ406" s="206" t="str">
        <f t="shared" si="302"/>
        <v xml:space="preserve"> &lt;&gt;</v>
      </c>
      <c r="AR406" s="206" t="str">
        <f t="shared" si="303"/>
        <v xml:space="preserve"> 0</v>
      </c>
      <c r="AS406" s="206" t="str">
        <f t="shared" si="304"/>
        <v/>
      </c>
      <c r="AT406" s="206" t="str">
        <f t="shared" si="305"/>
        <v/>
      </c>
      <c r="AU406" s="206" t="str">
        <f t="shared" si="306"/>
        <v/>
      </c>
      <c r="AV406" s="206" t="str">
        <f t="shared" si="307"/>
        <v/>
      </c>
      <c r="AW406" s="197" t="str">
        <f t="shared" si="308"/>
        <v/>
      </c>
      <c r="AX406" s="221" t="str">
        <f t="shared" si="309"/>
        <v xml:space="preserve"> - недопустимо.</v>
      </c>
      <c r="AY406" s="200" t="s">
        <v>1416</v>
      </c>
    </row>
    <row r="407" spans="1:51" s="206" customFormat="1" ht="30" hidden="1" outlineLevel="1" x14ac:dyDescent="0.25">
      <c r="A407" s="197"/>
      <c r="B407" s="198" t="str">
        <f>"В"&amp;COUNTA($C$396:C407)&amp;"_"&amp;MID(I407,5,3)</f>
        <v>В12_195</v>
      </c>
      <c r="C407" s="207" t="s">
        <v>116</v>
      </c>
      <c r="D407" s="207" t="s">
        <v>116</v>
      </c>
      <c r="E407" s="207" t="s">
        <v>117</v>
      </c>
      <c r="F407" s="317" t="s">
        <v>117</v>
      </c>
      <c r="G407" s="317" t="s">
        <v>117</v>
      </c>
      <c r="H407" s="207" t="s">
        <v>116</v>
      </c>
      <c r="I407" s="207" t="s">
        <v>172</v>
      </c>
      <c r="J407" s="207"/>
      <c r="K407" s="207"/>
      <c r="L407" s="207"/>
      <c r="M407" s="207" t="s">
        <v>121</v>
      </c>
      <c r="N407" s="207" t="s">
        <v>886</v>
      </c>
      <c r="O407" s="207"/>
      <c r="P407" s="207" t="s">
        <v>120</v>
      </c>
      <c r="Q407" s="207"/>
      <c r="R407" s="208" t="s">
        <v>122</v>
      </c>
      <c r="S407" s="207"/>
      <c r="T407" s="207"/>
      <c r="U407" s="207" t="s">
        <v>121</v>
      </c>
      <c r="V407" s="207" t="s">
        <v>920</v>
      </c>
      <c r="W407" s="207"/>
      <c r="X407" s="207" t="s">
        <v>120</v>
      </c>
      <c r="Y407" s="207"/>
      <c r="Z407" s="209" t="str">
        <f t="shared" si="292"/>
        <v>стр.080 по всем графам раздела 1 ф.0503195 &lt;&gt; 081 + 082 + 083 + 084 + 085 + 086 по соответствующим графам раздела 1 - недопустимо.</v>
      </c>
      <c r="AA407" s="210" t="s">
        <v>123</v>
      </c>
      <c r="AB407" s="210" t="s">
        <v>123</v>
      </c>
      <c r="AC407" s="211"/>
      <c r="AD407" s="178">
        <v>45532.418796296297</v>
      </c>
      <c r="AE407" s="181" t="s">
        <v>4</v>
      </c>
      <c r="AF407" s="219" t="s">
        <v>123</v>
      </c>
      <c r="AG407" s="199">
        <f t="shared" si="293"/>
        <v>1</v>
      </c>
      <c r="AH407" s="200">
        <f t="shared" si="294"/>
        <v>0</v>
      </c>
      <c r="AI407" s="201">
        <f t="shared" si="295"/>
        <v>0</v>
      </c>
      <c r="AJ407" s="221" t="str">
        <f t="shared" si="296"/>
        <v>стр.080</v>
      </c>
      <c r="AK407" s="206" t="str">
        <f t="shared" si="297"/>
        <v/>
      </c>
      <c r="AL407" s="206" t="str">
        <f t="shared" si="298"/>
        <v xml:space="preserve"> по всем графам</v>
      </c>
      <c r="AM407" s="206" t="str">
        <f t="shared" si="299"/>
        <v/>
      </c>
      <c r="AN407" s="206" t="str">
        <f t="shared" si="300"/>
        <v xml:space="preserve"> раздела 1</v>
      </c>
      <c r="AO407" s="206" t="str">
        <f t="shared" si="211"/>
        <v xml:space="preserve"> ф.0503195</v>
      </c>
      <c r="AP407" s="222" t="str">
        <f t="shared" si="301"/>
        <v/>
      </c>
      <c r="AQ407" s="206" t="str">
        <f t="shared" si="302"/>
        <v xml:space="preserve"> &lt;&gt;</v>
      </c>
      <c r="AR407" s="206" t="str">
        <f t="shared" si="303"/>
        <v/>
      </c>
      <c r="AS407" s="206" t="str">
        <f t="shared" si="304"/>
        <v xml:space="preserve"> 081 + 082 + 083 + 084 + 085 + 086</v>
      </c>
      <c r="AT407" s="206" t="str">
        <f t="shared" si="305"/>
        <v/>
      </c>
      <c r="AU407" s="206" t="str">
        <f t="shared" si="306"/>
        <v xml:space="preserve"> по соответствующим графам</v>
      </c>
      <c r="AV407" s="206" t="str">
        <f t="shared" si="307"/>
        <v/>
      </c>
      <c r="AW407" s="197" t="str">
        <f t="shared" si="308"/>
        <v xml:space="preserve"> раздела 1</v>
      </c>
      <c r="AX407" s="221" t="str">
        <f t="shared" si="309"/>
        <v xml:space="preserve"> - недопустимо.</v>
      </c>
      <c r="AY407" s="206" t="s">
        <v>1409</v>
      </c>
    </row>
    <row r="408" spans="1:51" s="206" customFormat="1" ht="30" hidden="1" outlineLevel="1" x14ac:dyDescent="0.25">
      <c r="A408" s="197"/>
      <c r="B408" s="198" t="str">
        <f>"В"&amp;COUNTA($C$396:C408)&amp;"_"&amp;MID(I408,5,3)</f>
        <v>В13_195</v>
      </c>
      <c r="C408" s="207" t="s">
        <v>116</v>
      </c>
      <c r="D408" s="207" t="s">
        <v>116</v>
      </c>
      <c r="E408" s="207" t="s">
        <v>117</v>
      </c>
      <c r="F408" s="317" t="s">
        <v>117</v>
      </c>
      <c r="G408" s="317" t="s">
        <v>117</v>
      </c>
      <c r="H408" s="207" t="s">
        <v>116</v>
      </c>
      <c r="I408" s="207" t="s">
        <v>172</v>
      </c>
      <c r="J408" s="207"/>
      <c r="K408" s="207"/>
      <c r="L408" s="207"/>
      <c r="M408" s="207" t="s">
        <v>121</v>
      </c>
      <c r="N408" s="207" t="s">
        <v>663</v>
      </c>
      <c r="O408" s="207"/>
      <c r="P408" s="207" t="s">
        <v>120</v>
      </c>
      <c r="Q408" s="207"/>
      <c r="R408" s="208" t="s">
        <v>122</v>
      </c>
      <c r="S408" s="207"/>
      <c r="T408" s="207"/>
      <c r="U408" s="207" t="s">
        <v>121</v>
      </c>
      <c r="V408" s="207" t="s">
        <v>921</v>
      </c>
      <c r="W408" s="207"/>
      <c r="X408" s="207" t="s">
        <v>120</v>
      </c>
      <c r="Y408" s="207"/>
      <c r="Z408" s="209" t="str">
        <f t="shared" si="292"/>
        <v>стр.090 по всем графам раздела 1 ф.0503195 &lt;&gt; 091 + 092 по соответствующим графам раздела 1 - недопустимо.</v>
      </c>
      <c r="AA408" s="210" t="s">
        <v>123</v>
      </c>
      <c r="AB408" s="210" t="s">
        <v>123</v>
      </c>
      <c r="AC408" s="211"/>
      <c r="AD408" s="178">
        <v>45532.418796296297</v>
      </c>
      <c r="AE408" s="181" t="s">
        <v>4</v>
      </c>
      <c r="AF408" s="219" t="s">
        <v>123</v>
      </c>
      <c r="AG408" s="199">
        <f t="shared" si="293"/>
        <v>1</v>
      </c>
      <c r="AH408" s="200">
        <f t="shared" si="294"/>
        <v>0</v>
      </c>
      <c r="AI408" s="201">
        <f t="shared" si="295"/>
        <v>0</v>
      </c>
      <c r="AJ408" s="221" t="str">
        <f t="shared" si="296"/>
        <v>стр.090</v>
      </c>
      <c r="AK408" s="206" t="str">
        <f t="shared" si="297"/>
        <v/>
      </c>
      <c r="AL408" s="206" t="str">
        <f t="shared" si="298"/>
        <v xml:space="preserve"> по всем графам</v>
      </c>
      <c r="AM408" s="206" t="str">
        <f t="shared" si="299"/>
        <v/>
      </c>
      <c r="AN408" s="206" t="str">
        <f t="shared" si="300"/>
        <v xml:space="preserve"> раздела 1</v>
      </c>
      <c r="AO408" s="206" t="str">
        <f t="shared" si="211"/>
        <v xml:space="preserve"> ф.0503195</v>
      </c>
      <c r="AP408" s="222" t="str">
        <f t="shared" si="301"/>
        <v/>
      </c>
      <c r="AQ408" s="206" t="str">
        <f t="shared" si="302"/>
        <v xml:space="preserve"> &lt;&gt;</v>
      </c>
      <c r="AR408" s="206" t="str">
        <f t="shared" si="303"/>
        <v/>
      </c>
      <c r="AS408" s="206" t="str">
        <f t="shared" si="304"/>
        <v xml:space="preserve"> 091 + 092</v>
      </c>
      <c r="AT408" s="206" t="str">
        <f t="shared" si="305"/>
        <v/>
      </c>
      <c r="AU408" s="206" t="str">
        <f t="shared" si="306"/>
        <v xml:space="preserve"> по соответствующим графам</v>
      </c>
      <c r="AV408" s="206" t="str">
        <f t="shared" si="307"/>
        <v/>
      </c>
      <c r="AW408" s="197" t="str">
        <f t="shared" si="308"/>
        <v xml:space="preserve"> раздела 1</v>
      </c>
      <c r="AX408" s="221" t="str">
        <f t="shared" si="309"/>
        <v xml:space="preserve"> - недопустимо.</v>
      </c>
      <c r="AY408" s="206" t="s">
        <v>1410</v>
      </c>
    </row>
    <row r="409" spans="1:51" s="206" customFormat="1" ht="30" hidden="1" outlineLevel="1" x14ac:dyDescent="0.25">
      <c r="A409" s="197"/>
      <c r="B409" s="198" t="str">
        <f>"В"&amp;COUNTA($C$396:C409)&amp;"_"&amp;MID(I409,5,3)</f>
        <v>В14_195</v>
      </c>
      <c r="C409" s="207" t="s">
        <v>116</v>
      </c>
      <c r="D409" s="207" t="s">
        <v>116</v>
      </c>
      <c r="E409" s="207" t="s">
        <v>117</v>
      </c>
      <c r="F409" s="317" t="s">
        <v>117</v>
      </c>
      <c r="G409" s="317" t="s">
        <v>117</v>
      </c>
      <c r="H409" s="207" t="s">
        <v>116</v>
      </c>
      <c r="I409" s="207" t="s">
        <v>172</v>
      </c>
      <c r="J409" s="207"/>
      <c r="K409" s="207"/>
      <c r="L409" s="207"/>
      <c r="M409" s="207" t="s">
        <v>121</v>
      </c>
      <c r="N409" s="207" t="s">
        <v>249</v>
      </c>
      <c r="O409" s="207"/>
      <c r="P409" s="207" t="s">
        <v>120</v>
      </c>
      <c r="Q409" s="207"/>
      <c r="R409" s="208" t="s">
        <v>122</v>
      </c>
      <c r="S409" s="207"/>
      <c r="T409" s="207"/>
      <c r="U409" s="207" t="s">
        <v>121</v>
      </c>
      <c r="V409" s="207" t="s">
        <v>922</v>
      </c>
      <c r="W409" s="207"/>
      <c r="X409" s="207" t="s">
        <v>120</v>
      </c>
      <c r="Y409" s="207"/>
      <c r="Z409" s="209" t="str">
        <f t="shared" si="292"/>
        <v>стр.100 по всем графам раздела 1 ф.0503195 &lt;&gt; 101 + 102 + 103 по соответствующим графам раздела 1 - недопустимо.</v>
      </c>
      <c r="AA409" s="210" t="s">
        <v>123</v>
      </c>
      <c r="AB409" s="210" t="s">
        <v>123</v>
      </c>
      <c r="AC409" s="211"/>
      <c r="AD409" s="178">
        <v>45532.418807870374</v>
      </c>
      <c r="AE409" s="181" t="s">
        <v>4</v>
      </c>
      <c r="AF409" s="219" t="s">
        <v>123</v>
      </c>
      <c r="AG409" s="199">
        <f t="shared" si="293"/>
        <v>1</v>
      </c>
      <c r="AH409" s="200">
        <f t="shared" si="294"/>
        <v>0</v>
      </c>
      <c r="AI409" s="201">
        <f t="shared" si="295"/>
        <v>0</v>
      </c>
      <c r="AJ409" s="221" t="str">
        <f t="shared" si="296"/>
        <v>стр.100</v>
      </c>
      <c r="AK409" s="206" t="str">
        <f t="shared" si="297"/>
        <v/>
      </c>
      <c r="AL409" s="206" t="str">
        <f t="shared" si="298"/>
        <v xml:space="preserve"> по всем графам</v>
      </c>
      <c r="AM409" s="206" t="str">
        <f t="shared" si="299"/>
        <v/>
      </c>
      <c r="AN409" s="206" t="str">
        <f t="shared" si="300"/>
        <v xml:space="preserve"> раздела 1</v>
      </c>
      <c r="AO409" s="206" t="str">
        <f t="shared" si="211"/>
        <v xml:space="preserve"> ф.0503195</v>
      </c>
      <c r="AP409" s="222" t="str">
        <f t="shared" si="301"/>
        <v/>
      </c>
      <c r="AQ409" s="206" t="str">
        <f t="shared" si="302"/>
        <v xml:space="preserve"> &lt;&gt;</v>
      </c>
      <c r="AR409" s="206" t="str">
        <f t="shared" si="303"/>
        <v/>
      </c>
      <c r="AS409" s="206" t="str">
        <f t="shared" si="304"/>
        <v xml:space="preserve"> 101 + 102 + 103</v>
      </c>
      <c r="AT409" s="206" t="str">
        <f t="shared" si="305"/>
        <v/>
      </c>
      <c r="AU409" s="206" t="str">
        <f t="shared" si="306"/>
        <v xml:space="preserve"> по соответствующим графам</v>
      </c>
      <c r="AV409" s="206" t="str">
        <f t="shared" si="307"/>
        <v/>
      </c>
      <c r="AW409" s="197" t="str">
        <f t="shared" si="308"/>
        <v xml:space="preserve"> раздела 1</v>
      </c>
      <c r="AX409" s="221" t="str">
        <f t="shared" si="309"/>
        <v xml:space="preserve"> - недопустимо.</v>
      </c>
      <c r="AY409" s="206" t="s">
        <v>1411</v>
      </c>
    </row>
    <row r="410" spans="1:51" s="206" customFormat="1" ht="30" hidden="1" outlineLevel="1" x14ac:dyDescent="0.25">
      <c r="A410" s="197"/>
      <c r="B410" s="198" t="str">
        <f>"В"&amp;COUNTA($C$396:C410)&amp;"_"&amp;MID(I410,5,3)</f>
        <v>В15_195</v>
      </c>
      <c r="C410" s="207" t="s">
        <v>116</v>
      </c>
      <c r="D410" s="207" t="s">
        <v>116</v>
      </c>
      <c r="E410" s="207" t="s">
        <v>117</v>
      </c>
      <c r="F410" s="317" t="s">
        <v>117</v>
      </c>
      <c r="G410" s="317" t="s">
        <v>117</v>
      </c>
      <c r="H410" s="207" t="s">
        <v>116</v>
      </c>
      <c r="I410" s="207" t="s">
        <v>172</v>
      </c>
      <c r="J410" s="207"/>
      <c r="K410" s="207"/>
      <c r="L410" s="207"/>
      <c r="M410" s="207" t="s">
        <v>121</v>
      </c>
      <c r="N410" s="207" t="s">
        <v>890</v>
      </c>
      <c r="O410" s="207"/>
      <c r="P410" s="207" t="s">
        <v>120</v>
      </c>
      <c r="Q410" s="207"/>
      <c r="R410" s="208" t="s">
        <v>122</v>
      </c>
      <c r="S410" s="207"/>
      <c r="T410" s="207"/>
      <c r="U410" s="207" t="s">
        <v>121</v>
      </c>
      <c r="V410" s="207" t="s">
        <v>1418</v>
      </c>
      <c r="W410" s="207"/>
      <c r="X410" s="207" t="s">
        <v>120</v>
      </c>
      <c r="Y410" s="207"/>
      <c r="Z410" s="209" t="str">
        <f t="shared" si="292"/>
        <v>стр.110 по всем графам раздела 1 ф.0503195 &lt;&gt; 120 + 130 + 140 + 150 + 160 по соответствующим графам раздела 1 - недопустимо.</v>
      </c>
      <c r="AA410" s="210" t="s">
        <v>123</v>
      </c>
      <c r="AB410" s="210" t="s">
        <v>123</v>
      </c>
      <c r="AC410" s="211"/>
      <c r="AD410" s="178">
        <v>45532.418819444443</v>
      </c>
      <c r="AE410" s="181" t="s">
        <v>4</v>
      </c>
      <c r="AF410" s="219" t="s">
        <v>123</v>
      </c>
      <c r="AG410" s="199">
        <f t="shared" si="293"/>
        <v>1</v>
      </c>
      <c r="AH410" s="200">
        <f t="shared" si="294"/>
        <v>0</v>
      </c>
      <c r="AI410" s="201">
        <f t="shared" si="295"/>
        <v>0</v>
      </c>
      <c r="AJ410" s="221" t="str">
        <f t="shared" si="296"/>
        <v>стр.110</v>
      </c>
      <c r="AK410" s="206" t="str">
        <f t="shared" si="297"/>
        <v/>
      </c>
      <c r="AL410" s="206" t="str">
        <f t="shared" si="298"/>
        <v xml:space="preserve"> по всем графам</v>
      </c>
      <c r="AM410" s="206" t="str">
        <f t="shared" si="299"/>
        <v/>
      </c>
      <c r="AN410" s="206" t="str">
        <f t="shared" si="300"/>
        <v xml:space="preserve"> раздела 1</v>
      </c>
      <c r="AO410" s="206" t="str">
        <f t="shared" ref="AO410:AO470" si="311">" ф."&amp;I410</f>
        <v xml:space="preserve"> ф.0503195</v>
      </c>
      <c r="AP410" s="222" t="str">
        <f t="shared" si="301"/>
        <v/>
      </c>
      <c r="AQ410" s="206" t="str">
        <f t="shared" si="302"/>
        <v xml:space="preserve"> &lt;&gt;</v>
      </c>
      <c r="AR410" s="206" t="str">
        <f t="shared" si="303"/>
        <v/>
      </c>
      <c r="AS410" s="206" t="str">
        <f t="shared" si="304"/>
        <v xml:space="preserve"> 120 + 130 + 140 + 150 + 160</v>
      </c>
      <c r="AT410" s="206" t="str">
        <f t="shared" si="305"/>
        <v/>
      </c>
      <c r="AU410" s="206" t="str">
        <f t="shared" si="306"/>
        <v xml:space="preserve"> по соответствующим графам</v>
      </c>
      <c r="AV410" s="206" t="str">
        <f t="shared" si="307"/>
        <v/>
      </c>
      <c r="AW410" s="197" t="str">
        <f t="shared" si="308"/>
        <v xml:space="preserve"> раздела 1</v>
      </c>
      <c r="AX410" s="221" t="str">
        <f t="shared" si="309"/>
        <v xml:space="preserve"> - недопустимо.</v>
      </c>
      <c r="AY410" s="206" t="s">
        <v>1412</v>
      </c>
    </row>
    <row r="411" spans="1:51" s="206" customFormat="1" ht="30" hidden="1" outlineLevel="1" x14ac:dyDescent="0.25">
      <c r="A411" s="197"/>
      <c r="B411" s="198" t="str">
        <f>"В"&amp;COUNTA($C$396:C411)&amp;"_"&amp;MID(I411,5,3)</f>
        <v>В16_195</v>
      </c>
      <c r="C411" s="207" t="s">
        <v>116</v>
      </c>
      <c r="D411" s="207" t="s">
        <v>116</v>
      </c>
      <c r="E411" s="207" t="s">
        <v>117</v>
      </c>
      <c r="F411" s="317" t="s">
        <v>117</v>
      </c>
      <c r="G411" s="317" t="s">
        <v>117</v>
      </c>
      <c r="H411" s="207" t="s">
        <v>116</v>
      </c>
      <c r="I411" s="207" t="s">
        <v>172</v>
      </c>
      <c r="J411" s="207"/>
      <c r="K411" s="207"/>
      <c r="L411" s="207"/>
      <c r="M411" s="207" t="s">
        <v>121</v>
      </c>
      <c r="N411" s="207" t="s">
        <v>892</v>
      </c>
      <c r="O411" s="207"/>
      <c r="P411" s="207" t="s">
        <v>120</v>
      </c>
      <c r="Q411" s="207"/>
      <c r="R411" s="208" t="s">
        <v>122</v>
      </c>
      <c r="S411" s="207"/>
      <c r="T411" s="207"/>
      <c r="U411" s="207" t="s">
        <v>121</v>
      </c>
      <c r="V411" s="207" t="s">
        <v>1419</v>
      </c>
      <c r="W411" s="207"/>
      <c r="X411" s="207" t="s">
        <v>120</v>
      </c>
      <c r="Y411" s="207"/>
      <c r="Z411" s="209" t="str">
        <f t="shared" si="292"/>
        <v>стр.120 по всем графам раздела 1 ф.0503195 &lt;&gt; 121 + 122 + 123 + 124 по соответствующим графам раздела 1 - недопустимо.</v>
      </c>
      <c r="AA411" s="210" t="s">
        <v>123</v>
      </c>
      <c r="AB411" s="210" t="s">
        <v>123</v>
      </c>
      <c r="AC411" s="211"/>
      <c r="AD411" s="178">
        <v>45532.41883101852</v>
      </c>
      <c r="AE411" s="181" t="s">
        <v>4</v>
      </c>
      <c r="AF411" s="219" t="s">
        <v>123</v>
      </c>
      <c r="AG411" s="199">
        <f t="shared" si="293"/>
        <v>1</v>
      </c>
      <c r="AH411" s="200">
        <f t="shared" si="294"/>
        <v>0</v>
      </c>
      <c r="AI411" s="201">
        <f t="shared" si="295"/>
        <v>0</v>
      </c>
      <c r="AJ411" s="221" t="str">
        <f t="shared" si="296"/>
        <v>стр.120</v>
      </c>
      <c r="AK411" s="206" t="str">
        <f t="shared" si="297"/>
        <v/>
      </c>
      <c r="AL411" s="206" t="str">
        <f t="shared" si="298"/>
        <v xml:space="preserve"> по всем графам</v>
      </c>
      <c r="AM411" s="206" t="str">
        <f t="shared" si="299"/>
        <v/>
      </c>
      <c r="AN411" s="206" t="str">
        <f t="shared" si="300"/>
        <v xml:space="preserve"> раздела 1</v>
      </c>
      <c r="AO411" s="206" t="str">
        <f t="shared" si="311"/>
        <v xml:space="preserve"> ф.0503195</v>
      </c>
      <c r="AP411" s="222" t="str">
        <f t="shared" si="301"/>
        <v/>
      </c>
      <c r="AQ411" s="206" t="str">
        <f t="shared" si="302"/>
        <v xml:space="preserve"> &lt;&gt;</v>
      </c>
      <c r="AR411" s="206" t="str">
        <f t="shared" si="303"/>
        <v/>
      </c>
      <c r="AS411" s="206" t="str">
        <f t="shared" si="304"/>
        <v xml:space="preserve"> 121 + 122 + 123 + 124</v>
      </c>
      <c r="AT411" s="206" t="str">
        <f t="shared" si="305"/>
        <v/>
      </c>
      <c r="AU411" s="206" t="str">
        <f t="shared" si="306"/>
        <v xml:space="preserve"> по соответствующим графам</v>
      </c>
      <c r="AV411" s="206" t="str">
        <f t="shared" si="307"/>
        <v/>
      </c>
      <c r="AW411" s="197" t="str">
        <f t="shared" si="308"/>
        <v xml:space="preserve"> раздела 1</v>
      </c>
      <c r="AX411" s="221" t="str">
        <f t="shared" si="309"/>
        <v xml:space="preserve"> - недопустимо.</v>
      </c>
      <c r="AY411" s="206" t="s">
        <v>1420</v>
      </c>
    </row>
    <row r="412" spans="1:51" s="206" customFormat="1" ht="30" hidden="1" outlineLevel="1" x14ac:dyDescent="0.25">
      <c r="A412" s="197"/>
      <c r="B412" s="198" t="str">
        <f>"В"&amp;COUNTA($C$396:C412)&amp;"_"&amp;MID(I412,5,3)</f>
        <v>В17_195</v>
      </c>
      <c r="C412" s="207" t="s">
        <v>116</v>
      </c>
      <c r="D412" s="207" t="s">
        <v>116</v>
      </c>
      <c r="E412" s="207" t="s">
        <v>117</v>
      </c>
      <c r="F412" s="317" t="s">
        <v>117</v>
      </c>
      <c r="G412" s="317" t="s">
        <v>117</v>
      </c>
      <c r="H412" s="207" t="s">
        <v>116</v>
      </c>
      <c r="I412" s="207" t="s">
        <v>172</v>
      </c>
      <c r="J412" s="207"/>
      <c r="K412" s="207"/>
      <c r="L412" s="207"/>
      <c r="M412" s="207" t="s">
        <v>121</v>
      </c>
      <c r="N412" s="207" t="s">
        <v>901</v>
      </c>
      <c r="O412" s="207"/>
      <c r="P412" s="207" t="s">
        <v>120</v>
      </c>
      <c r="Q412" s="207"/>
      <c r="R412" s="208" t="s">
        <v>122</v>
      </c>
      <c r="S412" s="207"/>
      <c r="T412" s="207"/>
      <c r="U412" s="207" t="s">
        <v>121</v>
      </c>
      <c r="V412" s="207" t="s">
        <v>923</v>
      </c>
      <c r="W412" s="207"/>
      <c r="X412" s="207" t="s">
        <v>120</v>
      </c>
      <c r="Y412" s="207"/>
      <c r="Z412" s="209" t="str">
        <f t="shared" si="292"/>
        <v>стр.170 по всем графам раздела 1 ф.0503195 &lt;&gt; 171 + 172 + 173 по соответствующим графам раздела 1 - недопустимо.</v>
      </c>
      <c r="AA412" s="210" t="s">
        <v>123</v>
      </c>
      <c r="AB412" s="210" t="s">
        <v>123</v>
      </c>
      <c r="AC412" s="211"/>
      <c r="AD412" s="178">
        <v>45532.41883101852</v>
      </c>
      <c r="AE412" s="181" t="s">
        <v>4</v>
      </c>
      <c r="AF412" s="219" t="s">
        <v>123</v>
      </c>
      <c r="AG412" s="199">
        <f t="shared" si="293"/>
        <v>1</v>
      </c>
      <c r="AH412" s="200">
        <f t="shared" si="294"/>
        <v>0</v>
      </c>
      <c r="AI412" s="201">
        <f t="shared" si="295"/>
        <v>0</v>
      </c>
      <c r="AJ412" s="221" t="str">
        <f t="shared" si="296"/>
        <v>стр.170</v>
      </c>
      <c r="AK412" s="206" t="str">
        <f t="shared" si="297"/>
        <v/>
      </c>
      <c r="AL412" s="206" t="str">
        <f t="shared" si="298"/>
        <v xml:space="preserve"> по всем графам</v>
      </c>
      <c r="AM412" s="206" t="str">
        <f t="shared" si="299"/>
        <v/>
      </c>
      <c r="AN412" s="206" t="str">
        <f t="shared" si="300"/>
        <v xml:space="preserve"> раздела 1</v>
      </c>
      <c r="AO412" s="206" t="str">
        <f t="shared" si="311"/>
        <v xml:space="preserve"> ф.0503195</v>
      </c>
      <c r="AP412" s="222" t="str">
        <f t="shared" si="301"/>
        <v/>
      </c>
      <c r="AQ412" s="206" t="str">
        <f t="shared" si="302"/>
        <v xml:space="preserve"> &lt;&gt;</v>
      </c>
      <c r="AR412" s="206" t="str">
        <f t="shared" si="303"/>
        <v/>
      </c>
      <c r="AS412" s="206" t="str">
        <f t="shared" si="304"/>
        <v xml:space="preserve"> 171 + 172 + 173</v>
      </c>
      <c r="AT412" s="206" t="str">
        <f t="shared" si="305"/>
        <v/>
      </c>
      <c r="AU412" s="206" t="str">
        <f t="shared" si="306"/>
        <v xml:space="preserve"> по соответствующим графам</v>
      </c>
      <c r="AV412" s="206" t="str">
        <f t="shared" si="307"/>
        <v/>
      </c>
      <c r="AW412" s="197" t="str">
        <f t="shared" si="308"/>
        <v xml:space="preserve"> раздела 1</v>
      </c>
      <c r="AX412" s="221" t="str">
        <f t="shared" si="309"/>
        <v xml:space="preserve"> - недопустимо.</v>
      </c>
      <c r="AY412" s="206" t="s">
        <v>1421</v>
      </c>
    </row>
    <row r="413" spans="1:51" s="206" customFormat="1" ht="30" hidden="1" outlineLevel="1" x14ac:dyDescent="0.25">
      <c r="A413" s="197"/>
      <c r="B413" s="198" t="str">
        <f>"В"&amp;COUNTA($C$396:C413)&amp;"_"&amp;MID(I413,5,3)</f>
        <v>В18_195</v>
      </c>
      <c r="C413" s="207" t="s">
        <v>116</v>
      </c>
      <c r="D413" s="207" t="s">
        <v>116</v>
      </c>
      <c r="E413" s="207" t="s">
        <v>117</v>
      </c>
      <c r="F413" s="317" t="s">
        <v>117</v>
      </c>
      <c r="G413" s="317" t="s">
        <v>117</v>
      </c>
      <c r="H413" s="207" t="s">
        <v>116</v>
      </c>
      <c r="I413" s="207" t="s">
        <v>172</v>
      </c>
      <c r="J413" s="207"/>
      <c r="K413" s="207"/>
      <c r="L413" s="207"/>
      <c r="M413" s="207" t="s">
        <v>121</v>
      </c>
      <c r="N413" s="207" t="s">
        <v>677</v>
      </c>
      <c r="O413" s="207"/>
      <c r="P413" s="207" t="s">
        <v>120</v>
      </c>
      <c r="Q413" s="207"/>
      <c r="R413" s="208" t="s">
        <v>122</v>
      </c>
      <c r="S413" s="207"/>
      <c r="T413" s="207"/>
      <c r="U413" s="207" t="s">
        <v>121</v>
      </c>
      <c r="V413" s="207" t="s">
        <v>924</v>
      </c>
      <c r="W413" s="207"/>
      <c r="X413" s="207" t="s">
        <v>120</v>
      </c>
      <c r="Y413" s="207"/>
      <c r="Z413" s="209" t="str">
        <f t="shared" si="292"/>
        <v>стр.180 по всем графам раздела 1 ф.0503195 &lt;&gt; 070 + 080 + 090 + 100 + 110 + 170 по соответствующим графам раздела 1 - недопустимо.</v>
      </c>
      <c r="AA413" s="210" t="s">
        <v>123</v>
      </c>
      <c r="AB413" s="210" t="s">
        <v>123</v>
      </c>
      <c r="AC413" s="211"/>
      <c r="AD413" s="178">
        <v>45532.418842592589</v>
      </c>
      <c r="AE413" s="181" t="s">
        <v>4</v>
      </c>
      <c r="AF413" s="219" t="s">
        <v>123</v>
      </c>
      <c r="AG413" s="199">
        <f t="shared" si="293"/>
        <v>1</v>
      </c>
      <c r="AH413" s="200">
        <f t="shared" si="294"/>
        <v>0</v>
      </c>
      <c r="AI413" s="201">
        <f t="shared" si="295"/>
        <v>0</v>
      </c>
      <c r="AJ413" s="221" t="str">
        <f t="shared" si="296"/>
        <v>стр.180</v>
      </c>
      <c r="AK413" s="206" t="str">
        <f t="shared" si="297"/>
        <v/>
      </c>
      <c r="AL413" s="206" t="str">
        <f t="shared" si="298"/>
        <v xml:space="preserve"> по всем графам</v>
      </c>
      <c r="AM413" s="206" t="str">
        <f t="shared" si="299"/>
        <v/>
      </c>
      <c r="AN413" s="206" t="str">
        <f t="shared" si="300"/>
        <v xml:space="preserve"> раздела 1</v>
      </c>
      <c r="AO413" s="206" t="str">
        <f t="shared" si="311"/>
        <v xml:space="preserve"> ф.0503195</v>
      </c>
      <c r="AP413" s="222" t="str">
        <f t="shared" si="301"/>
        <v/>
      </c>
      <c r="AQ413" s="206" t="str">
        <f t="shared" si="302"/>
        <v xml:space="preserve"> &lt;&gt;</v>
      </c>
      <c r="AR413" s="206" t="str">
        <f t="shared" si="303"/>
        <v/>
      </c>
      <c r="AS413" s="206" t="str">
        <f t="shared" si="304"/>
        <v xml:space="preserve"> 070 + 080 + 090 + 100 + 110 + 170</v>
      </c>
      <c r="AT413" s="206" t="str">
        <f t="shared" si="305"/>
        <v/>
      </c>
      <c r="AU413" s="206" t="str">
        <f t="shared" si="306"/>
        <v xml:space="preserve"> по соответствующим графам</v>
      </c>
      <c r="AV413" s="206" t="str">
        <f t="shared" si="307"/>
        <v/>
      </c>
      <c r="AW413" s="197" t="str">
        <f t="shared" si="308"/>
        <v xml:space="preserve"> раздела 1</v>
      </c>
      <c r="AX413" s="221" t="str">
        <f t="shared" si="309"/>
        <v xml:space="preserve"> - недопустимо.</v>
      </c>
      <c r="AY413" s="206" t="s">
        <v>1417</v>
      </c>
    </row>
    <row r="414" spans="1:51" s="200" customFormat="1" ht="120" hidden="1" outlineLevel="1" x14ac:dyDescent="0.25">
      <c r="A414" s="197"/>
      <c r="B414" s="198" t="str">
        <f>"В"&amp;COUNTA($C$396:C414)&amp;"_"&amp;MID(I414,5,3)</f>
        <v>В19_195</v>
      </c>
      <c r="C414" s="207" t="s">
        <v>116</v>
      </c>
      <c r="D414" s="207" t="s">
        <v>116</v>
      </c>
      <c r="E414" s="207" t="s">
        <v>117</v>
      </c>
      <c r="F414" s="317" t="s">
        <v>117</v>
      </c>
      <c r="G414" s="317" t="s">
        <v>117</v>
      </c>
      <c r="H414" s="207" t="s">
        <v>116</v>
      </c>
      <c r="I414" s="207" t="s">
        <v>172</v>
      </c>
      <c r="J414" s="207"/>
      <c r="K414" s="207"/>
      <c r="L414" s="207"/>
      <c r="M414" s="207" t="s">
        <v>131</v>
      </c>
      <c r="N414" s="207" t="s">
        <v>120</v>
      </c>
      <c r="O414" s="420" t="s">
        <v>1634</v>
      </c>
      <c r="P414" s="207" t="s">
        <v>120</v>
      </c>
      <c r="Q414" s="212"/>
      <c r="R414" s="220" t="s">
        <v>520</v>
      </c>
      <c r="S414" s="214" t="s">
        <v>230</v>
      </c>
      <c r="T414" s="214"/>
      <c r="U414" s="207"/>
      <c r="V414" s="207"/>
      <c r="W414" s="207"/>
      <c r="X414" s="207"/>
      <c r="Y414" s="207"/>
      <c r="Z414" s="209" t="str">
        <f t="shared" si="292"/>
        <v>по всем строкам (кроме стр.170, 173, 180, 190, 220, 230
и 240  для отчетов, формирующих "Первичный" отчет ТОФК) по всем графам раздела 2 ф.0503195 &lt; 0 - недопустимо.</v>
      </c>
      <c r="AA414" s="210" t="s">
        <v>123</v>
      </c>
      <c r="AB414" s="210" t="s">
        <v>123</v>
      </c>
      <c r="AC414" s="211"/>
      <c r="AD414" s="178">
        <v>45537.345659722225</v>
      </c>
      <c r="AE414" s="181" t="s">
        <v>4</v>
      </c>
      <c r="AF414" s="219" t="s">
        <v>123</v>
      </c>
      <c r="AG414" s="199">
        <f t="shared" si="293"/>
        <v>1</v>
      </c>
      <c r="AH414" s="200">
        <f t="shared" si="294"/>
        <v>0</v>
      </c>
      <c r="AI414" s="201">
        <f t="shared" si="295"/>
        <v>0</v>
      </c>
      <c r="AJ414" s="221" t="str">
        <f t="shared" si="296"/>
        <v>по всем строкам</v>
      </c>
      <c r="AK414" s="206" t="str">
        <f t="shared" si="297"/>
        <v xml:space="preserve"> (кроме стр.170, 173, 180, 190, 220, 230
и 240  для отчетов, формирующих "Первичный" отчет ТОФК)</v>
      </c>
      <c r="AL414" s="206" t="str">
        <f t="shared" si="298"/>
        <v xml:space="preserve"> по всем графам</v>
      </c>
      <c r="AM414" s="206" t="str">
        <f t="shared" si="299"/>
        <v/>
      </c>
      <c r="AN414" s="206" t="str">
        <f t="shared" si="300"/>
        <v xml:space="preserve"> раздела 2</v>
      </c>
      <c r="AO414" s="206" t="str">
        <f t="shared" si="311"/>
        <v xml:space="preserve"> ф.0503195</v>
      </c>
      <c r="AP414" s="222" t="str">
        <f t="shared" si="301"/>
        <v/>
      </c>
      <c r="AQ414" s="206" t="str">
        <f t="shared" si="302"/>
        <v xml:space="preserve"> &lt;</v>
      </c>
      <c r="AR414" s="206" t="str">
        <f t="shared" si="303"/>
        <v xml:space="preserve"> 0</v>
      </c>
      <c r="AS414" s="206" t="str">
        <f t="shared" si="304"/>
        <v/>
      </c>
      <c r="AT414" s="206" t="str">
        <f t="shared" si="305"/>
        <v/>
      </c>
      <c r="AU414" s="206" t="str">
        <f t="shared" si="306"/>
        <v/>
      </c>
      <c r="AV414" s="206" t="str">
        <f t="shared" si="307"/>
        <v/>
      </c>
      <c r="AW414" s="197" t="str">
        <f t="shared" si="308"/>
        <v/>
      </c>
      <c r="AX414" s="221" t="str">
        <f t="shared" si="309"/>
        <v xml:space="preserve"> - недопустимо.</v>
      </c>
      <c r="AY414" s="200" t="s">
        <v>1427</v>
      </c>
    </row>
    <row r="415" spans="1:51" s="206" customFormat="1" ht="30" hidden="1" outlineLevel="1" x14ac:dyDescent="0.25">
      <c r="A415" s="197"/>
      <c r="B415" s="198" t="str">
        <f>"В"&amp;COUNTA($C$396:C415)&amp;"_"&amp;MID(I415,5,3)</f>
        <v>В20_195</v>
      </c>
      <c r="C415" s="207" t="s">
        <v>116</v>
      </c>
      <c r="D415" s="207" t="s">
        <v>116</v>
      </c>
      <c r="E415" s="207" t="s">
        <v>117</v>
      </c>
      <c r="F415" s="317" t="s">
        <v>117</v>
      </c>
      <c r="G415" s="317" t="s">
        <v>117</v>
      </c>
      <c r="H415" s="207" t="s">
        <v>116</v>
      </c>
      <c r="I415" s="207" t="s">
        <v>172</v>
      </c>
      <c r="J415" s="207"/>
      <c r="K415" s="207"/>
      <c r="L415" s="207"/>
      <c r="M415" s="207" t="s">
        <v>131</v>
      </c>
      <c r="N415" s="207" t="s">
        <v>682</v>
      </c>
      <c r="O415" s="207"/>
      <c r="P415" s="207" t="s">
        <v>120</v>
      </c>
      <c r="Q415" s="207"/>
      <c r="R415" s="208" t="s">
        <v>122</v>
      </c>
      <c r="S415" s="207"/>
      <c r="T415" s="207"/>
      <c r="U415" s="207" t="s">
        <v>131</v>
      </c>
      <c r="V415" s="317" t="s">
        <v>1659</v>
      </c>
      <c r="W415" s="207"/>
      <c r="X415" s="207" t="s">
        <v>120</v>
      </c>
      <c r="Y415" s="207"/>
      <c r="Z415" s="209" t="str">
        <f t="shared" si="292"/>
        <v>стр.190 по всем графам раздела 2 ф.0503195 &lt;&gt; 200 + 220 + 210 по соответствующим графам раздела 2 - недопустимо.</v>
      </c>
      <c r="AA415" s="210" t="s">
        <v>123</v>
      </c>
      <c r="AB415" s="210" t="s">
        <v>123</v>
      </c>
      <c r="AC415" s="211"/>
      <c r="AD415" s="178">
        <v>45693.721817129626</v>
      </c>
      <c r="AE415" s="181" t="s">
        <v>4</v>
      </c>
      <c r="AF415" s="219" t="s">
        <v>123</v>
      </c>
      <c r="AG415" s="199">
        <f t="shared" si="293"/>
        <v>1</v>
      </c>
      <c r="AH415" s="200">
        <f t="shared" si="294"/>
        <v>0</v>
      </c>
      <c r="AI415" s="201">
        <f t="shared" si="295"/>
        <v>0</v>
      </c>
      <c r="AJ415" s="221" t="str">
        <f t="shared" si="296"/>
        <v>стр.190</v>
      </c>
      <c r="AK415" s="206" t="str">
        <f t="shared" si="297"/>
        <v/>
      </c>
      <c r="AL415" s="206" t="str">
        <f t="shared" si="298"/>
        <v xml:space="preserve"> по всем графам</v>
      </c>
      <c r="AM415" s="206" t="str">
        <f t="shared" si="299"/>
        <v/>
      </c>
      <c r="AN415" s="206" t="str">
        <f t="shared" si="300"/>
        <v xml:space="preserve"> раздела 2</v>
      </c>
      <c r="AO415" s="206" t="str">
        <f t="shared" si="311"/>
        <v xml:space="preserve"> ф.0503195</v>
      </c>
      <c r="AP415" s="222" t="str">
        <f t="shared" si="301"/>
        <v/>
      </c>
      <c r="AQ415" s="206" t="str">
        <f t="shared" si="302"/>
        <v xml:space="preserve"> &lt;&gt;</v>
      </c>
      <c r="AR415" s="206" t="str">
        <f t="shared" si="303"/>
        <v/>
      </c>
      <c r="AS415" s="206" t="str">
        <f t="shared" si="304"/>
        <v xml:space="preserve"> 200 + 220 + 210</v>
      </c>
      <c r="AT415" s="206" t="str">
        <f t="shared" si="305"/>
        <v/>
      </c>
      <c r="AU415" s="206" t="str">
        <f t="shared" si="306"/>
        <v xml:space="preserve"> по соответствующим графам</v>
      </c>
      <c r="AV415" s="206" t="str">
        <f t="shared" si="307"/>
        <v/>
      </c>
      <c r="AW415" s="197" t="str">
        <f t="shared" si="308"/>
        <v xml:space="preserve"> раздела 2</v>
      </c>
      <c r="AX415" s="221" t="str">
        <f t="shared" si="309"/>
        <v xml:space="preserve"> - недопустимо.</v>
      </c>
      <c r="AY415" s="206" t="s">
        <v>1422</v>
      </c>
    </row>
    <row r="416" spans="1:51" s="206" customFormat="1" ht="30" hidden="1" outlineLevel="1" x14ac:dyDescent="0.25">
      <c r="A416" s="197"/>
      <c r="B416" s="198" t="str">
        <f>"В"&amp;COUNTA($C$396:C416)&amp;"_"&amp;MID(I416,5,3)</f>
        <v>В21_195</v>
      </c>
      <c r="C416" s="207" t="s">
        <v>116</v>
      </c>
      <c r="D416" s="207" t="s">
        <v>116</v>
      </c>
      <c r="E416" s="207" t="s">
        <v>117</v>
      </c>
      <c r="F416" s="317" t="s">
        <v>117</v>
      </c>
      <c r="G416" s="317" t="s">
        <v>117</v>
      </c>
      <c r="H416" s="207" t="s">
        <v>116</v>
      </c>
      <c r="I416" s="207" t="s">
        <v>172</v>
      </c>
      <c r="J416" s="207"/>
      <c r="K416" s="207"/>
      <c r="L416" s="207"/>
      <c r="M416" s="207" t="s">
        <v>131</v>
      </c>
      <c r="N416" s="207" t="s">
        <v>293</v>
      </c>
      <c r="O416" s="207"/>
      <c r="P416" s="207" t="s">
        <v>120</v>
      </c>
      <c r="Q416" s="207"/>
      <c r="R416" s="208" t="s">
        <v>122</v>
      </c>
      <c r="S416" s="207"/>
      <c r="T416" s="207"/>
      <c r="U416" s="207" t="s">
        <v>131</v>
      </c>
      <c r="V416" s="317" t="s">
        <v>1660</v>
      </c>
      <c r="W416" s="207"/>
      <c r="X416" s="207" t="s">
        <v>120</v>
      </c>
      <c r="Y416" s="207"/>
      <c r="Z416" s="209" t="str">
        <f t="shared" si="292"/>
        <v>стр.200 по всем графам раздела 2 ф.0503195 &lt;&gt; 201 – 202 по соответствующим графам раздела 2 - недопустимо.</v>
      </c>
      <c r="AA416" s="210" t="s">
        <v>123</v>
      </c>
      <c r="AB416" s="210" t="s">
        <v>123</v>
      </c>
      <c r="AC416" s="211"/>
      <c r="AD416" s="178">
        <v>45693.725810185184</v>
      </c>
      <c r="AE416" s="181" t="s">
        <v>4</v>
      </c>
      <c r="AF416" s="219" t="s">
        <v>123</v>
      </c>
      <c r="AG416" s="199">
        <f t="shared" si="293"/>
        <v>1</v>
      </c>
      <c r="AH416" s="200">
        <f t="shared" si="294"/>
        <v>0</v>
      </c>
      <c r="AI416" s="201">
        <f t="shared" si="295"/>
        <v>0</v>
      </c>
      <c r="AJ416" s="221" t="str">
        <f t="shared" si="296"/>
        <v>стр.200</v>
      </c>
      <c r="AK416" s="206" t="str">
        <f t="shared" si="297"/>
        <v/>
      </c>
      <c r="AL416" s="206" t="str">
        <f t="shared" si="298"/>
        <v xml:space="preserve"> по всем графам</v>
      </c>
      <c r="AM416" s="206" t="str">
        <f t="shared" si="299"/>
        <v/>
      </c>
      <c r="AN416" s="206" t="str">
        <f t="shared" si="300"/>
        <v xml:space="preserve"> раздела 2</v>
      </c>
      <c r="AO416" s="206" t="str">
        <f t="shared" si="311"/>
        <v xml:space="preserve"> ф.0503195</v>
      </c>
      <c r="AP416" s="222" t="str">
        <f t="shared" si="301"/>
        <v/>
      </c>
      <c r="AQ416" s="206" t="str">
        <f t="shared" si="302"/>
        <v xml:space="preserve"> &lt;&gt;</v>
      </c>
      <c r="AR416" s="206" t="str">
        <f t="shared" si="303"/>
        <v/>
      </c>
      <c r="AS416" s="206" t="str">
        <f t="shared" si="304"/>
        <v xml:space="preserve"> 201 – 202</v>
      </c>
      <c r="AT416" s="206" t="str">
        <f t="shared" si="305"/>
        <v/>
      </c>
      <c r="AU416" s="206" t="str">
        <f t="shared" si="306"/>
        <v xml:space="preserve"> по соответствующим графам</v>
      </c>
      <c r="AV416" s="206" t="str">
        <f t="shared" si="307"/>
        <v/>
      </c>
      <c r="AW416" s="197" t="str">
        <f t="shared" si="308"/>
        <v xml:space="preserve"> раздела 2</v>
      </c>
      <c r="AX416" s="221" t="str">
        <f t="shared" si="309"/>
        <v xml:space="preserve"> - недопустимо.</v>
      </c>
      <c r="AY416" s="206" t="s">
        <v>1425</v>
      </c>
    </row>
    <row r="417" spans="1:51" s="206" customFormat="1" ht="30" hidden="1" outlineLevel="1" x14ac:dyDescent="0.25">
      <c r="A417" s="197"/>
      <c r="B417" s="198" t="str">
        <f>"В"&amp;COUNTA($C$396:C417)&amp;"_"&amp;MID(I417,5,3)</f>
        <v>В22_195</v>
      </c>
      <c r="C417" s="207" t="s">
        <v>116</v>
      </c>
      <c r="D417" s="207" t="s">
        <v>116</v>
      </c>
      <c r="E417" s="207" t="s">
        <v>117</v>
      </c>
      <c r="F417" s="317" t="s">
        <v>117</v>
      </c>
      <c r="G417" s="317" t="s">
        <v>117</v>
      </c>
      <c r="H417" s="207" t="s">
        <v>116</v>
      </c>
      <c r="I417" s="207" t="s">
        <v>172</v>
      </c>
      <c r="J417" s="207"/>
      <c r="K417" s="207"/>
      <c r="L417" s="207"/>
      <c r="M417" s="207" t="s">
        <v>131</v>
      </c>
      <c r="N417" s="207" t="s">
        <v>629</v>
      </c>
      <c r="O417" s="207"/>
      <c r="P417" s="207" t="s">
        <v>120</v>
      </c>
      <c r="Q417" s="207"/>
      <c r="R417" s="208" t="s">
        <v>122</v>
      </c>
      <c r="S417" s="207"/>
      <c r="T417" s="207"/>
      <c r="U417" s="207" t="s">
        <v>131</v>
      </c>
      <c r="V417" s="207" t="s">
        <v>682</v>
      </c>
      <c r="W417" s="207"/>
      <c r="X417" s="207" t="s">
        <v>120</v>
      </c>
      <c r="Y417" s="207"/>
      <c r="Z417" s="209" t="str">
        <f t="shared" si="292"/>
        <v>стр.230 по всем графам раздела 2 ф.0503195 &lt;&gt; 190 по соответствующим графам раздела 2 - недопустимо.</v>
      </c>
      <c r="AA417" s="210" t="s">
        <v>123</v>
      </c>
      <c r="AB417" s="210" t="s">
        <v>123</v>
      </c>
      <c r="AC417" s="211"/>
      <c r="AD417" s="178">
        <v>45532.418900462966</v>
      </c>
      <c r="AE417" s="181" t="s">
        <v>4</v>
      </c>
      <c r="AF417" s="219" t="s">
        <v>123</v>
      </c>
      <c r="AG417" s="199">
        <f t="shared" si="293"/>
        <v>1</v>
      </c>
      <c r="AH417" s="200">
        <f t="shared" si="294"/>
        <v>0</v>
      </c>
      <c r="AI417" s="201">
        <f t="shared" si="295"/>
        <v>0</v>
      </c>
      <c r="AJ417" s="221" t="str">
        <f t="shared" si="296"/>
        <v>стр.230</v>
      </c>
      <c r="AK417" s="206" t="str">
        <f t="shared" si="297"/>
        <v/>
      </c>
      <c r="AL417" s="206" t="str">
        <f t="shared" si="298"/>
        <v xml:space="preserve"> по всем графам</v>
      </c>
      <c r="AM417" s="206" t="str">
        <f t="shared" si="299"/>
        <v/>
      </c>
      <c r="AN417" s="206" t="str">
        <f t="shared" si="300"/>
        <v xml:space="preserve"> раздела 2</v>
      </c>
      <c r="AO417" s="206" t="str">
        <f t="shared" si="311"/>
        <v xml:space="preserve"> ф.0503195</v>
      </c>
      <c r="AP417" s="222" t="str">
        <f t="shared" si="301"/>
        <v/>
      </c>
      <c r="AQ417" s="206" t="str">
        <f t="shared" si="302"/>
        <v xml:space="preserve"> &lt;&gt;</v>
      </c>
      <c r="AR417" s="206" t="str">
        <f t="shared" si="303"/>
        <v/>
      </c>
      <c r="AS417" s="206" t="str">
        <f t="shared" si="304"/>
        <v xml:space="preserve"> 190</v>
      </c>
      <c r="AT417" s="206" t="str">
        <f t="shared" si="305"/>
        <v/>
      </c>
      <c r="AU417" s="206" t="str">
        <f t="shared" si="306"/>
        <v xml:space="preserve"> по соответствующим графам</v>
      </c>
      <c r="AV417" s="206" t="str">
        <f t="shared" si="307"/>
        <v/>
      </c>
      <c r="AW417" s="197" t="str">
        <f t="shared" si="308"/>
        <v xml:space="preserve"> раздела 2</v>
      </c>
      <c r="AX417" s="221" t="str">
        <f t="shared" si="309"/>
        <v xml:space="preserve"> - недопустимо.</v>
      </c>
      <c r="AY417" s="206" t="s">
        <v>1423</v>
      </c>
    </row>
    <row r="418" spans="1:51" s="206" customFormat="1" ht="30" hidden="1" outlineLevel="1" x14ac:dyDescent="0.25">
      <c r="A418" s="197"/>
      <c r="B418" s="198" t="str">
        <f>"В"&amp;COUNTA($C$396:C418)&amp;"_"&amp;MID(I418,5,3)</f>
        <v>В23_195</v>
      </c>
      <c r="C418" s="223" t="s">
        <v>116</v>
      </c>
      <c r="D418" s="223" t="s">
        <v>116</v>
      </c>
      <c r="E418" s="223" t="s">
        <v>117</v>
      </c>
      <c r="F418" s="317" t="s">
        <v>117</v>
      </c>
      <c r="G418" s="317" t="s">
        <v>117</v>
      </c>
      <c r="H418" s="223" t="s">
        <v>116</v>
      </c>
      <c r="I418" s="223" t="s">
        <v>172</v>
      </c>
      <c r="J418" s="223"/>
      <c r="K418" s="223"/>
      <c r="L418" s="223"/>
      <c r="M418" s="223" t="s">
        <v>131</v>
      </c>
      <c r="N418" s="223" t="s">
        <v>905</v>
      </c>
      <c r="O418" s="223"/>
      <c r="P418" s="223" t="s">
        <v>120</v>
      </c>
      <c r="Q418" s="223"/>
      <c r="R418" s="215" t="s">
        <v>122</v>
      </c>
      <c r="S418" s="223"/>
      <c r="T418" s="388"/>
      <c r="U418" s="223" t="s">
        <v>119</v>
      </c>
      <c r="V418" s="223" t="s">
        <v>925</v>
      </c>
      <c r="W418" s="223"/>
      <c r="X418" s="223" t="s">
        <v>120</v>
      </c>
      <c r="Y418" s="223"/>
      <c r="Z418" s="224" t="str">
        <f t="shared" si="292"/>
        <v>стр.240 по всем графам раздела 2 ф.0503195 &lt;&gt; 180 + 230 по соответствующим графам раздела 1, 2 - недопустимо.</v>
      </c>
      <c r="AA418" s="225" t="s">
        <v>123</v>
      </c>
      <c r="AB418" s="225" t="s">
        <v>123</v>
      </c>
      <c r="AC418" s="226"/>
      <c r="AD418" s="178">
        <v>45532.418912037036</v>
      </c>
      <c r="AE418" s="181" t="s">
        <v>4</v>
      </c>
      <c r="AF418" s="219" t="s">
        <v>123</v>
      </c>
      <c r="AG418" s="199">
        <f t="shared" si="293"/>
        <v>1</v>
      </c>
      <c r="AH418" s="200">
        <f t="shared" si="294"/>
        <v>0</v>
      </c>
      <c r="AI418" s="201">
        <f t="shared" si="295"/>
        <v>0</v>
      </c>
      <c r="AJ418" s="221" t="str">
        <f t="shared" si="296"/>
        <v>стр.240</v>
      </c>
      <c r="AK418" s="206" t="str">
        <f t="shared" si="297"/>
        <v/>
      </c>
      <c r="AL418" s="206" t="str">
        <f t="shared" si="298"/>
        <v xml:space="preserve"> по всем графам</v>
      </c>
      <c r="AM418" s="206" t="str">
        <f t="shared" si="299"/>
        <v/>
      </c>
      <c r="AN418" s="206" t="str">
        <f t="shared" si="300"/>
        <v xml:space="preserve"> раздела 2</v>
      </c>
      <c r="AO418" s="206" t="str">
        <f t="shared" si="311"/>
        <v xml:space="preserve"> ф.0503195</v>
      </c>
      <c r="AP418" s="222" t="str">
        <f t="shared" si="301"/>
        <v/>
      </c>
      <c r="AQ418" s="206" t="str">
        <f t="shared" si="302"/>
        <v xml:space="preserve"> &lt;&gt;</v>
      </c>
      <c r="AR418" s="206" t="str">
        <f t="shared" si="303"/>
        <v/>
      </c>
      <c r="AS418" s="206" t="str">
        <f t="shared" si="304"/>
        <v xml:space="preserve"> 180 + 230</v>
      </c>
      <c r="AT418" s="206" t="str">
        <f t="shared" si="305"/>
        <v/>
      </c>
      <c r="AU418" s="206" t="str">
        <f t="shared" si="306"/>
        <v xml:space="preserve"> по соответствующим графам</v>
      </c>
      <c r="AV418" s="206" t="str">
        <f t="shared" si="307"/>
        <v/>
      </c>
      <c r="AW418" s="197" t="str">
        <f t="shared" si="308"/>
        <v xml:space="preserve"> раздела 1, 2</v>
      </c>
      <c r="AX418" s="221" t="str">
        <f t="shared" si="309"/>
        <v xml:space="preserve"> - недопустимо.</v>
      </c>
      <c r="AY418" s="206" t="s">
        <v>1424</v>
      </c>
    </row>
    <row r="419" spans="1:51" s="23" customFormat="1" collapsed="1" x14ac:dyDescent="0.25">
      <c r="A419" s="6"/>
      <c r="B419" s="696" t="s">
        <v>173</v>
      </c>
      <c r="C419" s="697"/>
      <c r="D419" s="697"/>
      <c r="E419" s="697"/>
      <c r="F419" s="697"/>
      <c r="G419" s="697"/>
      <c r="H419" s="697"/>
      <c r="I419" s="697"/>
      <c r="J419" s="697"/>
      <c r="K419" s="697"/>
      <c r="L419" s="697"/>
      <c r="M419" s="697"/>
      <c r="N419" s="697"/>
      <c r="O419" s="697"/>
      <c r="P419" s="697"/>
      <c r="Q419" s="697"/>
      <c r="R419" s="697"/>
      <c r="S419" s="697"/>
      <c r="T419" s="697"/>
      <c r="U419" s="697"/>
      <c r="V419" s="697"/>
      <c r="W419" s="697"/>
      <c r="X419" s="697"/>
      <c r="Y419" s="697"/>
      <c r="Z419" s="697"/>
      <c r="AA419" s="697"/>
      <c r="AB419" s="697"/>
      <c r="AC419" s="697"/>
      <c r="AD419" s="115"/>
      <c r="AE419" s="103"/>
      <c r="AF419" s="87"/>
      <c r="AG419" s="35">
        <f t="shared" si="293"/>
        <v>0</v>
      </c>
      <c r="AH419" s="6">
        <f t="shared" si="294"/>
        <v>0</v>
      </c>
      <c r="AI419" s="34">
        <f t="shared" si="295"/>
        <v>0</v>
      </c>
      <c r="AJ419" s="88"/>
      <c r="AK419" s="89"/>
      <c r="AL419" s="89"/>
      <c r="AM419" s="89"/>
      <c r="AN419" s="89"/>
      <c r="AO419" s="6"/>
      <c r="AP419" s="14"/>
      <c r="AQ419" s="6"/>
      <c r="AR419" s="6"/>
      <c r="AS419" s="6"/>
      <c r="AT419" s="6"/>
      <c r="AU419" s="6"/>
      <c r="AV419" s="6"/>
      <c r="AW419" s="6"/>
      <c r="AX419" s="6"/>
    </row>
    <row r="420" spans="1:51" s="200" customFormat="1" ht="28.5" hidden="1" outlineLevel="1" x14ac:dyDescent="0.25">
      <c r="A420" s="227"/>
      <c r="B420" s="280" t="str">
        <f>"В"&amp;COUNTA($C$420:C420)&amp;"_"&amp;MID(I420,5,3)</f>
        <v>В1_196</v>
      </c>
      <c r="C420" s="228" t="s">
        <v>116</v>
      </c>
      <c r="D420" s="228" t="s">
        <v>116</v>
      </c>
      <c r="E420" s="228" t="s">
        <v>117</v>
      </c>
      <c r="F420" s="228" t="s">
        <v>116</v>
      </c>
      <c r="G420" s="228" t="s">
        <v>116</v>
      </c>
      <c r="H420" s="228" t="s">
        <v>116</v>
      </c>
      <c r="I420" s="228" t="s">
        <v>173</v>
      </c>
      <c r="J420" s="228"/>
      <c r="K420" s="228"/>
      <c r="L420" s="228"/>
      <c r="M420" s="228" t="s">
        <v>121</v>
      </c>
      <c r="N420" s="228" t="s">
        <v>120</v>
      </c>
      <c r="O420" s="228" t="s">
        <v>762</v>
      </c>
      <c r="P420" s="228" t="s">
        <v>125</v>
      </c>
      <c r="Q420" s="229"/>
      <c r="R420" s="271" t="s">
        <v>520</v>
      </c>
      <c r="S420" s="231" t="s">
        <v>230</v>
      </c>
      <c r="T420" s="407"/>
      <c r="U420" s="228"/>
      <c r="V420" s="229"/>
      <c r="W420" s="272"/>
      <c r="X420" s="273"/>
      <c r="Y420" s="273"/>
      <c r="Z420" s="274" t="str">
        <f t="shared" si="292"/>
        <v>по всем строкам (кроме стр.030) гр.3 раздела 1 ф.0503196 &lt; 0 - недопустимо.</v>
      </c>
      <c r="AA420" s="275" t="s">
        <v>123</v>
      </c>
      <c r="AB420" s="275" t="s">
        <v>123</v>
      </c>
      <c r="AC420" s="276"/>
      <c r="AD420" s="178"/>
      <c r="AE420" s="185" t="s">
        <v>4</v>
      </c>
      <c r="AF420" s="219" t="s">
        <v>123</v>
      </c>
      <c r="AG420" s="199">
        <f t="shared" si="293"/>
        <v>1</v>
      </c>
      <c r="AH420" s="200">
        <f t="shared" si="294"/>
        <v>0</v>
      </c>
      <c r="AI420" s="201">
        <f t="shared" si="295"/>
        <v>0</v>
      </c>
      <c r="AJ420" s="221" t="str">
        <f t="shared" si="296"/>
        <v>по всем строкам</v>
      </c>
      <c r="AK420" s="206" t="str">
        <f t="shared" si="297"/>
        <v xml:space="preserve"> (кроме стр.030)</v>
      </c>
      <c r="AL420" s="206" t="str">
        <f t="shared" si="298"/>
        <v xml:space="preserve"> гр.3</v>
      </c>
      <c r="AM420" s="206" t="str">
        <f t="shared" si="299"/>
        <v/>
      </c>
      <c r="AN420" s="206" t="str">
        <f t="shared" si="300"/>
        <v xml:space="preserve"> раздела 1</v>
      </c>
      <c r="AO420" s="206" t="str">
        <f t="shared" si="311"/>
        <v xml:space="preserve"> ф.0503196</v>
      </c>
      <c r="AP420" s="222" t="str">
        <f t="shared" si="301"/>
        <v/>
      </c>
      <c r="AQ420" s="206" t="str">
        <f t="shared" si="302"/>
        <v xml:space="preserve"> &lt;</v>
      </c>
      <c r="AR420" s="206" t="str">
        <f t="shared" si="303"/>
        <v xml:space="preserve"> 0</v>
      </c>
      <c r="AS420" s="206" t="str">
        <f t="shared" si="304"/>
        <v/>
      </c>
      <c r="AT420" s="206" t="str">
        <f t="shared" si="305"/>
        <v/>
      </c>
      <c r="AU420" s="206" t="str">
        <f t="shared" si="306"/>
        <v/>
      </c>
      <c r="AV420" s="206" t="str">
        <f t="shared" si="307"/>
        <v/>
      </c>
      <c r="AW420" s="197" t="str">
        <f t="shared" si="308"/>
        <v/>
      </c>
      <c r="AX420" s="221" t="str">
        <f t="shared" si="309"/>
        <v xml:space="preserve"> - недопустимо.</v>
      </c>
    </row>
    <row r="421" spans="1:51" s="200" customFormat="1" ht="30" hidden="1" outlineLevel="1" x14ac:dyDescent="0.25">
      <c r="A421" s="227"/>
      <c r="B421" s="280" t="str">
        <f>"В"&amp;COUNTA($C$420:C421)&amp;"_"&amp;MID(I421,5,3)</f>
        <v>В2_196</v>
      </c>
      <c r="C421" s="244" t="s">
        <v>116</v>
      </c>
      <c r="D421" s="244" t="s">
        <v>116</v>
      </c>
      <c r="E421" s="244" t="s">
        <v>117</v>
      </c>
      <c r="F421" s="244" t="s">
        <v>116</v>
      </c>
      <c r="G421" s="244" t="s">
        <v>116</v>
      </c>
      <c r="H421" s="244" t="s">
        <v>116</v>
      </c>
      <c r="I421" s="244" t="s">
        <v>173</v>
      </c>
      <c r="J421" s="244"/>
      <c r="K421" s="244"/>
      <c r="L421" s="244"/>
      <c r="M421" s="244" t="s">
        <v>121</v>
      </c>
      <c r="N421" s="244" t="s">
        <v>120</v>
      </c>
      <c r="O421" s="244" t="s">
        <v>926</v>
      </c>
      <c r="P421" s="244" t="s">
        <v>134</v>
      </c>
      <c r="Q421" s="245"/>
      <c r="R421" s="277" t="s">
        <v>520</v>
      </c>
      <c r="S421" s="247" t="s">
        <v>230</v>
      </c>
      <c r="T421" s="279"/>
      <c r="U421" s="244"/>
      <c r="V421" s="245"/>
      <c r="W421" s="216"/>
      <c r="X421" s="207"/>
      <c r="Y421" s="207"/>
      <c r="Z421" s="209" t="str">
        <f t="shared" si="292"/>
        <v>по всем строкам (кроме стр.021, 026, 027, 030) гр.4 раздела 1 ф.0503196 &lt; 0 - недопустимо.</v>
      </c>
      <c r="AA421" s="210" t="s">
        <v>123</v>
      </c>
      <c r="AB421" s="210" t="s">
        <v>123</v>
      </c>
      <c r="AC421" s="211"/>
      <c r="AD421" s="178"/>
      <c r="AE421" s="185" t="s">
        <v>4</v>
      </c>
      <c r="AF421" s="219" t="s">
        <v>123</v>
      </c>
      <c r="AG421" s="199">
        <f t="shared" si="293"/>
        <v>1</v>
      </c>
      <c r="AH421" s="200">
        <f t="shared" si="294"/>
        <v>0</v>
      </c>
      <c r="AI421" s="201">
        <f t="shared" si="295"/>
        <v>0</v>
      </c>
      <c r="AJ421" s="221" t="str">
        <f t="shared" si="296"/>
        <v>по всем строкам</v>
      </c>
      <c r="AK421" s="206" t="str">
        <f t="shared" si="297"/>
        <v xml:space="preserve"> (кроме стр.021, 026, 027, 030)</v>
      </c>
      <c r="AL421" s="206" t="str">
        <f t="shared" si="298"/>
        <v xml:space="preserve"> гр.4</v>
      </c>
      <c r="AM421" s="206" t="str">
        <f t="shared" si="299"/>
        <v/>
      </c>
      <c r="AN421" s="206" t="str">
        <f t="shared" si="300"/>
        <v xml:space="preserve"> раздела 1</v>
      </c>
      <c r="AO421" s="206" t="str">
        <f t="shared" si="311"/>
        <v xml:space="preserve"> ф.0503196</v>
      </c>
      <c r="AP421" s="222" t="str">
        <f t="shared" si="301"/>
        <v/>
      </c>
      <c r="AQ421" s="206" t="str">
        <f t="shared" si="302"/>
        <v xml:space="preserve"> &lt;</v>
      </c>
      <c r="AR421" s="206" t="str">
        <f t="shared" si="303"/>
        <v xml:space="preserve"> 0</v>
      </c>
      <c r="AS421" s="206" t="str">
        <f t="shared" si="304"/>
        <v/>
      </c>
      <c r="AT421" s="206" t="str">
        <f t="shared" si="305"/>
        <v/>
      </c>
      <c r="AU421" s="206" t="str">
        <f t="shared" si="306"/>
        <v/>
      </c>
      <c r="AV421" s="206" t="str">
        <f t="shared" si="307"/>
        <v/>
      </c>
      <c r="AW421" s="197" t="str">
        <f t="shared" si="308"/>
        <v/>
      </c>
      <c r="AX421" s="221" t="str">
        <f t="shared" si="309"/>
        <v xml:space="preserve"> - недопустимо.</v>
      </c>
    </row>
    <row r="422" spans="1:51" s="200" customFormat="1" ht="30" hidden="1" outlineLevel="1" x14ac:dyDescent="0.25">
      <c r="A422" s="227"/>
      <c r="B422" s="280" t="str">
        <f>"В"&amp;COUNTA($C$420:C422)&amp;"_"&amp;MID(I422,5,3)</f>
        <v>В3_196</v>
      </c>
      <c r="C422" s="244" t="s">
        <v>116</v>
      </c>
      <c r="D422" s="244" t="s">
        <v>116</v>
      </c>
      <c r="E422" s="244" t="s">
        <v>117</v>
      </c>
      <c r="F422" s="244" t="s">
        <v>116</v>
      </c>
      <c r="G422" s="244" t="s">
        <v>116</v>
      </c>
      <c r="H422" s="244" t="s">
        <v>116</v>
      </c>
      <c r="I422" s="244" t="s">
        <v>173</v>
      </c>
      <c r="J422" s="244"/>
      <c r="K422" s="244"/>
      <c r="L422" s="244"/>
      <c r="M422" s="244" t="s">
        <v>121</v>
      </c>
      <c r="N422" s="244" t="s">
        <v>120</v>
      </c>
      <c r="O422" s="244" t="s">
        <v>927</v>
      </c>
      <c r="P422" s="244" t="s">
        <v>124</v>
      </c>
      <c r="Q422" s="245"/>
      <c r="R422" s="277" t="s">
        <v>520</v>
      </c>
      <c r="S422" s="247" t="s">
        <v>230</v>
      </c>
      <c r="T422" s="279"/>
      <c r="U422" s="244"/>
      <c r="V422" s="245"/>
      <c r="W422" s="216"/>
      <c r="X422" s="207"/>
      <c r="Y422" s="207"/>
      <c r="Z422" s="209" t="str">
        <f t="shared" si="292"/>
        <v>по всем строкам (кроме стр.021, 025, 026, 027) гр.5 раздела 1 ф.0503196 &lt; 0 - требуется пояснение.</v>
      </c>
      <c r="AA422" s="340" t="s">
        <v>271</v>
      </c>
      <c r="AB422" s="340" t="s">
        <v>271</v>
      </c>
      <c r="AC422" s="211"/>
      <c r="AD422" s="178">
        <v>45314.438599537039</v>
      </c>
      <c r="AE422" s="185" t="s">
        <v>4</v>
      </c>
      <c r="AF422" s="219" t="s">
        <v>123</v>
      </c>
      <c r="AG422" s="199">
        <f t="shared" si="293"/>
        <v>1</v>
      </c>
      <c r="AH422" s="200">
        <f t="shared" si="294"/>
        <v>0</v>
      </c>
      <c r="AI422" s="201">
        <f t="shared" si="295"/>
        <v>0</v>
      </c>
      <c r="AJ422" s="221" t="str">
        <f t="shared" si="296"/>
        <v>по всем строкам</v>
      </c>
      <c r="AK422" s="206" t="str">
        <f t="shared" si="297"/>
        <v xml:space="preserve"> (кроме стр.021, 025, 026, 027)</v>
      </c>
      <c r="AL422" s="206" t="str">
        <f t="shared" si="298"/>
        <v xml:space="preserve"> гр.5</v>
      </c>
      <c r="AM422" s="206" t="str">
        <f t="shared" si="299"/>
        <v/>
      </c>
      <c r="AN422" s="206" t="str">
        <f t="shared" si="300"/>
        <v xml:space="preserve"> раздела 1</v>
      </c>
      <c r="AO422" s="206" t="str">
        <f t="shared" si="311"/>
        <v xml:space="preserve"> ф.0503196</v>
      </c>
      <c r="AP422" s="222" t="str">
        <f t="shared" si="301"/>
        <v/>
      </c>
      <c r="AQ422" s="206" t="str">
        <f t="shared" si="302"/>
        <v xml:space="preserve"> &lt;</v>
      </c>
      <c r="AR422" s="206" t="str">
        <f t="shared" si="303"/>
        <v xml:space="preserve"> 0</v>
      </c>
      <c r="AS422" s="206" t="str">
        <f t="shared" si="304"/>
        <v/>
      </c>
      <c r="AT422" s="206" t="str">
        <f t="shared" si="305"/>
        <v/>
      </c>
      <c r="AU422" s="206" t="str">
        <f t="shared" si="306"/>
        <v/>
      </c>
      <c r="AV422" s="206" t="str">
        <f t="shared" si="307"/>
        <v/>
      </c>
      <c r="AW422" s="197" t="str">
        <f t="shared" si="308"/>
        <v/>
      </c>
      <c r="AX422" s="221" t="str">
        <f t="shared" si="309"/>
        <v xml:space="preserve"> - требуется пояснение.</v>
      </c>
    </row>
    <row r="423" spans="1:51" s="200" customFormat="1" ht="30" hidden="1" outlineLevel="1" x14ac:dyDescent="0.25">
      <c r="A423" s="227"/>
      <c r="B423" s="280" t="str">
        <f>"В"&amp;COUNTA($C$420:C423)&amp;"_"&amp;MID(I423,5,3)</f>
        <v>В4_196</v>
      </c>
      <c r="C423" s="281" t="s">
        <v>116</v>
      </c>
      <c r="D423" s="281" t="s">
        <v>116</v>
      </c>
      <c r="E423" s="281" t="s">
        <v>117</v>
      </c>
      <c r="F423" s="281" t="s">
        <v>116</v>
      </c>
      <c r="G423" s="281" t="s">
        <v>116</v>
      </c>
      <c r="H423" s="281" t="s">
        <v>116</v>
      </c>
      <c r="I423" s="281" t="s">
        <v>173</v>
      </c>
      <c r="J423" s="281"/>
      <c r="K423" s="281"/>
      <c r="L423" s="281"/>
      <c r="M423" s="281" t="s">
        <v>121</v>
      </c>
      <c r="N423" s="281" t="s">
        <v>120</v>
      </c>
      <c r="O423" s="281"/>
      <c r="P423" s="281" t="s">
        <v>138</v>
      </c>
      <c r="Q423" s="282"/>
      <c r="R423" s="283" t="s">
        <v>520</v>
      </c>
      <c r="S423" s="284" t="s">
        <v>230</v>
      </c>
      <c r="T423" s="295"/>
      <c r="U423" s="281"/>
      <c r="V423" s="282"/>
      <c r="W423" s="285"/>
      <c r="X423" s="286"/>
      <c r="Y423" s="286"/>
      <c r="Z423" s="287" t="str">
        <f t="shared" ref="Z423" si="312">AJ423&amp;AK423&amp;AL423&amp;AM423&amp;AN423&amp;AO423&amp;AP423&amp;AQ423&amp;AR423&amp;AS423&amp;AT423&amp;AU423&amp;AV423&amp;AW423&amp;AX423</f>
        <v>по всем строкам гр.6 раздела 1 ф.0503196 &lt; 0 - требуется пояснение.</v>
      </c>
      <c r="AA423" s="340" t="s">
        <v>271</v>
      </c>
      <c r="AB423" s="340" t="s">
        <v>271</v>
      </c>
      <c r="AC423" s="289"/>
      <c r="AD423" s="178">
        <v>45315.704201388886</v>
      </c>
      <c r="AE423" s="185" t="s">
        <v>4</v>
      </c>
      <c r="AF423" s="219" t="s">
        <v>123</v>
      </c>
      <c r="AG423" s="199">
        <f t="shared" ref="AG423" si="313">IF(AE423="Включена",1,0)</f>
        <v>1</v>
      </c>
      <c r="AH423" s="200">
        <f t="shared" ref="AH423" si="314">IF(AE423="Черновик",1,0)</f>
        <v>0</v>
      </c>
      <c r="AI423" s="201">
        <f t="shared" ref="AI423" si="315">IF(AE423="Отсутствует",1,0)</f>
        <v>0</v>
      </c>
      <c r="AJ423" s="221" t="str">
        <f t="shared" ref="AJ423" si="316">IF(N423="*","по всем строкам","стр."&amp;N423)</f>
        <v>по всем строкам</v>
      </c>
      <c r="AK423" s="206" t="str">
        <f t="shared" ref="AK423" si="317">IF(O423="",""," (кроме стр."&amp;O423&amp;")")</f>
        <v/>
      </c>
      <c r="AL423" s="206" t="str">
        <f t="shared" ref="AL423" si="318">IF(P423="*"," по всем графам"," гр."&amp;P423)</f>
        <v xml:space="preserve"> гр.6</v>
      </c>
      <c r="AM423" s="206" t="str">
        <f t="shared" ref="AM423" si="319">IF(Q423="",""," (кроме гр."&amp;Q423&amp;")")</f>
        <v/>
      </c>
      <c r="AN423" s="206" t="str">
        <f t="shared" ref="AN423" si="320">IF(M423="",""," раздела "&amp;M423)</f>
        <v xml:space="preserve"> раздела 1</v>
      </c>
      <c r="AO423" s="206" t="str">
        <f t="shared" ref="AO423" si="321">" ф."&amp;I423</f>
        <v xml:space="preserve"> ф.0503196</v>
      </c>
      <c r="AP423" s="222" t="str">
        <f t="shared" ref="AP423" si="322">IF(J423="",""," (ПРП="&amp;J423&amp;")")</f>
        <v/>
      </c>
      <c r="AQ423" s="206" t="str">
        <f t="shared" ref="AQ423" si="323">IF(R423="="," &lt;&gt;",IF(R423="&lt;&gt;"," =",IF(R423="&gt;"," &lt;",IF(R423="&lt;"," &gt;",IF(R423="&gt;="," &lt;",IF(R423="&lt;="," &gt;",""))))))</f>
        <v xml:space="preserve"> &lt;</v>
      </c>
      <c r="AR423" s="206" t="str">
        <f t="shared" ref="AR423" si="324">IF(S423="",""," "&amp;S423)</f>
        <v xml:space="preserve"> 0</v>
      </c>
      <c r="AS423" s="206" t="str">
        <f t="shared" ref="AS423" si="325">IF(V423="*"," соответствующим строкам",IF(V423="",""," "&amp;V423))</f>
        <v/>
      </c>
      <c r="AT423" s="206" t="str">
        <f t="shared" ref="AT423" si="326">IF(W423="",""," (кроме стр."&amp;W423&amp;")")</f>
        <v/>
      </c>
      <c r="AU423" s="206" t="str">
        <f t="shared" ref="AU423" si="327">IF(X423="*"," по соответствующим графам",IF(X423="",""," гр."&amp;X423))</f>
        <v/>
      </c>
      <c r="AV423" s="206" t="str">
        <f t="shared" ref="AV423" si="328">IF(Y423="",""," (кроме гр."&amp;Y423&amp;")")</f>
        <v/>
      </c>
      <c r="AW423" s="197" t="str">
        <f t="shared" ref="AW423" si="329">IF(U423="",""," раздела "&amp;U423)</f>
        <v/>
      </c>
      <c r="AX423" s="221" t="str">
        <f t="shared" ref="AX423" si="330">IF(AC423="",IF(IF(OR(AA423="П",AB423="П"),"П","Б")="Б"," - недопустимо."," - требуется пояснение.")," - "&amp;AC423)</f>
        <v xml:space="preserve"> - требуется пояснение.</v>
      </c>
    </row>
    <row r="424" spans="1:51" s="200" customFormat="1" ht="75" hidden="1" outlineLevel="1" x14ac:dyDescent="0.25">
      <c r="A424" s="227"/>
      <c r="B424" s="280" t="str">
        <f>"В"&amp;COUNTA($C$420:C424)&amp;"_"&amp;MID(I424,5,3)</f>
        <v>В5_196</v>
      </c>
      <c r="C424" s="244" t="s">
        <v>116</v>
      </c>
      <c r="D424" s="244" t="s">
        <v>116</v>
      </c>
      <c r="E424" s="244" t="s">
        <v>117</v>
      </c>
      <c r="F424" s="244" t="s">
        <v>116</v>
      </c>
      <c r="G424" s="244" t="s">
        <v>116</v>
      </c>
      <c r="H424" s="244" t="s">
        <v>116</v>
      </c>
      <c r="I424" s="244" t="s">
        <v>173</v>
      </c>
      <c r="J424" s="244"/>
      <c r="K424" s="244"/>
      <c r="L424" s="244"/>
      <c r="M424" s="244" t="s">
        <v>121</v>
      </c>
      <c r="N424" s="244" t="s">
        <v>120</v>
      </c>
      <c r="O424" s="244" t="s">
        <v>928</v>
      </c>
      <c r="P424" s="244" t="s">
        <v>138</v>
      </c>
      <c r="Q424" s="278"/>
      <c r="R424" s="277" t="s">
        <v>122</v>
      </c>
      <c r="S424" s="279"/>
      <c r="T424" s="279"/>
      <c r="U424" s="244" t="s">
        <v>121</v>
      </c>
      <c r="V424" s="245" t="s">
        <v>120</v>
      </c>
      <c r="W424" s="216" t="s">
        <v>928</v>
      </c>
      <c r="X424" s="207" t="s">
        <v>929</v>
      </c>
      <c r="Y424" s="207"/>
      <c r="Z424" s="209" t="str">
        <f t="shared" si="292"/>
        <v>по всем строкам (кроме стр.021, 025, 026, 027, 030) гр.6 раздела 1 ф.0503196 &lt;&gt; соответствующим строкам (кроме стр.021, 025, 026, 027, 030) гр.3 + 4 + 5 раздела 1 - недопустимо.</v>
      </c>
      <c r="AA424" s="210" t="s">
        <v>123</v>
      </c>
      <c r="AB424" s="210" t="s">
        <v>123</v>
      </c>
      <c r="AC424" s="211"/>
      <c r="AD424" s="178"/>
      <c r="AE424" s="185" t="s">
        <v>4</v>
      </c>
      <c r="AF424" s="219" t="s">
        <v>123</v>
      </c>
      <c r="AG424" s="199">
        <f t="shared" si="293"/>
        <v>1</v>
      </c>
      <c r="AH424" s="200">
        <f t="shared" si="294"/>
        <v>0</v>
      </c>
      <c r="AI424" s="201">
        <f t="shared" si="295"/>
        <v>0</v>
      </c>
      <c r="AJ424" s="221" t="str">
        <f t="shared" si="296"/>
        <v>по всем строкам</v>
      </c>
      <c r="AK424" s="206" t="str">
        <f t="shared" si="297"/>
        <v xml:space="preserve"> (кроме стр.021, 025, 026, 027, 030)</v>
      </c>
      <c r="AL424" s="206" t="str">
        <f t="shared" si="298"/>
        <v xml:space="preserve"> гр.6</v>
      </c>
      <c r="AM424" s="206" t="str">
        <f t="shared" si="299"/>
        <v/>
      </c>
      <c r="AN424" s="206" t="str">
        <f t="shared" si="300"/>
        <v xml:space="preserve"> раздела 1</v>
      </c>
      <c r="AO424" s="206" t="str">
        <f t="shared" si="311"/>
        <v xml:space="preserve"> ф.0503196</v>
      </c>
      <c r="AP424" s="222" t="str">
        <f t="shared" si="301"/>
        <v/>
      </c>
      <c r="AQ424" s="206" t="str">
        <f t="shared" si="302"/>
        <v xml:space="preserve"> &lt;&gt;</v>
      </c>
      <c r="AR424" s="206" t="str">
        <f t="shared" si="303"/>
        <v/>
      </c>
      <c r="AS424" s="206" t="str">
        <f t="shared" si="304"/>
        <v xml:space="preserve"> соответствующим строкам</v>
      </c>
      <c r="AT424" s="206" t="str">
        <f t="shared" si="305"/>
        <v xml:space="preserve"> (кроме стр.021, 025, 026, 027, 030)</v>
      </c>
      <c r="AU424" s="206" t="str">
        <f t="shared" si="306"/>
        <v xml:space="preserve"> гр.3 + 4 + 5</v>
      </c>
      <c r="AV424" s="206" t="str">
        <f t="shared" si="307"/>
        <v/>
      </c>
      <c r="AW424" s="197" t="str">
        <f t="shared" si="308"/>
        <v xml:space="preserve"> раздела 1</v>
      </c>
      <c r="AX424" s="221" t="str">
        <f t="shared" si="309"/>
        <v xml:space="preserve"> - недопустимо.</v>
      </c>
      <c r="AY424" s="296" t="s">
        <v>1454</v>
      </c>
    </row>
    <row r="425" spans="1:51" s="200" customFormat="1" ht="30" hidden="1" outlineLevel="1" x14ac:dyDescent="0.25">
      <c r="A425" s="227"/>
      <c r="B425" s="280" t="str">
        <f>"В"&amp;COUNTA($C$420:C425)&amp;"_"&amp;MID(I425,5,3)</f>
        <v>В6_196</v>
      </c>
      <c r="C425" s="281" t="s">
        <v>116</v>
      </c>
      <c r="D425" s="281" t="s">
        <v>116</v>
      </c>
      <c r="E425" s="281" t="s">
        <v>117</v>
      </c>
      <c r="F425" s="281" t="s">
        <v>116</v>
      </c>
      <c r="G425" s="281" t="s">
        <v>116</v>
      </c>
      <c r="H425" s="281" t="s">
        <v>116</v>
      </c>
      <c r="I425" s="281" t="s">
        <v>173</v>
      </c>
      <c r="J425" s="281"/>
      <c r="K425" s="281"/>
      <c r="L425" s="281"/>
      <c r="M425" s="281" t="s">
        <v>121</v>
      </c>
      <c r="N425" s="281" t="s">
        <v>292</v>
      </c>
      <c r="O425" s="281"/>
      <c r="P425" s="281" t="s">
        <v>226</v>
      </c>
      <c r="Q425" s="282"/>
      <c r="R425" s="290" t="s">
        <v>122</v>
      </c>
      <c r="S425" s="284"/>
      <c r="T425" s="295"/>
      <c r="U425" s="281" t="s">
        <v>121</v>
      </c>
      <c r="V425" s="281" t="s">
        <v>869</v>
      </c>
      <c r="W425" s="286"/>
      <c r="X425" s="281" t="s">
        <v>226</v>
      </c>
      <c r="Y425" s="286"/>
      <c r="Z425" s="287" t="str">
        <f t="shared" si="292"/>
        <v>стр.010 гр.3, 4 раздела 1 ф.0503196 &lt;&gt; 020 гр.3, 4 раздела 1 - недопустимо.</v>
      </c>
      <c r="AA425" s="288" t="s">
        <v>123</v>
      </c>
      <c r="AB425" s="288" t="s">
        <v>123</v>
      </c>
      <c r="AC425" s="289"/>
      <c r="AD425" s="178"/>
      <c r="AE425" s="185" t="s">
        <v>4</v>
      </c>
      <c r="AF425" s="219" t="s">
        <v>123</v>
      </c>
      <c r="AG425" s="199">
        <f t="shared" si="293"/>
        <v>1</v>
      </c>
      <c r="AH425" s="200">
        <f t="shared" si="294"/>
        <v>0</v>
      </c>
      <c r="AI425" s="201">
        <f t="shared" si="295"/>
        <v>0</v>
      </c>
      <c r="AJ425" s="221" t="str">
        <f t="shared" si="296"/>
        <v>стр.010</v>
      </c>
      <c r="AK425" s="206" t="str">
        <f t="shared" si="297"/>
        <v/>
      </c>
      <c r="AL425" s="206" t="str">
        <f t="shared" si="298"/>
        <v xml:space="preserve"> гр.3, 4</v>
      </c>
      <c r="AM425" s="206" t="str">
        <f t="shared" si="299"/>
        <v/>
      </c>
      <c r="AN425" s="206" t="str">
        <f t="shared" si="300"/>
        <v xml:space="preserve"> раздела 1</v>
      </c>
      <c r="AO425" s="206" t="str">
        <f t="shared" si="311"/>
        <v xml:space="preserve"> ф.0503196</v>
      </c>
      <c r="AP425" s="222" t="str">
        <f t="shared" si="301"/>
        <v/>
      </c>
      <c r="AQ425" s="206" t="str">
        <f t="shared" si="302"/>
        <v xml:space="preserve"> &lt;&gt;</v>
      </c>
      <c r="AR425" s="206" t="str">
        <f t="shared" si="303"/>
        <v/>
      </c>
      <c r="AS425" s="206" t="str">
        <f t="shared" si="304"/>
        <v xml:space="preserve"> 020</v>
      </c>
      <c r="AT425" s="206" t="str">
        <f t="shared" si="305"/>
        <v/>
      </c>
      <c r="AU425" s="206" t="str">
        <f t="shared" si="306"/>
        <v xml:space="preserve"> гр.3, 4</v>
      </c>
      <c r="AV425" s="206" t="str">
        <f t="shared" si="307"/>
        <v/>
      </c>
      <c r="AW425" s="197" t="str">
        <f t="shared" si="308"/>
        <v xml:space="preserve"> раздела 1</v>
      </c>
      <c r="AX425" s="221" t="str">
        <f t="shared" si="309"/>
        <v xml:space="preserve"> - недопустимо.</v>
      </c>
      <c r="AY425" s="296" t="s">
        <v>1446</v>
      </c>
    </row>
    <row r="426" spans="1:51" s="200" customFormat="1" ht="28.5" hidden="1" outlineLevel="1" x14ac:dyDescent="0.25">
      <c r="A426" s="227"/>
      <c r="B426" s="280" t="str">
        <f>"В"&amp;COUNTA($C$420:C426)&amp;"_"&amp;MID(I426,5,3)</f>
        <v>В7_196</v>
      </c>
      <c r="C426" s="244" t="s">
        <v>116</v>
      </c>
      <c r="D426" s="244" t="s">
        <v>116</v>
      </c>
      <c r="E426" s="244" t="s">
        <v>117</v>
      </c>
      <c r="F426" s="244" t="s">
        <v>116</v>
      </c>
      <c r="G426" s="244" t="s">
        <v>116</v>
      </c>
      <c r="H426" s="244" t="s">
        <v>116</v>
      </c>
      <c r="I426" s="244" t="s">
        <v>173</v>
      </c>
      <c r="J426" s="244"/>
      <c r="K426" s="244"/>
      <c r="L426" s="244"/>
      <c r="M426" s="244" t="s">
        <v>121</v>
      </c>
      <c r="N426" s="244" t="s">
        <v>292</v>
      </c>
      <c r="O426" s="244"/>
      <c r="P426" s="281" t="s">
        <v>965</v>
      </c>
      <c r="Q426" s="245"/>
      <c r="R426" s="277" t="s">
        <v>122</v>
      </c>
      <c r="S426" s="247"/>
      <c r="T426" s="279"/>
      <c r="U426" s="244" t="s">
        <v>121</v>
      </c>
      <c r="V426" s="244" t="s">
        <v>930</v>
      </c>
      <c r="W426" s="207"/>
      <c r="X426" s="281" t="s">
        <v>965</v>
      </c>
      <c r="Y426" s="207"/>
      <c r="Z426" s="209" t="str">
        <f t="shared" si="292"/>
        <v>стр.010 гр.5, 6 раздела 1 ф.0503196 &lt;&gt; 020 + 030 гр.5, 6 раздела 1 - недопустимо.</v>
      </c>
      <c r="AA426" s="210" t="s">
        <v>123</v>
      </c>
      <c r="AB426" s="210" t="s">
        <v>123</v>
      </c>
      <c r="AC426" s="211"/>
      <c r="AD426" s="178"/>
      <c r="AE426" s="185" t="s">
        <v>4</v>
      </c>
      <c r="AF426" s="219" t="s">
        <v>123</v>
      </c>
      <c r="AG426" s="199">
        <f t="shared" si="293"/>
        <v>1</v>
      </c>
      <c r="AH426" s="200">
        <f t="shared" si="294"/>
        <v>0</v>
      </c>
      <c r="AI426" s="201">
        <f t="shared" si="295"/>
        <v>0</v>
      </c>
      <c r="AJ426" s="221" t="str">
        <f t="shared" si="296"/>
        <v>стр.010</v>
      </c>
      <c r="AK426" s="206" t="str">
        <f t="shared" si="297"/>
        <v/>
      </c>
      <c r="AL426" s="206" t="str">
        <f t="shared" si="298"/>
        <v xml:space="preserve"> гр.5, 6</v>
      </c>
      <c r="AM426" s="206" t="str">
        <f t="shared" si="299"/>
        <v/>
      </c>
      <c r="AN426" s="206" t="str">
        <f t="shared" si="300"/>
        <v xml:space="preserve"> раздела 1</v>
      </c>
      <c r="AO426" s="206" t="str">
        <f t="shared" si="311"/>
        <v xml:space="preserve"> ф.0503196</v>
      </c>
      <c r="AP426" s="222" t="str">
        <f t="shared" si="301"/>
        <v/>
      </c>
      <c r="AQ426" s="206" t="str">
        <f t="shared" si="302"/>
        <v xml:space="preserve"> &lt;&gt;</v>
      </c>
      <c r="AR426" s="206" t="str">
        <f t="shared" si="303"/>
        <v/>
      </c>
      <c r="AS426" s="206" t="str">
        <f t="shared" si="304"/>
        <v xml:space="preserve"> 020 + 030</v>
      </c>
      <c r="AT426" s="206" t="str">
        <f t="shared" si="305"/>
        <v/>
      </c>
      <c r="AU426" s="206" t="str">
        <f t="shared" si="306"/>
        <v xml:space="preserve"> гр.5, 6</v>
      </c>
      <c r="AV426" s="206" t="str">
        <f t="shared" si="307"/>
        <v/>
      </c>
      <c r="AW426" s="197" t="str">
        <f t="shared" si="308"/>
        <v xml:space="preserve"> раздела 1</v>
      </c>
      <c r="AX426" s="221" t="str">
        <f t="shared" si="309"/>
        <v xml:space="preserve"> - недопустимо.</v>
      </c>
      <c r="AY426" s="296" t="s">
        <v>1447</v>
      </c>
    </row>
    <row r="427" spans="1:51" s="200" customFormat="1" ht="30" hidden="1" outlineLevel="1" x14ac:dyDescent="0.25">
      <c r="A427" s="227"/>
      <c r="B427" s="280" t="str">
        <f>"В"&amp;COUNTA($C$420:C427)&amp;"_"&amp;MID(I427,5,3)</f>
        <v>В8_196</v>
      </c>
      <c r="C427" s="244" t="s">
        <v>116</v>
      </c>
      <c r="D427" s="244" t="s">
        <v>116</v>
      </c>
      <c r="E427" s="244" t="s">
        <v>117</v>
      </c>
      <c r="F427" s="244" t="s">
        <v>116</v>
      </c>
      <c r="G427" s="244" t="s">
        <v>116</v>
      </c>
      <c r="H427" s="244" t="s">
        <v>116</v>
      </c>
      <c r="I427" s="244" t="s">
        <v>173</v>
      </c>
      <c r="J427" s="244"/>
      <c r="K427" s="244"/>
      <c r="L427" s="244"/>
      <c r="M427" s="244" t="s">
        <v>121</v>
      </c>
      <c r="N427" s="244" t="s">
        <v>869</v>
      </c>
      <c r="O427" s="244"/>
      <c r="P427" s="281" t="s">
        <v>684</v>
      </c>
      <c r="Q427" s="245"/>
      <c r="R427" s="277" t="s">
        <v>122</v>
      </c>
      <c r="S427" s="247"/>
      <c r="T427" s="279"/>
      <c r="U427" s="244" t="s">
        <v>121</v>
      </c>
      <c r="V427" s="244" t="s">
        <v>931</v>
      </c>
      <c r="W427" s="207"/>
      <c r="X427" s="281" t="s">
        <v>684</v>
      </c>
      <c r="Y427" s="207"/>
      <c r="Z427" s="209" t="str">
        <f t="shared" si="292"/>
        <v>стр.020 гр.3, 6 раздела 1 ф.0503196 &lt;&gt; 021 + 022 + 023 + 024 + 025 + 026 + 027 гр.3, 6 раздела 1 - недопустимо.</v>
      </c>
      <c r="AA427" s="210" t="s">
        <v>123</v>
      </c>
      <c r="AB427" s="210" t="s">
        <v>123</v>
      </c>
      <c r="AC427" s="211"/>
      <c r="AD427" s="178"/>
      <c r="AE427" s="185" t="s">
        <v>4</v>
      </c>
      <c r="AF427" s="219" t="s">
        <v>123</v>
      </c>
      <c r="AG427" s="199">
        <f t="shared" si="293"/>
        <v>1</v>
      </c>
      <c r="AH427" s="200">
        <f t="shared" si="294"/>
        <v>0</v>
      </c>
      <c r="AI427" s="201">
        <f t="shared" si="295"/>
        <v>0</v>
      </c>
      <c r="AJ427" s="221" t="str">
        <f t="shared" si="296"/>
        <v>стр.020</v>
      </c>
      <c r="AK427" s="206" t="str">
        <f t="shared" si="297"/>
        <v/>
      </c>
      <c r="AL427" s="206" t="str">
        <f t="shared" si="298"/>
        <v xml:space="preserve"> гр.3, 6</v>
      </c>
      <c r="AM427" s="206" t="str">
        <f t="shared" si="299"/>
        <v/>
      </c>
      <c r="AN427" s="206" t="str">
        <f t="shared" si="300"/>
        <v xml:space="preserve"> раздела 1</v>
      </c>
      <c r="AO427" s="206" t="str">
        <f t="shared" si="311"/>
        <v xml:space="preserve"> ф.0503196</v>
      </c>
      <c r="AP427" s="222" t="str">
        <f t="shared" si="301"/>
        <v/>
      </c>
      <c r="AQ427" s="206" t="str">
        <f t="shared" si="302"/>
        <v xml:space="preserve"> &lt;&gt;</v>
      </c>
      <c r="AR427" s="206" t="str">
        <f t="shared" si="303"/>
        <v/>
      </c>
      <c r="AS427" s="206" t="str">
        <f t="shared" si="304"/>
        <v xml:space="preserve"> 021 + 022 + 023 + 024 + 025 + 026 + 027</v>
      </c>
      <c r="AT427" s="206" t="str">
        <f t="shared" si="305"/>
        <v/>
      </c>
      <c r="AU427" s="206" t="str">
        <f t="shared" si="306"/>
        <v xml:space="preserve"> гр.3, 6</v>
      </c>
      <c r="AV427" s="206" t="str">
        <f t="shared" si="307"/>
        <v/>
      </c>
      <c r="AW427" s="197" t="str">
        <f t="shared" si="308"/>
        <v xml:space="preserve"> раздела 1</v>
      </c>
      <c r="AX427" s="221" t="str">
        <f t="shared" si="309"/>
        <v xml:space="preserve"> - недопустимо.</v>
      </c>
      <c r="AY427" s="296" t="s">
        <v>1448</v>
      </c>
    </row>
    <row r="428" spans="1:51" s="200" customFormat="1" ht="28.5" hidden="1" outlineLevel="1" x14ac:dyDescent="0.25">
      <c r="A428" s="227"/>
      <c r="B428" s="280" t="str">
        <f>"В"&amp;COUNTA($C$420:C428)&amp;"_"&amp;MID(I428,5,3)</f>
        <v>В9_196</v>
      </c>
      <c r="C428" s="244" t="s">
        <v>116</v>
      </c>
      <c r="D428" s="244" t="s">
        <v>116</v>
      </c>
      <c r="E428" s="244" t="s">
        <v>117</v>
      </c>
      <c r="F428" s="244" t="s">
        <v>116</v>
      </c>
      <c r="G428" s="244" t="s">
        <v>116</v>
      </c>
      <c r="H428" s="244" t="s">
        <v>116</v>
      </c>
      <c r="I428" s="244" t="s">
        <v>173</v>
      </c>
      <c r="J428" s="244"/>
      <c r="K428" s="244"/>
      <c r="L428" s="244"/>
      <c r="M428" s="244" t="s">
        <v>121</v>
      </c>
      <c r="N428" s="244" t="s">
        <v>869</v>
      </c>
      <c r="O428" s="244"/>
      <c r="P428" s="244" t="s">
        <v>134</v>
      </c>
      <c r="Q428" s="245"/>
      <c r="R428" s="277" t="s">
        <v>122</v>
      </c>
      <c r="S428" s="247"/>
      <c r="T428" s="279"/>
      <c r="U428" s="244" t="s">
        <v>121</v>
      </c>
      <c r="V428" s="244" t="s">
        <v>932</v>
      </c>
      <c r="W428" s="207"/>
      <c r="X428" s="244" t="s">
        <v>134</v>
      </c>
      <c r="Y428" s="207"/>
      <c r="Z428" s="209" t="str">
        <f t="shared" si="292"/>
        <v>стр.020 гр.4 раздела 1 ф.0503196 &lt;&gt; 022 + 023 + 024 + 025 гр.4 раздела 1 - недопустимо.</v>
      </c>
      <c r="AA428" s="210" t="s">
        <v>123</v>
      </c>
      <c r="AB428" s="210" t="s">
        <v>123</v>
      </c>
      <c r="AC428" s="211"/>
      <c r="AD428" s="178"/>
      <c r="AE428" s="185" t="s">
        <v>4</v>
      </c>
      <c r="AF428" s="219" t="s">
        <v>123</v>
      </c>
      <c r="AG428" s="199">
        <f t="shared" si="293"/>
        <v>1</v>
      </c>
      <c r="AH428" s="200">
        <f t="shared" si="294"/>
        <v>0</v>
      </c>
      <c r="AI428" s="201">
        <f t="shared" si="295"/>
        <v>0</v>
      </c>
      <c r="AJ428" s="221" t="str">
        <f t="shared" si="296"/>
        <v>стр.020</v>
      </c>
      <c r="AK428" s="206" t="str">
        <f t="shared" si="297"/>
        <v/>
      </c>
      <c r="AL428" s="206" t="str">
        <f t="shared" si="298"/>
        <v xml:space="preserve"> гр.4</v>
      </c>
      <c r="AM428" s="206" t="str">
        <f t="shared" si="299"/>
        <v/>
      </c>
      <c r="AN428" s="206" t="str">
        <f t="shared" si="300"/>
        <v xml:space="preserve"> раздела 1</v>
      </c>
      <c r="AO428" s="206" t="str">
        <f t="shared" si="311"/>
        <v xml:space="preserve"> ф.0503196</v>
      </c>
      <c r="AP428" s="222" t="str">
        <f t="shared" si="301"/>
        <v/>
      </c>
      <c r="AQ428" s="206" t="str">
        <f t="shared" si="302"/>
        <v xml:space="preserve"> &lt;&gt;</v>
      </c>
      <c r="AR428" s="206" t="str">
        <f t="shared" si="303"/>
        <v/>
      </c>
      <c r="AS428" s="206" t="str">
        <f t="shared" si="304"/>
        <v xml:space="preserve"> 022 + 023 + 024 + 025</v>
      </c>
      <c r="AT428" s="206" t="str">
        <f t="shared" si="305"/>
        <v/>
      </c>
      <c r="AU428" s="206" t="str">
        <f t="shared" si="306"/>
        <v xml:space="preserve"> гр.4</v>
      </c>
      <c r="AV428" s="206" t="str">
        <f t="shared" si="307"/>
        <v/>
      </c>
      <c r="AW428" s="197" t="str">
        <f t="shared" si="308"/>
        <v xml:space="preserve"> раздела 1</v>
      </c>
      <c r="AX428" s="221" t="str">
        <f t="shared" si="309"/>
        <v xml:space="preserve"> - недопустимо.</v>
      </c>
      <c r="AY428" s="296" t="s">
        <v>1449</v>
      </c>
    </row>
    <row r="429" spans="1:51" s="200" customFormat="1" ht="28.5" hidden="1" outlineLevel="1" x14ac:dyDescent="0.25">
      <c r="A429" s="227"/>
      <c r="B429" s="280" t="str">
        <f>"В"&amp;COUNTA($C$420:C429)&amp;"_"&amp;MID(I429,5,3)</f>
        <v>В10_196</v>
      </c>
      <c r="C429" s="244" t="s">
        <v>116</v>
      </c>
      <c r="D429" s="244" t="s">
        <v>116</v>
      </c>
      <c r="E429" s="244" t="s">
        <v>117</v>
      </c>
      <c r="F429" s="244" t="s">
        <v>116</v>
      </c>
      <c r="G429" s="244" t="s">
        <v>116</v>
      </c>
      <c r="H429" s="244" t="s">
        <v>116</v>
      </c>
      <c r="I429" s="244" t="s">
        <v>173</v>
      </c>
      <c r="J429" s="244"/>
      <c r="K429" s="244"/>
      <c r="L429" s="244"/>
      <c r="M429" s="244" t="s">
        <v>121</v>
      </c>
      <c r="N429" s="244" t="s">
        <v>869</v>
      </c>
      <c r="O429" s="244"/>
      <c r="P429" s="244" t="s">
        <v>124</v>
      </c>
      <c r="Q429" s="245"/>
      <c r="R429" s="277" t="s">
        <v>122</v>
      </c>
      <c r="S429" s="247"/>
      <c r="T429" s="279"/>
      <c r="U429" s="244" t="s">
        <v>121</v>
      </c>
      <c r="V429" s="244" t="s">
        <v>933</v>
      </c>
      <c r="W429" s="207"/>
      <c r="X429" s="244" t="s">
        <v>124</v>
      </c>
      <c r="Y429" s="207"/>
      <c r="Z429" s="209" t="str">
        <f t="shared" si="292"/>
        <v>стр.020 гр.5 раздела 1 ф.0503196 &lt;&gt; 022 + 023 + 024 гр.5 раздела 1 - недопустимо.</v>
      </c>
      <c r="AA429" s="210" t="s">
        <v>123</v>
      </c>
      <c r="AB429" s="210" t="s">
        <v>123</v>
      </c>
      <c r="AC429" s="211"/>
      <c r="AD429" s="178"/>
      <c r="AE429" s="185" t="s">
        <v>4</v>
      </c>
      <c r="AF429" s="219" t="s">
        <v>123</v>
      </c>
      <c r="AG429" s="199">
        <f t="shared" si="293"/>
        <v>1</v>
      </c>
      <c r="AH429" s="200">
        <f t="shared" si="294"/>
        <v>0</v>
      </c>
      <c r="AI429" s="201">
        <f t="shared" si="295"/>
        <v>0</v>
      </c>
      <c r="AJ429" s="221" t="str">
        <f t="shared" si="296"/>
        <v>стр.020</v>
      </c>
      <c r="AK429" s="206" t="str">
        <f t="shared" si="297"/>
        <v/>
      </c>
      <c r="AL429" s="206" t="str">
        <f t="shared" si="298"/>
        <v xml:space="preserve"> гр.5</v>
      </c>
      <c r="AM429" s="206" t="str">
        <f t="shared" si="299"/>
        <v/>
      </c>
      <c r="AN429" s="206" t="str">
        <f t="shared" si="300"/>
        <v xml:space="preserve"> раздела 1</v>
      </c>
      <c r="AO429" s="206" t="str">
        <f t="shared" si="311"/>
        <v xml:space="preserve"> ф.0503196</v>
      </c>
      <c r="AP429" s="222" t="str">
        <f t="shared" si="301"/>
        <v/>
      </c>
      <c r="AQ429" s="206" t="str">
        <f t="shared" si="302"/>
        <v xml:space="preserve"> &lt;&gt;</v>
      </c>
      <c r="AR429" s="206" t="str">
        <f t="shared" si="303"/>
        <v/>
      </c>
      <c r="AS429" s="206" t="str">
        <f t="shared" si="304"/>
        <v xml:space="preserve"> 022 + 023 + 024</v>
      </c>
      <c r="AT429" s="206" t="str">
        <f t="shared" si="305"/>
        <v/>
      </c>
      <c r="AU429" s="206" t="str">
        <f t="shared" si="306"/>
        <v xml:space="preserve"> гр.5</v>
      </c>
      <c r="AV429" s="206" t="str">
        <f t="shared" si="307"/>
        <v/>
      </c>
      <c r="AW429" s="197" t="str">
        <f t="shared" si="308"/>
        <v xml:space="preserve"> раздела 1</v>
      </c>
      <c r="AX429" s="221" t="str">
        <f t="shared" si="309"/>
        <v xml:space="preserve"> - недопустимо.</v>
      </c>
      <c r="AY429" s="296" t="s">
        <v>1450</v>
      </c>
    </row>
    <row r="430" spans="1:51" s="200" customFormat="1" ht="45" hidden="1" outlineLevel="1" x14ac:dyDescent="0.25">
      <c r="A430" s="227"/>
      <c r="B430" s="280" t="str">
        <f>"В"&amp;COUNTA($C$420:C430)&amp;"_"&amp;MID(I430,5,3)</f>
        <v>В11_196</v>
      </c>
      <c r="C430" s="281" t="s">
        <v>116</v>
      </c>
      <c r="D430" s="281" t="s">
        <v>116</v>
      </c>
      <c r="E430" s="281" t="s">
        <v>117</v>
      </c>
      <c r="F430" s="281" t="s">
        <v>116</v>
      </c>
      <c r="G430" s="281" t="s">
        <v>116</v>
      </c>
      <c r="H430" s="281" t="s">
        <v>116</v>
      </c>
      <c r="I430" s="281" t="s">
        <v>173</v>
      </c>
      <c r="J430" s="281"/>
      <c r="K430" s="281"/>
      <c r="L430" s="281"/>
      <c r="M430" s="281" t="s">
        <v>121</v>
      </c>
      <c r="N430" s="281" t="s">
        <v>934</v>
      </c>
      <c r="O430" s="281"/>
      <c r="P430" s="281" t="s">
        <v>138</v>
      </c>
      <c r="Q430" s="282"/>
      <c r="R430" s="290" t="s">
        <v>122</v>
      </c>
      <c r="S430" s="284"/>
      <c r="T430" s="295"/>
      <c r="U430" s="281" t="s">
        <v>121</v>
      </c>
      <c r="V430" s="281" t="s">
        <v>934</v>
      </c>
      <c r="W430" s="291"/>
      <c r="X430" s="286" t="s">
        <v>125</v>
      </c>
      <c r="Y430" s="286"/>
      <c r="Z430" s="287" t="str">
        <f t="shared" si="292"/>
        <v>стр.021, 026, 027 гр.6 раздела 1 ф.0503196 &lt;&gt; 021, 026, 027 гр.3 раздела 1 - недопустимо.</v>
      </c>
      <c r="AA430" s="288" t="s">
        <v>123</v>
      </c>
      <c r="AB430" s="288" t="s">
        <v>123</v>
      </c>
      <c r="AC430" s="289"/>
      <c r="AD430" s="178"/>
      <c r="AE430" s="185" t="s">
        <v>4</v>
      </c>
      <c r="AF430" s="219" t="s">
        <v>123</v>
      </c>
      <c r="AG430" s="199">
        <f t="shared" si="293"/>
        <v>1</v>
      </c>
      <c r="AH430" s="200">
        <f t="shared" si="294"/>
        <v>0</v>
      </c>
      <c r="AI430" s="201">
        <f t="shared" si="295"/>
        <v>0</v>
      </c>
      <c r="AJ430" s="221" t="str">
        <f t="shared" si="296"/>
        <v>стр.021, 026, 027</v>
      </c>
      <c r="AK430" s="206" t="str">
        <f t="shared" si="297"/>
        <v/>
      </c>
      <c r="AL430" s="206" t="str">
        <f t="shared" si="298"/>
        <v xml:space="preserve"> гр.6</v>
      </c>
      <c r="AM430" s="206" t="str">
        <f t="shared" si="299"/>
        <v/>
      </c>
      <c r="AN430" s="206" t="str">
        <f t="shared" si="300"/>
        <v xml:space="preserve"> раздела 1</v>
      </c>
      <c r="AO430" s="206" t="str">
        <f t="shared" si="311"/>
        <v xml:space="preserve"> ф.0503196</v>
      </c>
      <c r="AP430" s="222" t="str">
        <f t="shared" si="301"/>
        <v/>
      </c>
      <c r="AQ430" s="206" t="str">
        <f t="shared" si="302"/>
        <v xml:space="preserve"> &lt;&gt;</v>
      </c>
      <c r="AR430" s="206" t="str">
        <f t="shared" si="303"/>
        <v/>
      </c>
      <c r="AS430" s="206" t="str">
        <f t="shared" si="304"/>
        <v xml:space="preserve"> 021, 026, 027</v>
      </c>
      <c r="AT430" s="206" t="str">
        <f t="shared" si="305"/>
        <v/>
      </c>
      <c r="AU430" s="206" t="str">
        <f t="shared" si="306"/>
        <v xml:space="preserve"> гр.3</v>
      </c>
      <c r="AV430" s="206" t="str">
        <f t="shared" si="307"/>
        <v/>
      </c>
      <c r="AW430" s="197" t="str">
        <f t="shared" si="308"/>
        <v xml:space="preserve"> раздела 1</v>
      </c>
      <c r="AX430" s="221" t="str">
        <f t="shared" si="309"/>
        <v xml:space="preserve"> - недопустимо.</v>
      </c>
      <c r="AY430" s="296" t="s">
        <v>1451</v>
      </c>
    </row>
    <row r="431" spans="1:51" s="200" customFormat="1" hidden="1" outlineLevel="1" x14ac:dyDescent="0.25">
      <c r="A431" s="227"/>
      <c r="B431" s="280" t="str">
        <f>"В"&amp;COUNTA($C$420:C431)&amp;"_"&amp;MID(I431,5,3)</f>
        <v>В12_196</v>
      </c>
      <c r="C431" s="281" t="s">
        <v>116</v>
      </c>
      <c r="D431" s="281" t="s">
        <v>116</v>
      </c>
      <c r="E431" s="281" t="s">
        <v>117</v>
      </c>
      <c r="F431" s="281" t="s">
        <v>116</v>
      </c>
      <c r="G431" s="281" t="s">
        <v>116</v>
      </c>
      <c r="H431" s="281" t="s">
        <v>116</v>
      </c>
      <c r="I431" s="281" t="s">
        <v>173</v>
      </c>
      <c r="J431" s="281"/>
      <c r="K431" s="281"/>
      <c r="L431" s="281"/>
      <c r="M431" s="281" t="s">
        <v>121</v>
      </c>
      <c r="N431" s="281" t="s">
        <v>935</v>
      </c>
      <c r="O431" s="281"/>
      <c r="P431" s="281" t="s">
        <v>138</v>
      </c>
      <c r="Q431" s="282"/>
      <c r="R431" s="290" t="s">
        <v>122</v>
      </c>
      <c r="S431" s="284"/>
      <c r="T431" s="295"/>
      <c r="U431" s="281" t="s">
        <v>121</v>
      </c>
      <c r="V431" s="281" t="s">
        <v>935</v>
      </c>
      <c r="W431" s="286"/>
      <c r="X431" s="286" t="s">
        <v>616</v>
      </c>
      <c r="Y431" s="286"/>
      <c r="Z431" s="287" t="str">
        <f t="shared" si="292"/>
        <v>стр.025 гр.6 раздела 1 ф.0503196 &lt;&gt; 025 гр.3 + 4 раздела 1 - недопустимо.</v>
      </c>
      <c r="AA431" s="288" t="s">
        <v>123</v>
      </c>
      <c r="AB431" s="288" t="s">
        <v>123</v>
      </c>
      <c r="AC431" s="289"/>
      <c r="AD431" s="178"/>
      <c r="AE431" s="185" t="s">
        <v>4</v>
      </c>
      <c r="AF431" s="219" t="s">
        <v>123</v>
      </c>
      <c r="AG431" s="199">
        <f t="shared" si="293"/>
        <v>1</v>
      </c>
      <c r="AH431" s="200">
        <f t="shared" si="294"/>
        <v>0</v>
      </c>
      <c r="AI431" s="201">
        <f t="shared" si="295"/>
        <v>0</v>
      </c>
      <c r="AJ431" s="221" t="str">
        <f t="shared" si="296"/>
        <v>стр.025</v>
      </c>
      <c r="AK431" s="206" t="str">
        <f t="shared" si="297"/>
        <v/>
      </c>
      <c r="AL431" s="206" t="str">
        <f t="shared" si="298"/>
        <v xml:space="preserve"> гр.6</v>
      </c>
      <c r="AM431" s="206" t="str">
        <f t="shared" si="299"/>
        <v/>
      </c>
      <c r="AN431" s="206" t="str">
        <f t="shared" si="300"/>
        <v xml:space="preserve"> раздела 1</v>
      </c>
      <c r="AO431" s="206" t="str">
        <f t="shared" si="311"/>
        <v xml:space="preserve"> ф.0503196</v>
      </c>
      <c r="AP431" s="222" t="str">
        <f t="shared" si="301"/>
        <v/>
      </c>
      <c r="AQ431" s="206" t="str">
        <f t="shared" si="302"/>
        <v xml:space="preserve"> &lt;&gt;</v>
      </c>
      <c r="AR431" s="206" t="str">
        <f t="shared" si="303"/>
        <v/>
      </c>
      <c r="AS431" s="206" t="str">
        <f t="shared" si="304"/>
        <v xml:space="preserve"> 025</v>
      </c>
      <c r="AT431" s="206" t="str">
        <f t="shared" si="305"/>
        <v/>
      </c>
      <c r="AU431" s="206" t="str">
        <f t="shared" si="306"/>
        <v xml:space="preserve"> гр.3 + 4</v>
      </c>
      <c r="AV431" s="206" t="str">
        <f t="shared" si="307"/>
        <v/>
      </c>
      <c r="AW431" s="197" t="str">
        <f t="shared" si="308"/>
        <v xml:space="preserve"> раздела 1</v>
      </c>
      <c r="AX431" s="221" t="str">
        <f t="shared" si="309"/>
        <v xml:space="preserve"> - недопустимо.</v>
      </c>
      <c r="AY431" s="296" t="s">
        <v>1452</v>
      </c>
    </row>
    <row r="432" spans="1:51" s="200" customFormat="1" hidden="1" outlineLevel="1" x14ac:dyDescent="0.25">
      <c r="A432" s="227"/>
      <c r="B432" s="280" t="str">
        <f>"В"&amp;COUNTA($C$420:C432)&amp;"_"&amp;MID(I432,5,3)</f>
        <v>В13_196</v>
      </c>
      <c r="C432" s="281" t="s">
        <v>116</v>
      </c>
      <c r="D432" s="281" t="s">
        <v>116</v>
      </c>
      <c r="E432" s="281" t="s">
        <v>117</v>
      </c>
      <c r="F432" s="281" t="s">
        <v>116</v>
      </c>
      <c r="G432" s="281" t="s">
        <v>116</v>
      </c>
      <c r="H432" s="281" t="s">
        <v>116</v>
      </c>
      <c r="I432" s="281" t="s">
        <v>173</v>
      </c>
      <c r="J432" s="281"/>
      <c r="K432" s="281"/>
      <c r="L432" s="281"/>
      <c r="M432" s="281" t="s">
        <v>121</v>
      </c>
      <c r="N432" s="281" t="s">
        <v>762</v>
      </c>
      <c r="O432" s="281"/>
      <c r="P432" s="281" t="s">
        <v>138</v>
      </c>
      <c r="Q432" s="282"/>
      <c r="R432" s="290" t="s">
        <v>122</v>
      </c>
      <c r="S432" s="284"/>
      <c r="T432" s="295"/>
      <c r="U432" s="281" t="s">
        <v>121</v>
      </c>
      <c r="V432" s="281" t="s">
        <v>762</v>
      </c>
      <c r="W432" s="292"/>
      <c r="X432" s="286" t="s">
        <v>124</v>
      </c>
      <c r="Y432" s="286"/>
      <c r="Z432" s="287" t="str">
        <f t="shared" si="292"/>
        <v>стр.030 гр.6 раздела 1 ф.0503196 &lt;&gt; 030 гр.5 раздела 1 - недопустимо.</v>
      </c>
      <c r="AA432" s="288" t="s">
        <v>123</v>
      </c>
      <c r="AB432" s="288" t="s">
        <v>123</v>
      </c>
      <c r="AC432" s="289"/>
      <c r="AD432" s="178"/>
      <c r="AE432" s="185" t="s">
        <v>4</v>
      </c>
      <c r="AF432" s="219" t="s">
        <v>123</v>
      </c>
      <c r="AG432" s="199">
        <f t="shared" si="293"/>
        <v>1</v>
      </c>
      <c r="AH432" s="200">
        <f t="shared" si="294"/>
        <v>0</v>
      </c>
      <c r="AI432" s="201">
        <f t="shared" si="295"/>
        <v>0</v>
      </c>
      <c r="AJ432" s="221" t="str">
        <f t="shared" si="296"/>
        <v>стр.030</v>
      </c>
      <c r="AK432" s="206" t="str">
        <f t="shared" si="297"/>
        <v/>
      </c>
      <c r="AL432" s="206" t="str">
        <f t="shared" si="298"/>
        <v xml:space="preserve"> гр.6</v>
      </c>
      <c r="AM432" s="206" t="str">
        <f t="shared" si="299"/>
        <v/>
      </c>
      <c r="AN432" s="206" t="str">
        <f t="shared" si="300"/>
        <v xml:space="preserve"> раздела 1</v>
      </c>
      <c r="AO432" s="206" t="str">
        <f t="shared" si="311"/>
        <v xml:space="preserve"> ф.0503196</v>
      </c>
      <c r="AP432" s="222" t="str">
        <f t="shared" si="301"/>
        <v/>
      </c>
      <c r="AQ432" s="206" t="str">
        <f t="shared" si="302"/>
        <v xml:space="preserve"> &lt;&gt;</v>
      </c>
      <c r="AR432" s="206" t="str">
        <f t="shared" si="303"/>
        <v/>
      </c>
      <c r="AS432" s="206" t="str">
        <f t="shared" si="304"/>
        <v xml:space="preserve"> 030</v>
      </c>
      <c r="AT432" s="206" t="str">
        <f t="shared" si="305"/>
        <v/>
      </c>
      <c r="AU432" s="206" t="str">
        <f t="shared" si="306"/>
        <v xml:space="preserve"> гр.5</v>
      </c>
      <c r="AV432" s="206" t="str">
        <f t="shared" si="307"/>
        <v/>
      </c>
      <c r="AW432" s="197" t="str">
        <f t="shared" si="308"/>
        <v xml:space="preserve"> раздела 1</v>
      </c>
      <c r="AX432" s="221" t="str">
        <f t="shared" si="309"/>
        <v xml:space="preserve"> - недопустимо.</v>
      </c>
      <c r="AY432" s="296" t="s">
        <v>1453</v>
      </c>
    </row>
    <row r="433" spans="1:51" s="200" customFormat="1" ht="28.5" hidden="1" outlineLevel="1" x14ac:dyDescent="0.25">
      <c r="A433" s="227"/>
      <c r="B433" s="280" t="str">
        <f>"В"&amp;COUNTA($C$420:C433)&amp;"_"&amp;MID(I433,5,3)</f>
        <v>В14_196</v>
      </c>
      <c r="C433" s="244" t="s">
        <v>116</v>
      </c>
      <c r="D433" s="244" t="s">
        <v>116</v>
      </c>
      <c r="E433" s="244" t="s">
        <v>117</v>
      </c>
      <c r="F433" s="244" t="s">
        <v>116</v>
      </c>
      <c r="G433" s="244" t="s">
        <v>116</v>
      </c>
      <c r="H433" s="244" t="s">
        <v>116</v>
      </c>
      <c r="I433" s="244" t="s">
        <v>173</v>
      </c>
      <c r="J433" s="244"/>
      <c r="K433" s="244"/>
      <c r="L433" s="244"/>
      <c r="M433" s="244" t="s">
        <v>131</v>
      </c>
      <c r="N433" s="244" t="s">
        <v>120</v>
      </c>
      <c r="O433" s="244" t="s">
        <v>689</v>
      </c>
      <c r="P433" s="244" t="s">
        <v>125</v>
      </c>
      <c r="Q433" s="245"/>
      <c r="R433" s="271" t="s">
        <v>520</v>
      </c>
      <c r="S433" s="247" t="s">
        <v>230</v>
      </c>
      <c r="T433" s="279"/>
      <c r="U433" s="244"/>
      <c r="V433" s="245"/>
      <c r="W433" s="216"/>
      <c r="X433" s="207"/>
      <c r="Y433" s="207"/>
      <c r="Z433" s="209" t="str">
        <f t="shared" si="292"/>
        <v>по всем строкам (кроме стр.220) гр.3 раздела 2 ф.0503196 &lt; 0 - недопустимо.</v>
      </c>
      <c r="AA433" s="210" t="s">
        <v>123</v>
      </c>
      <c r="AB433" s="210" t="s">
        <v>123</v>
      </c>
      <c r="AC433" s="211"/>
      <c r="AD433" s="178"/>
      <c r="AE433" s="185" t="s">
        <v>4</v>
      </c>
      <c r="AF433" s="219" t="s">
        <v>123</v>
      </c>
      <c r="AG433" s="199">
        <f t="shared" si="293"/>
        <v>1</v>
      </c>
      <c r="AH433" s="200">
        <f t="shared" si="294"/>
        <v>0</v>
      </c>
      <c r="AI433" s="201">
        <f t="shared" si="295"/>
        <v>0</v>
      </c>
      <c r="AJ433" s="221" t="str">
        <f t="shared" si="296"/>
        <v>по всем строкам</v>
      </c>
      <c r="AK433" s="206" t="str">
        <f t="shared" si="297"/>
        <v xml:space="preserve"> (кроме стр.220)</v>
      </c>
      <c r="AL433" s="206" t="str">
        <f t="shared" si="298"/>
        <v xml:space="preserve"> гр.3</v>
      </c>
      <c r="AM433" s="206" t="str">
        <f t="shared" si="299"/>
        <v/>
      </c>
      <c r="AN433" s="206" t="str">
        <f t="shared" si="300"/>
        <v xml:space="preserve"> раздела 2</v>
      </c>
      <c r="AO433" s="206" t="str">
        <f t="shared" si="311"/>
        <v xml:space="preserve"> ф.0503196</v>
      </c>
      <c r="AP433" s="222" t="str">
        <f t="shared" si="301"/>
        <v/>
      </c>
      <c r="AQ433" s="206" t="str">
        <f t="shared" si="302"/>
        <v xml:space="preserve"> &lt;</v>
      </c>
      <c r="AR433" s="206" t="str">
        <f t="shared" si="303"/>
        <v xml:space="preserve"> 0</v>
      </c>
      <c r="AS433" s="206" t="str">
        <f t="shared" si="304"/>
        <v/>
      </c>
      <c r="AT433" s="206" t="str">
        <f t="shared" si="305"/>
        <v/>
      </c>
      <c r="AU433" s="206" t="str">
        <f t="shared" si="306"/>
        <v/>
      </c>
      <c r="AV433" s="206" t="str">
        <f t="shared" si="307"/>
        <v/>
      </c>
      <c r="AW433" s="197" t="str">
        <f t="shared" si="308"/>
        <v/>
      </c>
      <c r="AX433" s="221" t="str">
        <f t="shared" si="309"/>
        <v xml:space="preserve"> - недопустимо.</v>
      </c>
    </row>
    <row r="434" spans="1:51" s="200" customFormat="1" ht="30" hidden="1" outlineLevel="1" x14ac:dyDescent="0.25">
      <c r="A434" s="227"/>
      <c r="B434" s="280" t="str">
        <f>"В"&amp;COUNTA($C$420:C434)&amp;"_"&amp;MID(I434,5,3)</f>
        <v>В15_196</v>
      </c>
      <c r="C434" s="244" t="s">
        <v>116</v>
      </c>
      <c r="D434" s="244" t="s">
        <v>116</v>
      </c>
      <c r="E434" s="244" t="s">
        <v>117</v>
      </c>
      <c r="F434" s="244" t="s">
        <v>116</v>
      </c>
      <c r="G434" s="244" t="s">
        <v>116</v>
      </c>
      <c r="H434" s="244" t="s">
        <v>116</v>
      </c>
      <c r="I434" s="244" t="s">
        <v>173</v>
      </c>
      <c r="J434" s="244"/>
      <c r="K434" s="244"/>
      <c r="L434" s="244"/>
      <c r="M434" s="244" t="s">
        <v>131</v>
      </c>
      <c r="N434" s="244" t="s">
        <v>120</v>
      </c>
      <c r="O434" s="244" t="s">
        <v>936</v>
      </c>
      <c r="P434" s="244" t="s">
        <v>134</v>
      </c>
      <c r="Q434" s="245"/>
      <c r="R434" s="277" t="s">
        <v>520</v>
      </c>
      <c r="S434" s="247" t="s">
        <v>230</v>
      </c>
      <c r="T434" s="279"/>
      <c r="U434" s="244"/>
      <c r="V434" s="245"/>
      <c r="W434" s="216"/>
      <c r="X434" s="207"/>
      <c r="Y434" s="207"/>
      <c r="Z434" s="209" t="str">
        <f t="shared" si="292"/>
        <v>по всем строкам (кроме стр.215, 216, 220) гр.4 раздела 2 ф.0503196 &lt; 0 - недопустимо.</v>
      </c>
      <c r="AA434" s="210" t="s">
        <v>123</v>
      </c>
      <c r="AB434" s="210" t="s">
        <v>123</v>
      </c>
      <c r="AC434" s="211"/>
      <c r="AD434" s="178"/>
      <c r="AE434" s="185" t="s">
        <v>4</v>
      </c>
      <c r="AF434" s="219" t="s">
        <v>123</v>
      </c>
      <c r="AG434" s="199">
        <f t="shared" si="293"/>
        <v>1</v>
      </c>
      <c r="AH434" s="200">
        <f t="shared" si="294"/>
        <v>0</v>
      </c>
      <c r="AI434" s="201">
        <f t="shared" si="295"/>
        <v>0</v>
      </c>
      <c r="AJ434" s="221" t="str">
        <f t="shared" si="296"/>
        <v>по всем строкам</v>
      </c>
      <c r="AK434" s="206" t="str">
        <f t="shared" si="297"/>
        <v xml:space="preserve"> (кроме стр.215, 216, 220)</v>
      </c>
      <c r="AL434" s="206" t="str">
        <f t="shared" si="298"/>
        <v xml:space="preserve"> гр.4</v>
      </c>
      <c r="AM434" s="206" t="str">
        <f t="shared" si="299"/>
        <v/>
      </c>
      <c r="AN434" s="206" t="str">
        <f t="shared" si="300"/>
        <v xml:space="preserve"> раздела 2</v>
      </c>
      <c r="AO434" s="206" t="str">
        <f t="shared" si="311"/>
        <v xml:space="preserve"> ф.0503196</v>
      </c>
      <c r="AP434" s="222" t="str">
        <f t="shared" si="301"/>
        <v/>
      </c>
      <c r="AQ434" s="206" t="str">
        <f t="shared" si="302"/>
        <v xml:space="preserve"> &lt;</v>
      </c>
      <c r="AR434" s="206" t="str">
        <f t="shared" si="303"/>
        <v xml:space="preserve"> 0</v>
      </c>
      <c r="AS434" s="206" t="str">
        <f t="shared" si="304"/>
        <v/>
      </c>
      <c r="AT434" s="206" t="str">
        <f t="shared" si="305"/>
        <v/>
      </c>
      <c r="AU434" s="206" t="str">
        <f t="shared" si="306"/>
        <v/>
      </c>
      <c r="AV434" s="206" t="str">
        <f t="shared" si="307"/>
        <v/>
      </c>
      <c r="AW434" s="197" t="str">
        <f t="shared" si="308"/>
        <v/>
      </c>
      <c r="AX434" s="221" t="str">
        <f t="shared" si="309"/>
        <v xml:space="preserve"> - недопустимо.</v>
      </c>
    </row>
    <row r="435" spans="1:51" s="200" customFormat="1" ht="30" hidden="1" outlineLevel="1" x14ac:dyDescent="0.25">
      <c r="A435" s="227"/>
      <c r="B435" s="280" t="str">
        <f>"В"&amp;COUNTA($C$420:C435)&amp;"_"&amp;MID(I435,5,3)</f>
        <v>В16_196</v>
      </c>
      <c r="C435" s="244" t="s">
        <v>116</v>
      </c>
      <c r="D435" s="244" t="s">
        <v>116</v>
      </c>
      <c r="E435" s="244" t="s">
        <v>117</v>
      </c>
      <c r="F435" s="244" t="s">
        <v>116</v>
      </c>
      <c r="G435" s="244" t="s">
        <v>116</v>
      </c>
      <c r="H435" s="244" t="s">
        <v>116</v>
      </c>
      <c r="I435" s="244" t="s">
        <v>173</v>
      </c>
      <c r="J435" s="244"/>
      <c r="K435" s="244"/>
      <c r="L435" s="244"/>
      <c r="M435" s="244" t="s">
        <v>131</v>
      </c>
      <c r="N435" s="244" t="s">
        <v>120</v>
      </c>
      <c r="O435" s="244" t="s">
        <v>937</v>
      </c>
      <c r="P435" s="244" t="s">
        <v>124</v>
      </c>
      <c r="Q435" s="245"/>
      <c r="R435" s="277" t="s">
        <v>520</v>
      </c>
      <c r="S435" s="247" t="s">
        <v>230</v>
      </c>
      <c r="T435" s="279"/>
      <c r="U435" s="244"/>
      <c r="V435" s="245"/>
      <c r="W435" s="216"/>
      <c r="X435" s="207"/>
      <c r="Y435" s="207"/>
      <c r="Z435" s="209" t="str">
        <f t="shared" si="292"/>
        <v>по всем строкам (кроме стр.214, 215, 216 ) гр.5 раздела 2 ф.0503196 &lt; 0 - недопустимо.</v>
      </c>
      <c r="AA435" s="210" t="s">
        <v>123</v>
      </c>
      <c r="AB435" s="210" t="s">
        <v>123</v>
      </c>
      <c r="AC435" s="211"/>
      <c r="AD435" s="178"/>
      <c r="AE435" s="185" t="s">
        <v>4</v>
      </c>
      <c r="AF435" s="219" t="s">
        <v>123</v>
      </c>
      <c r="AG435" s="199">
        <f t="shared" si="293"/>
        <v>1</v>
      </c>
      <c r="AH435" s="200">
        <f t="shared" si="294"/>
        <v>0</v>
      </c>
      <c r="AI435" s="201">
        <f t="shared" si="295"/>
        <v>0</v>
      </c>
      <c r="AJ435" s="221" t="str">
        <f t="shared" si="296"/>
        <v>по всем строкам</v>
      </c>
      <c r="AK435" s="206" t="str">
        <f t="shared" si="297"/>
        <v xml:space="preserve"> (кроме стр.214, 215, 216 )</v>
      </c>
      <c r="AL435" s="206" t="str">
        <f t="shared" si="298"/>
        <v xml:space="preserve"> гр.5</v>
      </c>
      <c r="AM435" s="206" t="str">
        <f t="shared" si="299"/>
        <v/>
      </c>
      <c r="AN435" s="206" t="str">
        <f t="shared" si="300"/>
        <v xml:space="preserve"> раздела 2</v>
      </c>
      <c r="AO435" s="206" t="str">
        <f t="shared" si="311"/>
        <v xml:space="preserve"> ф.0503196</v>
      </c>
      <c r="AP435" s="222" t="str">
        <f t="shared" si="301"/>
        <v/>
      </c>
      <c r="AQ435" s="206" t="str">
        <f t="shared" si="302"/>
        <v xml:space="preserve"> &lt;</v>
      </c>
      <c r="AR435" s="206" t="str">
        <f t="shared" si="303"/>
        <v xml:space="preserve"> 0</v>
      </c>
      <c r="AS435" s="206" t="str">
        <f t="shared" si="304"/>
        <v/>
      </c>
      <c r="AT435" s="206" t="str">
        <f t="shared" si="305"/>
        <v/>
      </c>
      <c r="AU435" s="206" t="str">
        <f t="shared" si="306"/>
        <v/>
      </c>
      <c r="AV435" s="206" t="str">
        <f t="shared" si="307"/>
        <v/>
      </c>
      <c r="AW435" s="197" t="str">
        <f t="shared" si="308"/>
        <v/>
      </c>
      <c r="AX435" s="221" t="str">
        <f t="shared" si="309"/>
        <v xml:space="preserve"> - недопустимо.</v>
      </c>
    </row>
    <row r="436" spans="1:51" s="200" customFormat="1" hidden="1" outlineLevel="1" x14ac:dyDescent="0.25">
      <c r="A436" s="227"/>
      <c r="B436" s="280" t="str">
        <f>"В"&amp;COUNTA($C$420:C436)&amp;"_"&amp;MID(I436,5,3)</f>
        <v>В17_196</v>
      </c>
      <c r="C436" s="281" t="s">
        <v>116</v>
      </c>
      <c r="D436" s="281" t="s">
        <v>116</v>
      </c>
      <c r="E436" s="281" t="s">
        <v>117</v>
      </c>
      <c r="F436" s="281" t="s">
        <v>116</v>
      </c>
      <c r="G436" s="281" t="s">
        <v>116</v>
      </c>
      <c r="H436" s="281" t="s">
        <v>116</v>
      </c>
      <c r="I436" s="281" t="s">
        <v>173</v>
      </c>
      <c r="J436" s="281"/>
      <c r="K436" s="281"/>
      <c r="L436" s="281"/>
      <c r="M436" s="281" t="s">
        <v>131</v>
      </c>
      <c r="N436" s="281" t="s">
        <v>120</v>
      </c>
      <c r="O436" s="281"/>
      <c r="P436" s="281" t="s">
        <v>138</v>
      </c>
      <c r="Q436" s="282"/>
      <c r="R436" s="283" t="s">
        <v>520</v>
      </c>
      <c r="S436" s="284" t="s">
        <v>230</v>
      </c>
      <c r="T436" s="295"/>
      <c r="U436" s="281"/>
      <c r="V436" s="282"/>
      <c r="W436" s="285"/>
      <c r="X436" s="286"/>
      <c r="Y436" s="286"/>
      <c r="Z436" s="287" t="str">
        <f t="shared" ref="Z436" si="331">AJ436&amp;AK436&amp;AL436&amp;AM436&amp;AN436&amp;AO436&amp;AP436&amp;AQ436&amp;AR436&amp;AS436&amp;AT436&amp;AU436&amp;AV436&amp;AW436&amp;AX436</f>
        <v>по всем строкам гр.6 раздела 2 ф.0503196 &lt; 0 - недопустимо.</v>
      </c>
      <c r="AA436" s="288" t="s">
        <v>123</v>
      </c>
      <c r="AB436" s="288" t="s">
        <v>123</v>
      </c>
      <c r="AC436" s="289"/>
      <c r="AD436" s="178"/>
      <c r="AE436" s="185" t="s">
        <v>4</v>
      </c>
      <c r="AF436" s="219" t="s">
        <v>123</v>
      </c>
      <c r="AG436" s="199">
        <f t="shared" ref="AG436" si="332">IF(AE436="Включена",1,0)</f>
        <v>1</v>
      </c>
      <c r="AH436" s="200">
        <f t="shared" ref="AH436" si="333">IF(AE436="Черновик",1,0)</f>
        <v>0</v>
      </c>
      <c r="AI436" s="201">
        <f t="shared" ref="AI436" si="334">IF(AE436="Отсутствует",1,0)</f>
        <v>0</v>
      </c>
      <c r="AJ436" s="221" t="str">
        <f t="shared" ref="AJ436" si="335">IF(N436="*","по всем строкам","стр."&amp;N436)</f>
        <v>по всем строкам</v>
      </c>
      <c r="AK436" s="206" t="str">
        <f t="shared" ref="AK436" si="336">IF(O436="",""," (кроме стр."&amp;O436&amp;")")</f>
        <v/>
      </c>
      <c r="AL436" s="206" t="str">
        <f t="shared" ref="AL436" si="337">IF(P436="*"," по всем графам"," гр."&amp;P436)</f>
        <v xml:space="preserve"> гр.6</v>
      </c>
      <c r="AM436" s="206" t="str">
        <f t="shared" ref="AM436" si="338">IF(Q436="",""," (кроме гр."&amp;Q436&amp;")")</f>
        <v/>
      </c>
      <c r="AN436" s="206" t="str">
        <f t="shared" ref="AN436" si="339">IF(M436="",""," раздела "&amp;M436)</f>
        <v xml:space="preserve"> раздела 2</v>
      </c>
      <c r="AO436" s="206" t="str">
        <f t="shared" ref="AO436" si="340">" ф."&amp;I436</f>
        <v xml:space="preserve"> ф.0503196</v>
      </c>
      <c r="AP436" s="222" t="str">
        <f t="shared" ref="AP436" si="341">IF(J436="",""," (ПРП="&amp;J436&amp;")")</f>
        <v/>
      </c>
      <c r="AQ436" s="206" t="str">
        <f t="shared" ref="AQ436" si="342">IF(R436="="," &lt;&gt;",IF(R436="&lt;&gt;"," =",IF(R436="&gt;"," &lt;",IF(R436="&lt;"," &gt;",IF(R436="&gt;="," &lt;",IF(R436="&lt;="," &gt;",""))))))</f>
        <v xml:space="preserve"> &lt;</v>
      </c>
      <c r="AR436" s="206" t="str">
        <f t="shared" ref="AR436" si="343">IF(S436="",""," "&amp;S436)</f>
        <v xml:space="preserve"> 0</v>
      </c>
      <c r="AS436" s="206" t="str">
        <f t="shared" ref="AS436" si="344">IF(V436="*"," соответствующим строкам",IF(V436="",""," "&amp;V436))</f>
        <v/>
      </c>
      <c r="AT436" s="206" t="str">
        <f t="shared" ref="AT436" si="345">IF(W436="",""," (кроме стр."&amp;W436&amp;")")</f>
        <v/>
      </c>
      <c r="AU436" s="206" t="str">
        <f t="shared" ref="AU436" si="346">IF(X436="*"," по соответствующим графам",IF(X436="",""," гр."&amp;X436))</f>
        <v/>
      </c>
      <c r="AV436" s="206" t="str">
        <f t="shared" ref="AV436" si="347">IF(Y436="",""," (кроме гр."&amp;Y436&amp;")")</f>
        <v/>
      </c>
      <c r="AW436" s="197" t="str">
        <f t="shared" ref="AW436" si="348">IF(U436="",""," раздела "&amp;U436)</f>
        <v/>
      </c>
      <c r="AX436" s="221" t="str">
        <f t="shared" ref="AX436" si="349">IF(AC436="",IF(IF(OR(AA436="П",AB436="П"),"П","Б")="Б"," - недопустимо."," - требуется пояснение.")," - "&amp;AC436)</f>
        <v xml:space="preserve"> - недопустимо.</v>
      </c>
    </row>
    <row r="437" spans="1:51" s="200" customFormat="1" ht="75" hidden="1" outlineLevel="1" x14ac:dyDescent="0.25">
      <c r="A437" s="227"/>
      <c r="B437" s="280" t="str">
        <f>"В"&amp;COUNTA($C$420:C437)&amp;"_"&amp;MID(I437,5,3)</f>
        <v>В18_196</v>
      </c>
      <c r="C437" s="244" t="s">
        <v>116</v>
      </c>
      <c r="D437" s="244" t="s">
        <v>116</v>
      </c>
      <c r="E437" s="244" t="s">
        <v>117</v>
      </c>
      <c r="F437" s="244" t="s">
        <v>116</v>
      </c>
      <c r="G437" s="244" t="s">
        <v>116</v>
      </c>
      <c r="H437" s="244" t="s">
        <v>116</v>
      </c>
      <c r="I437" s="244" t="s">
        <v>173</v>
      </c>
      <c r="J437" s="244"/>
      <c r="K437" s="244"/>
      <c r="L437" s="244"/>
      <c r="M437" s="244" t="s">
        <v>131</v>
      </c>
      <c r="N437" s="244" t="s">
        <v>120</v>
      </c>
      <c r="O437" s="244" t="s">
        <v>938</v>
      </c>
      <c r="P437" s="244" t="s">
        <v>138</v>
      </c>
      <c r="Q437" s="245"/>
      <c r="R437" s="277" t="s">
        <v>122</v>
      </c>
      <c r="S437" s="247"/>
      <c r="T437" s="279"/>
      <c r="U437" s="244" t="s">
        <v>131</v>
      </c>
      <c r="V437" s="278" t="s">
        <v>120</v>
      </c>
      <c r="W437" s="244" t="s">
        <v>938</v>
      </c>
      <c r="X437" s="207" t="s">
        <v>929</v>
      </c>
      <c r="Y437" s="207"/>
      <c r="Z437" s="209" t="str">
        <f t="shared" si="292"/>
        <v>по всем строкам (кроме стр.214, 215, 216, 220) гр.6 раздела 2 ф.0503196 &lt;&gt; соответствующим строкам (кроме стр.214, 215, 216, 220) гр.3 + 4 + 5 раздела 2 - недопустимо.</v>
      </c>
      <c r="AA437" s="210" t="s">
        <v>123</v>
      </c>
      <c r="AB437" s="210" t="s">
        <v>123</v>
      </c>
      <c r="AC437" s="211"/>
      <c r="AD437" s="178"/>
      <c r="AE437" s="185" t="s">
        <v>4</v>
      </c>
      <c r="AF437" s="219" t="s">
        <v>123</v>
      </c>
      <c r="AG437" s="199">
        <f t="shared" si="293"/>
        <v>1</v>
      </c>
      <c r="AH437" s="200">
        <f t="shared" si="294"/>
        <v>0</v>
      </c>
      <c r="AI437" s="201">
        <f t="shared" si="295"/>
        <v>0</v>
      </c>
      <c r="AJ437" s="221" t="str">
        <f t="shared" si="296"/>
        <v>по всем строкам</v>
      </c>
      <c r="AK437" s="206" t="str">
        <f t="shared" si="297"/>
        <v xml:space="preserve"> (кроме стр.214, 215, 216, 220)</v>
      </c>
      <c r="AL437" s="206" t="str">
        <f t="shared" si="298"/>
        <v xml:space="preserve"> гр.6</v>
      </c>
      <c r="AM437" s="206" t="str">
        <f t="shared" si="299"/>
        <v/>
      </c>
      <c r="AN437" s="206" t="str">
        <f t="shared" si="300"/>
        <v xml:space="preserve"> раздела 2</v>
      </c>
      <c r="AO437" s="206" t="str">
        <f t="shared" si="311"/>
        <v xml:space="preserve"> ф.0503196</v>
      </c>
      <c r="AP437" s="222" t="str">
        <f t="shared" si="301"/>
        <v/>
      </c>
      <c r="AQ437" s="206" t="str">
        <f t="shared" si="302"/>
        <v xml:space="preserve"> &lt;&gt;</v>
      </c>
      <c r="AR437" s="206" t="str">
        <f t="shared" si="303"/>
        <v/>
      </c>
      <c r="AS437" s="206" t="str">
        <f t="shared" si="304"/>
        <v xml:space="preserve"> соответствующим строкам</v>
      </c>
      <c r="AT437" s="206" t="str">
        <f t="shared" si="305"/>
        <v xml:space="preserve"> (кроме стр.214, 215, 216, 220)</v>
      </c>
      <c r="AU437" s="206" t="str">
        <f t="shared" si="306"/>
        <v xml:space="preserve"> гр.3 + 4 + 5</v>
      </c>
      <c r="AV437" s="206" t="str">
        <f t="shared" si="307"/>
        <v/>
      </c>
      <c r="AW437" s="197" t="str">
        <f t="shared" si="308"/>
        <v xml:space="preserve"> раздела 2</v>
      </c>
      <c r="AX437" s="221" t="str">
        <f t="shared" si="309"/>
        <v xml:space="preserve"> - недопустимо.</v>
      </c>
      <c r="AY437" s="296" t="s">
        <v>1462</v>
      </c>
    </row>
    <row r="438" spans="1:51" s="200" customFormat="1" ht="30" hidden="1" outlineLevel="1" x14ac:dyDescent="0.25">
      <c r="A438" s="227"/>
      <c r="B438" s="280" t="str">
        <f>"В"&amp;COUNTA($C$420:C438)&amp;"_"&amp;MID(I438,5,3)</f>
        <v>В19_196</v>
      </c>
      <c r="C438" s="281" t="s">
        <v>116</v>
      </c>
      <c r="D438" s="281" t="s">
        <v>116</v>
      </c>
      <c r="E438" s="281" t="s">
        <v>117</v>
      </c>
      <c r="F438" s="281" t="s">
        <v>116</v>
      </c>
      <c r="G438" s="281" t="s">
        <v>116</v>
      </c>
      <c r="H438" s="281" t="s">
        <v>116</v>
      </c>
      <c r="I438" s="281" t="s">
        <v>173</v>
      </c>
      <c r="J438" s="281"/>
      <c r="K438" s="281"/>
      <c r="L438" s="281"/>
      <c r="M438" s="281" t="s">
        <v>131</v>
      </c>
      <c r="N438" s="281" t="s">
        <v>293</v>
      </c>
      <c r="O438" s="281"/>
      <c r="P438" s="281" t="s">
        <v>226</v>
      </c>
      <c r="Q438" s="282"/>
      <c r="R438" s="290" t="s">
        <v>122</v>
      </c>
      <c r="S438" s="284"/>
      <c r="T438" s="295"/>
      <c r="U438" s="281" t="s">
        <v>131</v>
      </c>
      <c r="V438" s="281" t="s">
        <v>618</v>
      </c>
      <c r="W438" s="286"/>
      <c r="X438" s="281" t="s">
        <v>226</v>
      </c>
      <c r="Y438" s="286"/>
      <c r="Z438" s="287" t="str">
        <f t="shared" ref="Z438:Z442" si="350">AJ438&amp;AK438&amp;AL438&amp;AM438&amp;AN438&amp;AO438&amp;AP438&amp;AQ438&amp;AR438&amp;AS438&amp;AT438&amp;AU438&amp;AV438&amp;AW438&amp;AX438</f>
        <v>стр.200 гр.3, 4 раздела 2 ф.0503196 &lt;&gt; 210 гр.3, 4 раздела 2 - недопустимо.</v>
      </c>
      <c r="AA438" s="288" t="s">
        <v>123</v>
      </c>
      <c r="AB438" s="288" t="s">
        <v>123</v>
      </c>
      <c r="AC438" s="289"/>
      <c r="AD438" s="178"/>
      <c r="AE438" s="185" t="s">
        <v>4</v>
      </c>
      <c r="AF438" s="219" t="s">
        <v>123</v>
      </c>
      <c r="AG438" s="199">
        <f t="shared" ref="AG438:AG442" si="351">IF(AE438="Включена",1,0)</f>
        <v>1</v>
      </c>
      <c r="AH438" s="200">
        <f t="shared" ref="AH438:AH442" si="352">IF(AE438="Черновик",1,0)</f>
        <v>0</v>
      </c>
      <c r="AI438" s="201">
        <f t="shared" ref="AI438:AI442" si="353">IF(AE438="Отсутствует",1,0)</f>
        <v>0</v>
      </c>
      <c r="AJ438" s="221" t="str">
        <f t="shared" ref="AJ438:AJ442" si="354">IF(N438="*","по всем строкам","стр."&amp;N438)</f>
        <v>стр.200</v>
      </c>
      <c r="AK438" s="206" t="str">
        <f t="shared" ref="AK438:AK442" si="355">IF(O438="",""," (кроме стр."&amp;O438&amp;")")</f>
        <v/>
      </c>
      <c r="AL438" s="206" t="str">
        <f t="shared" ref="AL438:AL442" si="356">IF(P438="*"," по всем графам"," гр."&amp;P438)</f>
        <v xml:space="preserve"> гр.3, 4</v>
      </c>
      <c r="AM438" s="206" t="str">
        <f t="shared" ref="AM438:AM442" si="357">IF(Q438="",""," (кроме гр."&amp;Q438&amp;")")</f>
        <v/>
      </c>
      <c r="AN438" s="206" t="str">
        <f t="shared" ref="AN438:AN442" si="358">IF(M438="",""," раздела "&amp;M438)</f>
        <v xml:space="preserve"> раздела 2</v>
      </c>
      <c r="AO438" s="206" t="str">
        <f t="shared" ref="AO438:AO442" si="359">" ф."&amp;I438</f>
        <v xml:space="preserve"> ф.0503196</v>
      </c>
      <c r="AP438" s="222" t="str">
        <f t="shared" ref="AP438:AP442" si="360">IF(J438="",""," (ПРП="&amp;J438&amp;")")</f>
        <v/>
      </c>
      <c r="AQ438" s="206" t="str">
        <f t="shared" ref="AQ438:AQ442" si="361">IF(R438="="," &lt;&gt;",IF(R438="&lt;&gt;"," =",IF(R438="&gt;"," &lt;",IF(R438="&lt;"," &gt;",IF(R438="&gt;="," &lt;",IF(R438="&lt;="," &gt;",""))))))</f>
        <v xml:space="preserve"> &lt;&gt;</v>
      </c>
      <c r="AR438" s="206" t="str">
        <f t="shared" ref="AR438:AR442" si="362">IF(S438="",""," "&amp;S438)</f>
        <v/>
      </c>
      <c r="AS438" s="206" t="str">
        <f t="shared" ref="AS438:AS442" si="363">IF(V438="*"," соответствующим строкам",IF(V438="",""," "&amp;V438))</f>
        <v xml:space="preserve"> 210</v>
      </c>
      <c r="AT438" s="206" t="str">
        <f t="shared" ref="AT438:AT442" si="364">IF(W438="",""," (кроме стр."&amp;W438&amp;")")</f>
        <v/>
      </c>
      <c r="AU438" s="206" t="str">
        <f t="shared" ref="AU438:AU442" si="365">IF(X438="*"," по соответствующим графам",IF(X438="",""," гр."&amp;X438))</f>
        <v xml:space="preserve"> гр.3, 4</v>
      </c>
      <c r="AV438" s="206" t="str">
        <f t="shared" ref="AV438:AV442" si="366">IF(Y438="",""," (кроме гр."&amp;Y438&amp;")")</f>
        <v/>
      </c>
      <c r="AW438" s="197" t="str">
        <f t="shared" ref="AW438:AW442" si="367">IF(U438="",""," раздела "&amp;U438)</f>
        <v xml:space="preserve"> раздела 2</v>
      </c>
      <c r="AX438" s="221" t="str">
        <f t="shared" ref="AX438:AX442" si="368">IF(AC438="",IF(IF(OR(AA438="П",AB438="П"),"П","Б")="Б"," - недопустимо."," - требуется пояснение.")," - "&amp;AC438)</f>
        <v xml:space="preserve"> - недопустимо.</v>
      </c>
      <c r="AY438" s="296" t="s">
        <v>1455</v>
      </c>
    </row>
    <row r="439" spans="1:51" s="200" customFormat="1" ht="28.5" hidden="1" outlineLevel="1" x14ac:dyDescent="0.25">
      <c r="A439" s="227"/>
      <c r="B439" s="280" t="str">
        <f>"В"&amp;COUNTA($C$420:C439)&amp;"_"&amp;MID(I439,5,3)</f>
        <v>В20_196</v>
      </c>
      <c r="C439" s="281" t="s">
        <v>116</v>
      </c>
      <c r="D439" s="281" t="s">
        <v>116</v>
      </c>
      <c r="E439" s="281" t="s">
        <v>117</v>
      </c>
      <c r="F439" s="281" t="s">
        <v>116</v>
      </c>
      <c r="G439" s="281" t="s">
        <v>116</v>
      </c>
      <c r="H439" s="281" t="s">
        <v>116</v>
      </c>
      <c r="I439" s="281" t="s">
        <v>173</v>
      </c>
      <c r="J439" s="281"/>
      <c r="K439" s="281"/>
      <c r="L439" s="281"/>
      <c r="M439" s="281" t="s">
        <v>131</v>
      </c>
      <c r="N439" s="281" t="s">
        <v>293</v>
      </c>
      <c r="O439" s="281"/>
      <c r="P439" s="281" t="s">
        <v>965</v>
      </c>
      <c r="Q439" s="282"/>
      <c r="R439" s="290" t="s">
        <v>122</v>
      </c>
      <c r="S439" s="284"/>
      <c r="T439" s="295"/>
      <c r="U439" s="281" t="s">
        <v>131</v>
      </c>
      <c r="V439" s="281" t="s">
        <v>941</v>
      </c>
      <c r="W439" s="286"/>
      <c r="X439" s="281" t="s">
        <v>965</v>
      </c>
      <c r="Y439" s="286"/>
      <c r="Z439" s="287" t="str">
        <f t="shared" si="350"/>
        <v>стр.200 гр.5, 6 раздела 2 ф.0503196 &lt;&gt; 210 + 220 гр.5, 6 раздела 2 - недопустимо.</v>
      </c>
      <c r="AA439" s="288" t="s">
        <v>123</v>
      </c>
      <c r="AB439" s="288" t="s">
        <v>123</v>
      </c>
      <c r="AC439" s="289"/>
      <c r="AD439" s="178"/>
      <c r="AE439" s="185" t="s">
        <v>4</v>
      </c>
      <c r="AF439" s="219" t="s">
        <v>123</v>
      </c>
      <c r="AG439" s="199">
        <f t="shared" si="351"/>
        <v>1</v>
      </c>
      <c r="AH439" s="200">
        <f t="shared" si="352"/>
        <v>0</v>
      </c>
      <c r="AI439" s="201">
        <f t="shared" si="353"/>
        <v>0</v>
      </c>
      <c r="AJ439" s="221" t="str">
        <f t="shared" si="354"/>
        <v>стр.200</v>
      </c>
      <c r="AK439" s="206" t="str">
        <f t="shared" si="355"/>
        <v/>
      </c>
      <c r="AL439" s="206" t="str">
        <f t="shared" si="356"/>
        <v xml:space="preserve"> гр.5, 6</v>
      </c>
      <c r="AM439" s="206" t="str">
        <f t="shared" si="357"/>
        <v/>
      </c>
      <c r="AN439" s="206" t="str">
        <f t="shared" si="358"/>
        <v xml:space="preserve"> раздела 2</v>
      </c>
      <c r="AO439" s="206" t="str">
        <f t="shared" si="359"/>
        <v xml:space="preserve"> ф.0503196</v>
      </c>
      <c r="AP439" s="222" t="str">
        <f t="shared" si="360"/>
        <v/>
      </c>
      <c r="AQ439" s="206" t="str">
        <f t="shared" si="361"/>
        <v xml:space="preserve"> &lt;&gt;</v>
      </c>
      <c r="AR439" s="206" t="str">
        <f t="shared" si="362"/>
        <v/>
      </c>
      <c r="AS439" s="206" t="str">
        <f t="shared" si="363"/>
        <v xml:space="preserve"> 210 + 220</v>
      </c>
      <c r="AT439" s="206" t="str">
        <f t="shared" si="364"/>
        <v/>
      </c>
      <c r="AU439" s="206" t="str">
        <f t="shared" si="365"/>
        <v xml:space="preserve"> гр.5, 6</v>
      </c>
      <c r="AV439" s="206" t="str">
        <f t="shared" si="366"/>
        <v/>
      </c>
      <c r="AW439" s="197" t="str">
        <f t="shared" si="367"/>
        <v xml:space="preserve"> раздела 2</v>
      </c>
      <c r="AX439" s="221" t="str">
        <f t="shared" si="368"/>
        <v xml:space="preserve"> - недопустимо.</v>
      </c>
      <c r="AY439" s="296" t="s">
        <v>1456</v>
      </c>
    </row>
    <row r="440" spans="1:51" s="200" customFormat="1" ht="30" hidden="1" outlineLevel="1" x14ac:dyDescent="0.25">
      <c r="A440" s="227"/>
      <c r="B440" s="280" t="str">
        <f>"В"&amp;COUNTA($C$420:C440)&amp;"_"&amp;MID(I440,5,3)</f>
        <v>В21_196</v>
      </c>
      <c r="C440" s="281" t="s">
        <v>116</v>
      </c>
      <c r="D440" s="281" t="s">
        <v>116</v>
      </c>
      <c r="E440" s="281" t="s">
        <v>117</v>
      </c>
      <c r="F440" s="281" t="s">
        <v>116</v>
      </c>
      <c r="G440" s="281" t="s">
        <v>116</v>
      </c>
      <c r="H440" s="281" t="s">
        <v>116</v>
      </c>
      <c r="I440" s="281" t="s">
        <v>173</v>
      </c>
      <c r="J440" s="281"/>
      <c r="K440" s="281"/>
      <c r="L440" s="281"/>
      <c r="M440" s="281" t="s">
        <v>131</v>
      </c>
      <c r="N440" s="281" t="s">
        <v>618</v>
      </c>
      <c r="O440" s="281"/>
      <c r="P440" s="281" t="s">
        <v>684</v>
      </c>
      <c r="Q440" s="282"/>
      <c r="R440" s="290" t="s">
        <v>122</v>
      </c>
      <c r="S440" s="284"/>
      <c r="T440" s="295"/>
      <c r="U440" s="281" t="s">
        <v>131</v>
      </c>
      <c r="V440" s="281" t="s">
        <v>942</v>
      </c>
      <c r="W440" s="286"/>
      <c r="X440" s="281" t="s">
        <v>684</v>
      </c>
      <c r="Y440" s="286"/>
      <c r="Z440" s="287" t="str">
        <f t="shared" si="350"/>
        <v>стр.210 гр.3, 6 раздела 2 ф.0503196 &lt;&gt; 211 + 212 + 213 + 214 + 215 + 216  гр.3, 6 раздела 2 - недопустимо.</v>
      </c>
      <c r="AA440" s="288" t="s">
        <v>123</v>
      </c>
      <c r="AB440" s="288" t="s">
        <v>123</v>
      </c>
      <c r="AC440" s="289"/>
      <c r="AD440" s="178"/>
      <c r="AE440" s="185" t="s">
        <v>4</v>
      </c>
      <c r="AF440" s="219" t="s">
        <v>123</v>
      </c>
      <c r="AG440" s="199">
        <f t="shared" si="351"/>
        <v>1</v>
      </c>
      <c r="AH440" s="200">
        <f t="shared" si="352"/>
        <v>0</v>
      </c>
      <c r="AI440" s="201">
        <f t="shared" si="353"/>
        <v>0</v>
      </c>
      <c r="AJ440" s="221" t="str">
        <f t="shared" si="354"/>
        <v>стр.210</v>
      </c>
      <c r="AK440" s="206" t="str">
        <f t="shared" si="355"/>
        <v/>
      </c>
      <c r="AL440" s="206" t="str">
        <f t="shared" si="356"/>
        <v xml:space="preserve"> гр.3, 6</v>
      </c>
      <c r="AM440" s="206" t="str">
        <f t="shared" si="357"/>
        <v/>
      </c>
      <c r="AN440" s="206" t="str">
        <f t="shared" si="358"/>
        <v xml:space="preserve"> раздела 2</v>
      </c>
      <c r="AO440" s="206" t="str">
        <f t="shared" si="359"/>
        <v xml:space="preserve"> ф.0503196</v>
      </c>
      <c r="AP440" s="222" t="str">
        <f t="shared" si="360"/>
        <v/>
      </c>
      <c r="AQ440" s="206" t="str">
        <f t="shared" si="361"/>
        <v xml:space="preserve"> &lt;&gt;</v>
      </c>
      <c r="AR440" s="206" t="str">
        <f t="shared" si="362"/>
        <v/>
      </c>
      <c r="AS440" s="206" t="str">
        <f t="shared" si="363"/>
        <v xml:space="preserve"> 211 + 212 + 213 + 214 + 215 + 216 </v>
      </c>
      <c r="AT440" s="206" t="str">
        <f t="shared" si="364"/>
        <v/>
      </c>
      <c r="AU440" s="206" t="str">
        <f t="shared" si="365"/>
        <v xml:space="preserve"> гр.3, 6</v>
      </c>
      <c r="AV440" s="206" t="str">
        <f t="shared" si="366"/>
        <v/>
      </c>
      <c r="AW440" s="197" t="str">
        <f t="shared" si="367"/>
        <v xml:space="preserve"> раздела 2</v>
      </c>
      <c r="AX440" s="221" t="str">
        <f t="shared" si="368"/>
        <v xml:space="preserve"> - недопустимо.</v>
      </c>
      <c r="AY440" s="296" t="s">
        <v>1457</v>
      </c>
    </row>
    <row r="441" spans="1:51" s="200" customFormat="1" ht="28.5" hidden="1" outlineLevel="1" x14ac:dyDescent="0.25">
      <c r="A441" s="227"/>
      <c r="B441" s="280" t="str">
        <f>"В"&amp;COUNTA($C$420:C441)&amp;"_"&amp;MID(I441,5,3)</f>
        <v>В22_196</v>
      </c>
      <c r="C441" s="281" t="s">
        <v>116</v>
      </c>
      <c r="D441" s="281" t="s">
        <v>116</v>
      </c>
      <c r="E441" s="281" t="s">
        <v>117</v>
      </c>
      <c r="F441" s="281" t="s">
        <v>116</v>
      </c>
      <c r="G441" s="281" t="s">
        <v>116</v>
      </c>
      <c r="H441" s="281" t="s">
        <v>116</v>
      </c>
      <c r="I441" s="281" t="s">
        <v>173</v>
      </c>
      <c r="J441" s="281"/>
      <c r="K441" s="281"/>
      <c r="L441" s="281"/>
      <c r="M441" s="281" t="s">
        <v>131</v>
      </c>
      <c r="N441" s="281" t="s">
        <v>618</v>
      </c>
      <c r="O441" s="281"/>
      <c r="P441" s="281" t="s">
        <v>134</v>
      </c>
      <c r="Q441" s="282"/>
      <c r="R441" s="290" t="s">
        <v>122</v>
      </c>
      <c r="S441" s="284"/>
      <c r="T441" s="295"/>
      <c r="U441" s="281" t="s">
        <v>131</v>
      </c>
      <c r="V441" s="281" t="s">
        <v>943</v>
      </c>
      <c r="W441" s="286"/>
      <c r="X441" s="281" t="s">
        <v>134</v>
      </c>
      <c r="Y441" s="286"/>
      <c r="Z441" s="287" t="str">
        <f t="shared" si="350"/>
        <v>стр.210 гр.4 раздела 2 ф.0503196 &lt;&gt; 211 +  212 + 213 + 214 гр.4 раздела 2 - недопустимо.</v>
      </c>
      <c r="AA441" s="288" t="s">
        <v>123</v>
      </c>
      <c r="AB441" s="288" t="s">
        <v>123</v>
      </c>
      <c r="AC441" s="289"/>
      <c r="AD441" s="178"/>
      <c r="AE441" s="185" t="s">
        <v>4</v>
      </c>
      <c r="AF441" s="219" t="s">
        <v>123</v>
      </c>
      <c r="AG441" s="199">
        <f t="shared" si="351"/>
        <v>1</v>
      </c>
      <c r="AH441" s="200">
        <f t="shared" si="352"/>
        <v>0</v>
      </c>
      <c r="AI441" s="201">
        <f t="shared" si="353"/>
        <v>0</v>
      </c>
      <c r="AJ441" s="221" t="str">
        <f t="shared" si="354"/>
        <v>стр.210</v>
      </c>
      <c r="AK441" s="206" t="str">
        <f t="shared" si="355"/>
        <v/>
      </c>
      <c r="AL441" s="206" t="str">
        <f t="shared" si="356"/>
        <v xml:space="preserve"> гр.4</v>
      </c>
      <c r="AM441" s="206" t="str">
        <f t="shared" si="357"/>
        <v/>
      </c>
      <c r="AN441" s="206" t="str">
        <f t="shared" si="358"/>
        <v xml:space="preserve"> раздела 2</v>
      </c>
      <c r="AO441" s="206" t="str">
        <f t="shared" si="359"/>
        <v xml:space="preserve"> ф.0503196</v>
      </c>
      <c r="AP441" s="222" t="str">
        <f t="shared" si="360"/>
        <v/>
      </c>
      <c r="AQ441" s="206" t="str">
        <f t="shared" si="361"/>
        <v xml:space="preserve"> &lt;&gt;</v>
      </c>
      <c r="AR441" s="206" t="str">
        <f t="shared" si="362"/>
        <v/>
      </c>
      <c r="AS441" s="206" t="str">
        <f t="shared" si="363"/>
        <v xml:space="preserve"> 211 +  212 + 213 + 214</v>
      </c>
      <c r="AT441" s="206" t="str">
        <f t="shared" si="364"/>
        <v/>
      </c>
      <c r="AU441" s="206" t="str">
        <f t="shared" si="365"/>
        <v xml:space="preserve"> гр.4</v>
      </c>
      <c r="AV441" s="206" t="str">
        <f t="shared" si="366"/>
        <v/>
      </c>
      <c r="AW441" s="197" t="str">
        <f t="shared" si="367"/>
        <v xml:space="preserve"> раздела 2</v>
      </c>
      <c r="AX441" s="221" t="str">
        <f t="shared" si="368"/>
        <v xml:space="preserve"> - недопустимо.</v>
      </c>
      <c r="AY441" s="296" t="s">
        <v>1459</v>
      </c>
    </row>
    <row r="442" spans="1:51" s="200" customFormat="1" ht="28.5" hidden="1" outlineLevel="1" x14ac:dyDescent="0.25">
      <c r="A442" s="227"/>
      <c r="B442" s="280" t="str">
        <f>"В"&amp;COUNTA($C$420:C442)&amp;"_"&amp;MID(I442,5,3)</f>
        <v>В23_196</v>
      </c>
      <c r="C442" s="281" t="s">
        <v>116</v>
      </c>
      <c r="D442" s="281" t="s">
        <v>116</v>
      </c>
      <c r="E442" s="281" t="s">
        <v>117</v>
      </c>
      <c r="F442" s="281" t="s">
        <v>116</v>
      </c>
      <c r="G442" s="281" t="s">
        <v>116</v>
      </c>
      <c r="H442" s="281" t="s">
        <v>116</v>
      </c>
      <c r="I442" s="281" t="s">
        <v>173</v>
      </c>
      <c r="J442" s="281"/>
      <c r="K442" s="281"/>
      <c r="L442" s="281"/>
      <c r="M442" s="281" t="s">
        <v>131</v>
      </c>
      <c r="N442" s="281" t="s">
        <v>618</v>
      </c>
      <c r="O442" s="281"/>
      <c r="P442" s="281" t="s">
        <v>124</v>
      </c>
      <c r="Q442" s="282"/>
      <c r="R442" s="290" t="s">
        <v>122</v>
      </c>
      <c r="S442" s="284"/>
      <c r="T442" s="295"/>
      <c r="U442" s="281" t="s">
        <v>131</v>
      </c>
      <c r="V442" s="281" t="s">
        <v>622</v>
      </c>
      <c r="W442" s="286"/>
      <c r="X442" s="281" t="s">
        <v>124</v>
      </c>
      <c r="Y442" s="286"/>
      <c r="Z442" s="287" t="str">
        <f t="shared" si="350"/>
        <v>стр.210 гр.5 раздела 2 ф.0503196 &lt;&gt; 211 + 212 + 213 гр.5 раздела 2 - недопустимо.</v>
      </c>
      <c r="AA442" s="288" t="s">
        <v>123</v>
      </c>
      <c r="AB442" s="288" t="s">
        <v>123</v>
      </c>
      <c r="AC442" s="289"/>
      <c r="AD442" s="178"/>
      <c r="AE442" s="185" t="s">
        <v>4</v>
      </c>
      <c r="AF442" s="219" t="s">
        <v>123</v>
      </c>
      <c r="AG442" s="199">
        <f t="shared" si="351"/>
        <v>1</v>
      </c>
      <c r="AH442" s="200">
        <f t="shared" si="352"/>
        <v>0</v>
      </c>
      <c r="AI442" s="201">
        <f t="shared" si="353"/>
        <v>0</v>
      </c>
      <c r="AJ442" s="221" t="str">
        <f t="shared" si="354"/>
        <v>стр.210</v>
      </c>
      <c r="AK442" s="206" t="str">
        <f t="shared" si="355"/>
        <v/>
      </c>
      <c r="AL442" s="206" t="str">
        <f t="shared" si="356"/>
        <v xml:space="preserve"> гр.5</v>
      </c>
      <c r="AM442" s="206" t="str">
        <f t="shared" si="357"/>
        <v/>
      </c>
      <c r="AN442" s="206" t="str">
        <f t="shared" si="358"/>
        <v xml:space="preserve"> раздела 2</v>
      </c>
      <c r="AO442" s="206" t="str">
        <f t="shared" si="359"/>
        <v xml:space="preserve"> ф.0503196</v>
      </c>
      <c r="AP442" s="222" t="str">
        <f t="shared" si="360"/>
        <v/>
      </c>
      <c r="AQ442" s="206" t="str">
        <f t="shared" si="361"/>
        <v xml:space="preserve"> &lt;&gt;</v>
      </c>
      <c r="AR442" s="206" t="str">
        <f t="shared" si="362"/>
        <v/>
      </c>
      <c r="AS442" s="206" t="str">
        <f t="shared" si="363"/>
        <v xml:space="preserve"> 211 + 212 + 213</v>
      </c>
      <c r="AT442" s="206" t="str">
        <f t="shared" si="364"/>
        <v/>
      </c>
      <c r="AU442" s="206" t="str">
        <f t="shared" si="365"/>
        <v xml:space="preserve"> гр.5</v>
      </c>
      <c r="AV442" s="206" t="str">
        <f t="shared" si="366"/>
        <v/>
      </c>
      <c r="AW442" s="197" t="str">
        <f t="shared" si="367"/>
        <v xml:space="preserve"> раздела 2</v>
      </c>
      <c r="AX442" s="221" t="str">
        <f t="shared" si="368"/>
        <v xml:space="preserve"> - недопустимо.</v>
      </c>
      <c r="AY442" s="296" t="s">
        <v>1458</v>
      </c>
    </row>
    <row r="443" spans="1:51" s="200" customFormat="1" hidden="1" outlineLevel="1" x14ac:dyDescent="0.25">
      <c r="A443" s="227"/>
      <c r="B443" s="280" t="str">
        <f>"В"&amp;COUNTA($C$420:C443)&amp;"_"&amp;MID(I443,5,3)</f>
        <v>В24_196</v>
      </c>
      <c r="C443" s="281" t="s">
        <v>116</v>
      </c>
      <c r="D443" s="281" t="s">
        <v>116</v>
      </c>
      <c r="E443" s="281" t="s">
        <v>117</v>
      </c>
      <c r="F443" s="281" t="s">
        <v>116</v>
      </c>
      <c r="G443" s="281" t="s">
        <v>116</v>
      </c>
      <c r="H443" s="281" t="s">
        <v>116</v>
      </c>
      <c r="I443" s="281" t="s">
        <v>173</v>
      </c>
      <c r="J443" s="281"/>
      <c r="K443" s="281"/>
      <c r="L443" s="281"/>
      <c r="M443" s="281" t="s">
        <v>131</v>
      </c>
      <c r="N443" s="281" t="s">
        <v>939</v>
      </c>
      <c r="O443" s="281"/>
      <c r="P443" s="281" t="s">
        <v>138</v>
      </c>
      <c r="Q443" s="282"/>
      <c r="R443" s="290" t="s">
        <v>122</v>
      </c>
      <c r="S443" s="284"/>
      <c r="T443" s="295"/>
      <c r="U443" s="281" t="s">
        <v>131</v>
      </c>
      <c r="V443" s="281" t="s">
        <v>939</v>
      </c>
      <c r="W443" s="281"/>
      <c r="X443" s="286" t="s">
        <v>616</v>
      </c>
      <c r="Y443" s="286"/>
      <c r="Z443" s="287" t="str">
        <f t="shared" si="292"/>
        <v>стр.214 гр.6 раздела 2 ф.0503196 &lt;&gt; 214 гр.3 + 4 раздела 2 - недопустимо.</v>
      </c>
      <c r="AA443" s="288" t="s">
        <v>123</v>
      </c>
      <c r="AB443" s="288" t="s">
        <v>123</v>
      </c>
      <c r="AC443" s="289"/>
      <c r="AD443" s="178"/>
      <c r="AE443" s="185" t="s">
        <v>4</v>
      </c>
      <c r="AF443" s="219" t="s">
        <v>123</v>
      </c>
      <c r="AG443" s="199">
        <f t="shared" si="293"/>
        <v>1</v>
      </c>
      <c r="AH443" s="200">
        <f t="shared" si="294"/>
        <v>0</v>
      </c>
      <c r="AI443" s="201">
        <f t="shared" si="295"/>
        <v>0</v>
      </c>
      <c r="AJ443" s="221" t="str">
        <f t="shared" si="296"/>
        <v>стр.214</v>
      </c>
      <c r="AK443" s="206" t="str">
        <f t="shared" si="297"/>
        <v/>
      </c>
      <c r="AL443" s="206" t="str">
        <f t="shared" si="298"/>
        <v xml:space="preserve"> гр.6</v>
      </c>
      <c r="AM443" s="206" t="str">
        <f t="shared" si="299"/>
        <v/>
      </c>
      <c r="AN443" s="206" t="str">
        <f t="shared" si="300"/>
        <v xml:space="preserve"> раздела 2</v>
      </c>
      <c r="AO443" s="206" t="str">
        <f t="shared" si="311"/>
        <v xml:space="preserve"> ф.0503196</v>
      </c>
      <c r="AP443" s="222" t="str">
        <f t="shared" si="301"/>
        <v/>
      </c>
      <c r="AQ443" s="206" t="str">
        <f t="shared" si="302"/>
        <v xml:space="preserve"> &lt;&gt;</v>
      </c>
      <c r="AR443" s="206" t="str">
        <f t="shared" si="303"/>
        <v/>
      </c>
      <c r="AS443" s="206" t="str">
        <f t="shared" si="304"/>
        <v xml:space="preserve"> 214</v>
      </c>
      <c r="AT443" s="206" t="str">
        <f t="shared" si="305"/>
        <v/>
      </c>
      <c r="AU443" s="206" t="str">
        <f t="shared" si="306"/>
        <v xml:space="preserve"> гр.3 + 4</v>
      </c>
      <c r="AV443" s="206" t="str">
        <f t="shared" si="307"/>
        <v/>
      </c>
      <c r="AW443" s="197" t="str">
        <f t="shared" si="308"/>
        <v xml:space="preserve"> раздела 2</v>
      </c>
      <c r="AX443" s="221" t="str">
        <f t="shared" si="309"/>
        <v xml:space="preserve"> - недопустимо.</v>
      </c>
      <c r="AY443" s="296" t="s">
        <v>1460</v>
      </c>
    </row>
    <row r="444" spans="1:51" s="200" customFormat="1" ht="30" hidden="1" outlineLevel="1" x14ac:dyDescent="0.25">
      <c r="A444" s="227"/>
      <c r="B444" s="280" t="str">
        <f>"В"&amp;COUNTA($C$420:C444)&amp;"_"&amp;MID(I444,5,3)</f>
        <v>В25_196</v>
      </c>
      <c r="C444" s="281" t="s">
        <v>116</v>
      </c>
      <c r="D444" s="281" t="s">
        <v>116</v>
      </c>
      <c r="E444" s="281" t="s">
        <v>117</v>
      </c>
      <c r="F444" s="281" t="s">
        <v>116</v>
      </c>
      <c r="G444" s="281" t="s">
        <v>116</v>
      </c>
      <c r="H444" s="281" t="s">
        <v>116</v>
      </c>
      <c r="I444" s="281" t="s">
        <v>173</v>
      </c>
      <c r="J444" s="281"/>
      <c r="K444" s="281"/>
      <c r="L444" s="281"/>
      <c r="M444" s="281" t="s">
        <v>131</v>
      </c>
      <c r="N444" s="281" t="s">
        <v>940</v>
      </c>
      <c r="O444" s="281"/>
      <c r="P444" s="281" t="s">
        <v>138</v>
      </c>
      <c r="Q444" s="282"/>
      <c r="R444" s="290" t="s">
        <v>122</v>
      </c>
      <c r="S444" s="284"/>
      <c r="T444" s="295"/>
      <c r="U444" s="281" t="s">
        <v>131</v>
      </c>
      <c r="V444" s="281" t="s">
        <v>940</v>
      </c>
      <c r="W444" s="281"/>
      <c r="X444" s="286" t="s">
        <v>125</v>
      </c>
      <c r="Y444" s="286"/>
      <c r="Z444" s="287" t="str">
        <f t="shared" si="292"/>
        <v>стр.215, 216 гр.6 раздела 2 ф.0503196 &lt;&gt; 215, 216 гр.3 раздела 2 - недопустимо.</v>
      </c>
      <c r="AA444" s="288" t="s">
        <v>123</v>
      </c>
      <c r="AB444" s="288" t="s">
        <v>123</v>
      </c>
      <c r="AC444" s="289"/>
      <c r="AD444" s="178"/>
      <c r="AE444" s="185" t="s">
        <v>4</v>
      </c>
      <c r="AF444" s="219" t="s">
        <v>123</v>
      </c>
      <c r="AG444" s="199">
        <f t="shared" si="293"/>
        <v>1</v>
      </c>
      <c r="AH444" s="200">
        <f t="shared" si="294"/>
        <v>0</v>
      </c>
      <c r="AI444" s="201">
        <f t="shared" si="295"/>
        <v>0</v>
      </c>
      <c r="AJ444" s="221" t="str">
        <f t="shared" si="296"/>
        <v>стр.215, 216</v>
      </c>
      <c r="AK444" s="206" t="str">
        <f t="shared" si="297"/>
        <v/>
      </c>
      <c r="AL444" s="206" t="str">
        <f t="shared" si="298"/>
        <v xml:space="preserve"> гр.6</v>
      </c>
      <c r="AM444" s="206" t="str">
        <f t="shared" si="299"/>
        <v/>
      </c>
      <c r="AN444" s="206" t="str">
        <f t="shared" si="300"/>
        <v xml:space="preserve"> раздела 2</v>
      </c>
      <c r="AO444" s="206" t="str">
        <f t="shared" si="311"/>
        <v xml:space="preserve"> ф.0503196</v>
      </c>
      <c r="AP444" s="222" t="str">
        <f t="shared" si="301"/>
        <v/>
      </c>
      <c r="AQ444" s="206" t="str">
        <f t="shared" si="302"/>
        <v xml:space="preserve"> &lt;&gt;</v>
      </c>
      <c r="AR444" s="206" t="str">
        <f t="shared" si="303"/>
        <v/>
      </c>
      <c r="AS444" s="206" t="str">
        <f t="shared" si="304"/>
        <v xml:space="preserve"> 215, 216</v>
      </c>
      <c r="AT444" s="206" t="str">
        <f t="shared" si="305"/>
        <v/>
      </c>
      <c r="AU444" s="206" t="str">
        <f t="shared" si="306"/>
        <v xml:space="preserve"> гр.3</v>
      </c>
      <c r="AV444" s="206" t="str">
        <f t="shared" si="307"/>
        <v/>
      </c>
      <c r="AW444" s="197" t="str">
        <f t="shared" si="308"/>
        <v xml:space="preserve"> раздела 2</v>
      </c>
      <c r="AX444" s="221" t="str">
        <f t="shared" si="309"/>
        <v xml:space="preserve"> - недопустимо.</v>
      </c>
      <c r="AY444" s="296" t="s">
        <v>1463</v>
      </c>
    </row>
    <row r="445" spans="1:51" s="200" customFormat="1" hidden="1" outlineLevel="1" x14ac:dyDescent="0.25">
      <c r="A445" s="227"/>
      <c r="B445" s="280" t="str">
        <f>"В"&amp;COUNTA($C$420:C445)&amp;"_"&amp;MID(I445,5,3)</f>
        <v>В26_196</v>
      </c>
      <c r="C445" s="281" t="s">
        <v>116</v>
      </c>
      <c r="D445" s="281" t="s">
        <v>116</v>
      </c>
      <c r="E445" s="281" t="s">
        <v>117</v>
      </c>
      <c r="F445" s="281" t="s">
        <v>116</v>
      </c>
      <c r="G445" s="281" t="s">
        <v>116</v>
      </c>
      <c r="H445" s="281" t="s">
        <v>116</v>
      </c>
      <c r="I445" s="281" t="s">
        <v>173</v>
      </c>
      <c r="J445" s="281"/>
      <c r="K445" s="281"/>
      <c r="L445" s="281"/>
      <c r="M445" s="281" t="s">
        <v>131</v>
      </c>
      <c r="N445" s="281" t="s">
        <v>689</v>
      </c>
      <c r="O445" s="281"/>
      <c r="P445" s="281" t="s">
        <v>138</v>
      </c>
      <c r="Q445" s="282"/>
      <c r="R445" s="290" t="s">
        <v>122</v>
      </c>
      <c r="S445" s="284"/>
      <c r="T445" s="295"/>
      <c r="U445" s="281" t="s">
        <v>131</v>
      </c>
      <c r="V445" s="281" t="s">
        <v>689</v>
      </c>
      <c r="W445" s="293"/>
      <c r="X445" s="286" t="s">
        <v>124</v>
      </c>
      <c r="Y445" s="286"/>
      <c r="Z445" s="287" t="str">
        <f t="shared" si="292"/>
        <v>стр.220 гр.6 раздела 2 ф.0503196 &lt;&gt; 220 гр.5 раздела 2 - недопустимо.</v>
      </c>
      <c r="AA445" s="288" t="s">
        <v>123</v>
      </c>
      <c r="AB445" s="288" t="s">
        <v>123</v>
      </c>
      <c r="AC445" s="289"/>
      <c r="AD445" s="178"/>
      <c r="AE445" s="185" t="s">
        <v>4</v>
      </c>
      <c r="AF445" s="219" t="s">
        <v>123</v>
      </c>
      <c r="AG445" s="199">
        <f t="shared" si="293"/>
        <v>1</v>
      </c>
      <c r="AH445" s="200">
        <f t="shared" si="294"/>
        <v>0</v>
      </c>
      <c r="AI445" s="201">
        <f t="shared" si="295"/>
        <v>0</v>
      </c>
      <c r="AJ445" s="221" t="str">
        <f t="shared" si="296"/>
        <v>стр.220</v>
      </c>
      <c r="AK445" s="206" t="str">
        <f t="shared" si="297"/>
        <v/>
      </c>
      <c r="AL445" s="206" t="str">
        <f t="shared" si="298"/>
        <v xml:space="preserve"> гр.6</v>
      </c>
      <c r="AM445" s="206" t="str">
        <f t="shared" si="299"/>
        <v/>
      </c>
      <c r="AN445" s="206" t="str">
        <f t="shared" si="300"/>
        <v xml:space="preserve"> раздела 2</v>
      </c>
      <c r="AO445" s="206" t="str">
        <f t="shared" si="311"/>
        <v xml:space="preserve"> ф.0503196</v>
      </c>
      <c r="AP445" s="222" t="str">
        <f t="shared" si="301"/>
        <v/>
      </c>
      <c r="AQ445" s="206" t="str">
        <f t="shared" si="302"/>
        <v xml:space="preserve"> &lt;&gt;</v>
      </c>
      <c r="AR445" s="206" t="str">
        <f t="shared" si="303"/>
        <v/>
      </c>
      <c r="AS445" s="206" t="str">
        <f t="shared" si="304"/>
        <v xml:space="preserve"> 220</v>
      </c>
      <c r="AT445" s="206" t="str">
        <f t="shared" si="305"/>
        <v/>
      </c>
      <c r="AU445" s="206" t="str">
        <f t="shared" si="306"/>
        <v xml:space="preserve"> гр.5</v>
      </c>
      <c r="AV445" s="206" t="str">
        <f t="shared" si="307"/>
        <v/>
      </c>
      <c r="AW445" s="197" t="str">
        <f t="shared" si="308"/>
        <v xml:space="preserve"> раздела 2</v>
      </c>
      <c r="AX445" s="221" t="str">
        <f t="shared" si="309"/>
        <v xml:space="preserve"> - недопустимо.</v>
      </c>
      <c r="AY445" s="296" t="s">
        <v>1461</v>
      </c>
    </row>
    <row r="446" spans="1:51" s="200" customFormat="1" ht="75" hidden="1" outlineLevel="1" x14ac:dyDescent="0.25">
      <c r="A446" s="227"/>
      <c r="B446" s="280" t="str">
        <f>"В"&amp;COUNTA($C$420:C446)&amp;"_"&amp;MID(I446,5,3)</f>
        <v>В27_196</v>
      </c>
      <c r="C446" s="281" t="s">
        <v>116</v>
      </c>
      <c r="D446" s="281" t="s">
        <v>116</v>
      </c>
      <c r="E446" s="281" t="s">
        <v>117</v>
      </c>
      <c r="F446" s="281" t="s">
        <v>116</v>
      </c>
      <c r="G446" s="281" t="s">
        <v>116</v>
      </c>
      <c r="H446" s="281" t="s">
        <v>116</v>
      </c>
      <c r="I446" s="281" t="s">
        <v>173</v>
      </c>
      <c r="J446" s="281"/>
      <c r="K446" s="281"/>
      <c r="L446" s="281"/>
      <c r="M446" s="281" t="s">
        <v>125</v>
      </c>
      <c r="N446" s="281" t="s">
        <v>120</v>
      </c>
      <c r="O446" s="281" t="s">
        <v>944</v>
      </c>
      <c r="P446" s="281" t="s">
        <v>138</v>
      </c>
      <c r="Q446" s="282"/>
      <c r="R446" s="290" t="s">
        <v>122</v>
      </c>
      <c r="S446" s="284"/>
      <c r="T446" s="295"/>
      <c r="U446" s="281" t="s">
        <v>125</v>
      </c>
      <c r="V446" s="294" t="s">
        <v>120</v>
      </c>
      <c r="W446" s="293" t="s">
        <v>944</v>
      </c>
      <c r="X446" s="286" t="s">
        <v>929</v>
      </c>
      <c r="Y446" s="286"/>
      <c r="Z446" s="287" t="str">
        <f t="shared" si="292"/>
        <v>по всем строкам (кроме стр.810, 811, 812, 850, 851, 852, 860, 861, 862, 870, 871, 872, 900) гр.6 раздела 3 ф.0503196 &lt;&gt; соответствующим строкам (кроме стр.810, 811, 812, 850, 851, 852, 860, 861, 862, 870, 871, 872, 900) гр.3 + 4 + 5 раздела 3 - недопустимо.</v>
      </c>
      <c r="AA446" s="288" t="s">
        <v>123</v>
      </c>
      <c r="AB446" s="288" t="s">
        <v>123</v>
      </c>
      <c r="AC446" s="289"/>
      <c r="AD446" s="178"/>
      <c r="AE446" s="185" t="s">
        <v>4</v>
      </c>
      <c r="AF446" s="219" t="s">
        <v>123</v>
      </c>
      <c r="AG446" s="199">
        <f t="shared" si="293"/>
        <v>1</v>
      </c>
      <c r="AH446" s="200">
        <f t="shared" si="294"/>
        <v>0</v>
      </c>
      <c r="AI446" s="201">
        <f t="shared" si="295"/>
        <v>0</v>
      </c>
      <c r="AJ446" s="221" t="str">
        <f t="shared" si="296"/>
        <v>по всем строкам</v>
      </c>
      <c r="AK446" s="206" t="str">
        <f t="shared" si="297"/>
        <v xml:space="preserve"> (кроме стр.810, 811, 812, 850, 851, 852, 860, 861, 862, 870, 871, 872, 900)</v>
      </c>
      <c r="AL446" s="206" t="str">
        <f t="shared" si="298"/>
        <v xml:space="preserve"> гр.6</v>
      </c>
      <c r="AM446" s="206" t="str">
        <f t="shared" si="299"/>
        <v/>
      </c>
      <c r="AN446" s="206" t="str">
        <f t="shared" si="300"/>
        <v xml:space="preserve"> раздела 3</v>
      </c>
      <c r="AO446" s="206" t="str">
        <f t="shared" si="311"/>
        <v xml:space="preserve"> ф.0503196</v>
      </c>
      <c r="AP446" s="222" t="str">
        <f t="shared" si="301"/>
        <v/>
      </c>
      <c r="AQ446" s="206" t="str">
        <f t="shared" si="302"/>
        <v xml:space="preserve"> &lt;&gt;</v>
      </c>
      <c r="AR446" s="206" t="str">
        <f t="shared" si="303"/>
        <v/>
      </c>
      <c r="AS446" s="206" t="str">
        <f t="shared" si="304"/>
        <v xml:space="preserve"> соответствующим строкам</v>
      </c>
      <c r="AT446" s="206" t="str">
        <f t="shared" si="305"/>
        <v xml:space="preserve"> (кроме стр.810, 811, 812, 850, 851, 852, 860, 861, 862, 870, 871, 872, 900)</v>
      </c>
      <c r="AU446" s="206" t="str">
        <f t="shared" si="306"/>
        <v xml:space="preserve"> гр.3 + 4 + 5</v>
      </c>
      <c r="AV446" s="206" t="str">
        <f t="shared" si="307"/>
        <v/>
      </c>
      <c r="AW446" s="197" t="str">
        <f t="shared" si="308"/>
        <v xml:space="preserve"> раздела 3</v>
      </c>
      <c r="AX446" s="221" t="str">
        <f t="shared" si="309"/>
        <v xml:space="preserve"> - недопустимо.</v>
      </c>
      <c r="AY446" s="296" t="s">
        <v>1475</v>
      </c>
    </row>
    <row r="447" spans="1:51" s="200" customFormat="1" ht="30" hidden="1" outlineLevel="1" x14ac:dyDescent="0.25">
      <c r="A447" s="227"/>
      <c r="B447" s="280" t="str">
        <f>"В"&amp;COUNTA($C$420:C447)&amp;"_"&amp;MID(I447,5,3)</f>
        <v>В28_196</v>
      </c>
      <c r="C447" s="281" t="s">
        <v>116</v>
      </c>
      <c r="D447" s="281" t="s">
        <v>116</v>
      </c>
      <c r="E447" s="281" t="s">
        <v>117</v>
      </c>
      <c r="F447" s="281" t="s">
        <v>116</v>
      </c>
      <c r="G447" s="281" t="s">
        <v>116</v>
      </c>
      <c r="H447" s="281" t="s">
        <v>116</v>
      </c>
      <c r="I447" s="281" t="s">
        <v>173</v>
      </c>
      <c r="J447" s="281"/>
      <c r="K447" s="281"/>
      <c r="L447" s="281"/>
      <c r="M447" s="281" t="s">
        <v>125</v>
      </c>
      <c r="N447" s="281" t="s">
        <v>551</v>
      </c>
      <c r="O447" s="281"/>
      <c r="P447" s="281" t="s">
        <v>226</v>
      </c>
      <c r="Q447" s="282"/>
      <c r="R447" s="290" t="s">
        <v>122</v>
      </c>
      <c r="S447" s="284"/>
      <c r="T447" s="295"/>
      <c r="U447" s="281" t="s">
        <v>125</v>
      </c>
      <c r="V447" s="281" t="s">
        <v>564</v>
      </c>
      <c r="W447" s="286"/>
      <c r="X447" s="281" t="s">
        <v>226</v>
      </c>
      <c r="Y447" s="286"/>
      <c r="Z447" s="287" t="str">
        <f t="shared" si="292"/>
        <v>стр.700 гр.3, 4 раздела 3 ф.0503196 &lt;&gt; 800 гр.3, 4 раздела 3 - недопустимо.</v>
      </c>
      <c r="AA447" s="288" t="s">
        <v>123</v>
      </c>
      <c r="AB447" s="288" t="s">
        <v>123</v>
      </c>
      <c r="AC447" s="289"/>
      <c r="AD447" s="178"/>
      <c r="AE447" s="185" t="s">
        <v>4</v>
      </c>
      <c r="AF447" s="219" t="s">
        <v>123</v>
      </c>
      <c r="AG447" s="199">
        <f t="shared" si="293"/>
        <v>1</v>
      </c>
      <c r="AH447" s="200">
        <f t="shared" si="294"/>
        <v>0</v>
      </c>
      <c r="AI447" s="201">
        <f t="shared" si="295"/>
        <v>0</v>
      </c>
      <c r="AJ447" s="221" t="str">
        <f t="shared" si="296"/>
        <v>стр.700</v>
      </c>
      <c r="AK447" s="206" t="str">
        <f t="shared" si="297"/>
        <v/>
      </c>
      <c r="AL447" s="206" t="str">
        <f t="shared" si="298"/>
        <v xml:space="preserve"> гр.3, 4</v>
      </c>
      <c r="AM447" s="206" t="str">
        <f t="shared" si="299"/>
        <v/>
      </c>
      <c r="AN447" s="206" t="str">
        <f t="shared" si="300"/>
        <v xml:space="preserve"> раздела 3</v>
      </c>
      <c r="AO447" s="206" t="str">
        <f t="shared" si="311"/>
        <v xml:space="preserve"> ф.0503196</v>
      </c>
      <c r="AP447" s="222" t="str">
        <f t="shared" si="301"/>
        <v/>
      </c>
      <c r="AQ447" s="206" t="str">
        <f t="shared" si="302"/>
        <v xml:space="preserve"> &lt;&gt;</v>
      </c>
      <c r="AR447" s="206" t="str">
        <f t="shared" si="303"/>
        <v/>
      </c>
      <c r="AS447" s="206" t="str">
        <f t="shared" si="304"/>
        <v xml:space="preserve"> 800</v>
      </c>
      <c r="AT447" s="206" t="str">
        <f t="shared" si="305"/>
        <v/>
      </c>
      <c r="AU447" s="206" t="str">
        <f t="shared" si="306"/>
        <v xml:space="preserve"> гр.3, 4</v>
      </c>
      <c r="AV447" s="206" t="str">
        <f t="shared" si="307"/>
        <v/>
      </c>
      <c r="AW447" s="197" t="str">
        <f t="shared" si="308"/>
        <v xml:space="preserve"> раздела 3</v>
      </c>
      <c r="AX447" s="221" t="str">
        <f t="shared" si="309"/>
        <v xml:space="preserve"> - недопустимо.</v>
      </c>
      <c r="AY447" s="296" t="s">
        <v>1464</v>
      </c>
    </row>
    <row r="448" spans="1:51" s="200" customFormat="1" ht="28.5" hidden="1" outlineLevel="1" x14ac:dyDescent="0.25">
      <c r="A448" s="227"/>
      <c r="B448" s="280" t="str">
        <f>"В"&amp;COUNTA($C$420:C448)&amp;"_"&amp;MID(I448,5,3)</f>
        <v>В29_196</v>
      </c>
      <c r="C448" s="244" t="s">
        <v>116</v>
      </c>
      <c r="D448" s="244" t="s">
        <v>116</v>
      </c>
      <c r="E448" s="244" t="s">
        <v>117</v>
      </c>
      <c r="F448" s="244" t="s">
        <v>116</v>
      </c>
      <c r="G448" s="244" t="s">
        <v>116</v>
      </c>
      <c r="H448" s="244" t="s">
        <v>116</v>
      </c>
      <c r="I448" s="244" t="s">
        <v>173</v>
      </c>
      <c r="J448" s="244"/>
      <c r="K448" s="244"/>
      <c r="L448" s="244"/>
      <c r="M448" s="244" t="s">
        <v>125</v>
      </c>
      <c r="N448" s="244" t="s">
        <v>551</v>
      </c>
      <c r="O448" s="244"/>
      <c r="P448" s="244" t="s">
        <v>124</v>
      </c>
      <c r="Q448" s="245"/>
      <c r="R448" s="277" t="s">
        <v>122</v>
      </c>
      <c r="S448" s="247"/>
      <c r="T448" s="279"/>
      <c r="U448" s="244" t="s">
        <v>125</v>
      </c>
      <c r="V448" s="244" t="s">
        <v>945</v>
      </c>
      <c r="W448" s="207"/>
      <c r="X448" s="244" t="s">
        <v>124</v>
      </c>
      <c r="Y448" s="207"/>
      <c r="Z448" s="209" t="str">
        <f t="shared" si="292"/>
        <v>стр.700 гр.5 раздела 3 ф.0503196 &lt;&gt; 800 + 900 гр.5 раздела 3 - недопустимо.</v>
      </c>
      <c r="AA448" s="210" t="s">
        <v>123</v>
      </c>
      <c r="AB448" s="210" t="s">
        <v>123</v>
      </c>
      <c r="AC448" s="211"/>
      <c r="AD448" s="178"/>
      <c r="AE448" s="185" t="s">
        <v>4</v>
      </c>
      <c r="AF448" s="219" t="s">
        <v>123</v>
      </c>
      <c r="AG448" s="199">
        <f t="shared" si="293"/>
        <v>1</v>
      </c>
      <c r="AH448" s="200">
        <f t="shared" si="294"/>
        <v>0</v>
      </c>
      <c r="AI448" s="201">
        <f t="shared" si="295"/>
        <v>0</v>
      </c>
      <c r="AJ448" s="221" t="str">
        <f t="shared" si="296"/>
        <v>стр.700</v>
      </c>
      <c r="AK448" s="206" t="str">
        <f t="shared" si="297"/>
        <v/>
      </c>
      <c r="AL448" s="206" t="str">
        <f t="shared" si="298"/>
        <v xml:space="preserve"> гр.5</v>
      </c>
      <c r="AM448" s="206" t="str">
        <f t="shared" si="299"/>
        <v/>
      </c>
      <c r="AN448" s="206" t="str">
        <f t="shared" si="300"/>
        <v xml:space="preserve"> раздела 3</v>
      </c>
      <c r="AO448" s="206" t="str">
        <f t="shared" si="311"/>
        <v xml:space="preserve"> ф.0503196</v>
      </c>
      <c r="AP448" s="222" t="str">
        <f t="shared" si="301"/>
        <v/>
      </c>
      <c r="AQ448" s="206" t="str">
        <f t="shared" si="302"/>
        <v xml:space="preserve"> &lt;&gt;</v>
      </c>
      <c r="AR448" s="206" t="str">
        <f t="shared" si="303"/>
        <v/>
      </c>
      <c r="AS448" s="206" t="str">
        <f t="shared" si="304"/>
        <v xml:space="preserve"> 800 + 900</v>
      </c>
      <c r="AT448" s="206" t="str">
        <f t="shared" si="305"/>
        <v/>
      </c>
      <c r="AU448" s="206" t="str">
        <f t="shared" si="306"/>
        <v xml:space="preserve"> гр.5</v>
      </c>
      <c r="AV448" s="206" t="str">
        <f t="shared" si="307"/>
        <v/>
      </c>
      <c r="AW448" s="197" t="str">
        <f t="shared" si="308"/>
        <v xml:space="preserve"> раздела 3</v>
      </c>
      <c r="AX448" s="221" t="str">
        <f t="shared" si="309"/>
        <v xml:space="preserve"> - недопустимо.</v>
      </c>
      <c r="AY448" s="296" t="s">
        <v>1465</v>
      </c>
    </row>
    <row r="449" spans="1:51" s="200" customFormat="1" ht="30" hidden="1" outlineLevel="1" x14ac:dyDescent="0.25">
      <c r="A449" s="227"/>
      <c r="B449" s="280" t="str">
        <f>"В"&amp;COUNTA($C$420:C449)&amp;"_"&amp;MID(I449,5,3)</f>
        <v>В30_196</v>
      </c>
      <c r="C449" s="281" t="s">
        <v>116</v>
      </c>
      <c r="D449" s="281" t="s">
        <v>116</v>
      </c>
      <c r="E449" s="281" t="s">
        <v>117</v>
      </c>
      <c r="F449" s="281" t="s">
        <v>116</v>
      </c>
      <c r="G449" s="281" t="s">
        <v>116</v>
      </c>
      <c r="H449" s="281" t="s">
        <v>116</v>
      </c>
      <c r="I449" s="281" t="s">
        <v>173</v>
      </c>
      <c r="J449" s="281"/>
      <c r="K449" s="281"/>
      <c r="L449" s="281"/>
      <c r="M449" s="281" t="s">
        <v>125</v>
      </c>
      <c r="N449" s="281" t="s">
        <v>564</v>
      </c>
      <c r="O449" s="281"/>
      <c r="P449" s="281" t="s">
        <v>125</v>
      </c>
      <c r="Q449" s="282"/>
      <c r="R449" s="290" t="s">
        <v>122</v>
      </c>
      <c r="S449" s="284"/>
      <c r="T449" s="295"/>
      <c r="U449" s="281" t="s">
        <v>125</v>
      </c>
      <c r="V449" s="281" t="s">
        <v>946</v>
      </c>
      <c r="W449" s="286"/>
      <c r="X449" s="281" t="s">
        <v>125</v>
      </c>
      <c r="Y449" s="286"/>
      <c r="Z449" s="287" t="str">
        <f t="shared" si="292"/>
        <v>стр.800 гр.3 раздела 3 ф.0503196 &lt;&gt; 810 + 820 + 830 + 840 + 850 + 860 + 870 гр.3 раздела 3 - недопустимо.</v>
      </c>
      <c r="AA449" s="288" t="s">
        <v>123</v>
      </c>
      <c r="AB449" s="288" t="s">
        <v>123</v>
      </c>
      <c r="AC449" s="289"/>
      <c r="AD449" s="178"/>
      <c r="AE449" s="185" t="s">
        <v>4</v>
      </c>
      <c r="AF449" s="219" t="s">
        <v>123</v>
      </c>
      <c r="AG449" s="199">
        <f t="shared" si="293"/>
        <v>1</v>
      </c>
      <c r="AH449" s="200">
        <f t="shared" si="294"/>
        <v>0</v>
      </c>
      <c r="AI449" s="201">
        <f t="shared" si="295"/>
        <v>0</v>
      </c>
      <c r="AJ449" s="221" t="str">
        <f t="shared" si="296"/>
        <v>стр.800</v>
      </c>
      <c r="AK449" s="206" t="str">
        <f t="shared" si="297"/>
        <v/>
      </c>
      <c r="AL449" s="206" t="str">
        <f t="shared" si="298"/>
        <v xml:space="preserve"> гр.3</v>
      </c>
      <c r="AM449" s="206" t="str">
        <f t="shared" si="299"/>
        <v/>
      </c>
      <c r="AN449" s="206" t="str">
        <f t="shared" si="300"/>
        <v xml:space="preserve"> раздела 3</v>
      </c>
      <c r="AO449" s="206" t="str">
        <f t="shared" si="311"/>
        <v xml:space="preserve"> ф.0503196</v>
      </c>
      <c r="AP449" s="222" t="str">
        <f t="shared" si="301"/>
        <v/>
      </c>
      <c r="AQ449" s="206" t="str">
        <f t="shared" si="302"/>
        <v xml:space="preserve"> &lt;&gt;</v>
      </c>
      <c r="AR449" s="206" t="str">
        <f t="shared" si="303"/>
        <v/>
      </c>
      <c r="AS449" s="206" t="str">
        <f t="shared" si="304"/>
        <v xml:space="preserve"> 810 + 820 + 830 + 840 + 850 + 860 + 870</v>
      </c>
      <c r="AT449" s="206" t="str">
        <f t="shared" si="305"/>
        <v/>
      </c>
      <c r="AU449" s="206" t="str">
        <f t="shared" si="306"/>
        <v xml:space="preserve"> гр.3</v>
      </c>
      <c r="AV449" s="206" t="str">
        <f t="shared" si="307"/>
        <v/>
      </c>
      <c r="AW449" s="197" t="str">
        <f t="shared" si="308"/>
        <v xml:space="preserve"> раздела 3</v>
      </c>
      <c r="AX449" s="221" t="str">
        <f t="shared" si="309"/>
        <v xml:space="preserve"> - недопустимо.</v>
      </c>
      <c r="AY449" s="296" t="s">
        <v>1468</v>
      </c>
    </row>
    <row r="450" spans="1:51" s="200" customFormat="1" ht="28.5" hidden="1" outlineLevel="1" x14ac:dyDescent="0.25">
      <c r="A450" s="227"/>
      <c r="B450" s="280" t="str">
        <f>"В"&amp;COUNTA($C$420:C450)&amp;"_"&amp;MID(I450,5,3)</f>
        <v>В31_196</v>
      </c>
      <c r="C450" s="244" t="s">
        <v>116</v>
      </c>
      <c r="D450" s="244" t="s">
        <v>116</v>
      </c>
      <c r="E450" s="244" t="s">
        <v>117</v>
      </c>
      <c r="F450" s="244" t="s">
        <v>116</v>
      </c>
      <c r="G450" s="244" t="s">
        <v>116</v>
      </c>
      <c r="H450" s="244" t="s">
        <v>116</v>
      </c>
      <c r="I450" s="244" t="s">
        <v>173</v>
      </c>
      <c r="J450" s="244"/>
      <c r="K450" s="244"/>
      <c r="L450" s="244"/>
      <c r="M450" s="244" t="s">
        <v>125</v>
      </c>
      <c r="N450" s="244" t="s">
        <v>564</v>
      </c>
      <c r="O450" s="244"/>
      <c r="P450" s="244" t="s">
        <v>134</v>
      </c>
      <c r="Q450" s="245"/>
      <c r="R450" s="277" t="s">
        <v>122</v>
      </c>
      <c r="S450" s="247"/>
      <c r="T450" s="279"/>
      <c r="U450" s="244" t="s">
        <v>125</v>
      </c>
      <c r="V450" s="281" t="s">
        <v>1466</v>
      </c>
      <c r="W450" s="207"/>
      <c r="X450" s="244" t="s">
        <v>134</v>
      </c>
      <c r="Y450" s="207"/>
      <c r="Z450" s="209" t="str">
        <f t="shared" si="292"/>
        <v>стр.800 гр.4 раздела 3 ф.0503196 &lt;&gt; 820 + 830 + 840 + 850 гр.4 раздела 3 - недопустимо.</v>
      </c>
      <c r="AA450" s="210" t="s">
        <v>123</v>
      </c>
      <c r="AB450" s="210" t="s">
        <v>123</v>
      </c>
      <c r="AC450" s="211"/>
      <c r="AD450" s="178"/>
      <c r="AE450" s="185" t="s">
        <v>4</v>
      </c>
      <c r="AF450" s="219" t="s">
        <v>123</v>
      </c>
      <c r="AG450" s="199">
        <f t="shared" si="293"/>
        <v>1</v>
      </c>
      <c r="AH450" s="200">
        <f t="shared" si="294"/>
        <v>0</v>
      </c>
      <c r="AI450" s="201">
        <f t="shared" si="295"/>
        <v>0</v>
      </c>
      <c r="AJ450" s="221" t="str">
        <f t="shared" si="296"/>
        <v>стр.800</v>
      </c>
      <c r="AK450" s="206" t="str">
        <f t="shared" si="297"/>
        <v/>
      </c>
      <c r="AL450" s="206" t="str">
        <f t="shared" si="298"/>
        <v xml:space="preserve"> гр.4</v>
      </c>
      <c r="AM450" s="206" t="str">
        <f t="shared" si="299"/>
        <v/>
      </c>
      <c r="AN450" s="206" t="str">
        <f t="shared" si="300"/>
        <v xml:space="preserve"> раздела 3</v>
      </c>
      <c r="AO450" s="206" t="str">
        <f t="shared" si="311"/>
        <v xml:space="preserve"> ф.0503196</v>
      </c>
      <c r="AP450" s="222" t="str">
        <f t="shared" si="301"/>
        <v/>
      </c>
      <c r="AQ450" s="206" t="str">
        <f t="shared" si="302"/>
        <v xml:space="preserve"> &lt;&gt;</v>
      </c>
      <c r="AR450" s="206" t="str">
        <f t="shared" si="303"/>
        <v/>
      </c>
      <c r="AS450" s="206" t="str">
        <f t="shared" si="304"/>
        <v xml:space="preserve"> 820 + 830 + 840 + 850</v>
      </c>
      <c r="AT450" s="206" t="str">
        <f t="shared" si="305"/>
        <v/>
      </c>
      <c r="AU450" s="206" t="str">
        <f t="shared" si="306"/>
        <v xml:space="preserve"> гр.4</v>
      </c>
      <c r="AV450" s="206" t="str">
        <f t="shared" si="307"/>
        <v/>
      </c>
      <c r="AW450" s="197" t="str">
        <f t="shared" si="308"/>
        <v xml:space="preserve"> раздела 3</v>
      </c>
      <c r="AX450" s="221" t="str">
        <f t="shared" si="309"/>
        <v xml:space="preserve"> - недопустимо.</v>
      </c>
      <c r="AY450" s="296" t="s">
        <v>1467</v>
      </c>
    </row>
    <row r="451" spans="1:51" s="200" customFormat="1" ht="28.5" hidden="1" outlineLevel="1" x14ac:dyDescent="0.25">
      <c r="A451" s="227"/>
      <c r="B451" s="280" t="str">
        <f>"В"&amp;COUNTA($C$420:C451)&amp;"_"&amp;MID(I451,5,3)</f>
        <v>В32_196</v>
      </c>
      <c r="C451" s="244" t="s">
        <v>116</v>
      </c>
      <c r="D451" s="244" t="s">
        <v>116</v>
      </c>
      <c r="E451" s="244" t="s">
        <v>117</v>
      </c>
      <c r="F451" s="244" t="s">
        <v>116</v>
      </c>
      <c r="G451" s="244" t="s">
        <v>116</v>
      </c>
      <c r="H451" s="244" t="s">
        <v>116</v>
      </c>
      <c r="I451" s="244" t="s">
        <v>173</v>
      </c>
      <c r="J451" s="244"/>
      <c r="K451" s="244"/>
      <c r="L451" s="244"/>
      <c r="M451" s="244" t="s">
        <v>125</v>
      </c>
      <c r="N451" s="244" t="s">
        <v>564</v>
      </c>
      <c r="O451" s="244"/>
      <c r="P451" s="244" t="s">
        <v>124</v>
      </c>
      <c r="Q451" s="245"/>
      <c r="R451" s="277" t="s">
        <v>122</v>
      </c>
      <c r="S451" s="247"/>
      <c r="T451" s="279"/>
      <c r="U451" s="244" t="s">
        <v>125</v>
      </c>
      <c r="V451" s="281" t="s">
        <v>1469</v>
      </c>
      <c r="W451" s="207"/>
      <c r="X451" s="244" t="s">
        <v>124</v>
      </c>
      <c r="Y451" s="207"/>
      <c r="Z451" s="209" t="str">
        <f t="shared" si="292"/>
        <v>стр.800 гр.5 раздела 3 ф.0503196 &lt;&gt; 820 + 830 + 840 гр.5 раздела 3 - недопустимо.</v>
      </c>
      <c r="AA451" s="210" t="s">
        <v>123</v>
      </c>
      <c r="AB451" s="210" t="s">
        <v>123</v>
      </c>
      <c r="AC451" s="211"/>
      <c r="AD451" s="178"/>
      <c r="AE451" s="185" t="s">
        <v>4</v>
      </c>
      <c r="AF451" s="219" t="s">
        <v>123</v>
      </c>
      <c r="AG451" s="199">
        <f t="shared" si="293"/>
        <v>1</v>
      </c>
      <c r="AH451" s="200">
        <f t="shared" si="294"/>
        <v>0</v>
      </c>
      <c r="AI451" s="201">
        <f t="shared" si="295"/>
        <v>0</v>
      </c>
      <c r="AJ451" s="221" t="str">
        <f t="shared" si="296"/>
        <v>стр.800</v>
      </c>
      <c r="AK451" s="206" t="str">
        <f t="shared" si="297"/>
        <v/>
      </c>
      <c r="AL451" s="206" t="str">
        <f t="shared" si="298"/>
        <v xml:space="preserve"> гр.5</v>
      </c>
      <c r="AM451" s="206" t="str">
        <f t="shared" si="299"/>
        <v/>
      </c>
      <c r="AN451" s="206" t="str">
        <f t="shared" si="300"/>
        <v xml:space="preserve"> раздела 3</v>
      </c>
      <c r="AO451" s="206" t="str">
        <f t="shared" si="311"/>
        <v xml:space="preserve"> ф.0503196</v>
      </c>
      <c r="AP451" s="222" t="str">
        <f t="shared" si="301"/>
        <v/>
      </c>
      <c r="AQ451" s="206" t="str">
        <f t="shared" si="302"/>
        <v xml:space="preserve"> &lt;&gt;</v>
      </c>
      <c r="AR451" s="206" t="str">
        <f t="shared" si="303"/>
        <v/>
      </c>
      <c r="AS451" s="206" t="str">
        <f t="shared" si="304"/>
        <v xml:space="preserve"> 820 + 830 + 840</v>
      </c>
      <c r="AT451" s="206" t="str">
        <f t="shared" si="305"/>
        <v/>
      </c>
      <c r="AU451" s="206" t="str">
        <f t="shared" si="306"/>
        <v xml:space="preserve"> гр.5</v>
      </c>
      <c r="AV451" s="206" t="str">
        <f t="shared" si="307"/>
        <v/>
      </c>
      <c r="AW451" s="197" t="str">
        <f t="shared" si="308"/>
        <v xml:space="preserve"> раздела 3</v>
      </c>
      <c r="AX451" s="221" t="str">
        <f t="shared" si="309"/>
        <v xml:space="preserve"> - недопустимо.</v>
      </c>
      <c r="AY451" s="296" t="s">
        <v>1470</v>
      </c>
    </row>
    <row r="452" spans="1:51" s="200" customFormat="1" ht="135" hidden="1" outlineLevel="1" x14ac:dyDescent="0.25">
      <c r="A452" s="227"/>
      <c r="B452" s="280" t="str">
        <f>"В"&amp;COUNTA($C$420:C452)&amp;"_"&amp;MID(I452,5,3)</f>
        <v>В33_196</v>
      </c>
      <c r="C452" s="281" t="s">
        <v>116</v>
      </c>
      <c r="D452" s="281" t="s">
        <v>116</v>
      </c>
      <c r="E452" s="281" t="s">
        <v>117</v>
      </c>
      <c r="F452" s="281" t="s">
        <v>116</v>
      </c>
      <c r="G452" s="281" t="s">
        <v>116</v>
      </c>
      <c r="H452" s="281" t="s">
        <v>116</v>
      </c>
      <c r="I452" s="281" t="s">
        <v>173</v>
      </c>
      <c r="J452" s="281"/>
      <c r="K452" s="281"/>
      <c r="L452" s="281"/>
      <c r="M452" s="281" t="s">
        <v>125</v>
      </c>
      <c r="N452" s="281" t="s">
        <v>947</v>
      </c>
      <c r="O452" s="281"/>
      <c r="P452" s="281" t="s">
        <v>138</v>
      </c>
      <c r="Q452" s="282"/>
      <c r="R452" s="290" t="s">
        <v>122</v>
      </c>
      <c r="S452" s="284"/>
      <c r="T452" s="295"/>
      <c r="U452" s="281" t="s">
        <v>125</v>
      </c>
      <c r="V452" s="281" t="s">
        <v>947</v>
      </c>
      <c r="W452" s="286"/>
      <c r="X452" s="286" t="s">
        <v>125</v>
      </c>
      <c r="Y452" s="286"/>
      <c r="Z452" s="287" t="str">
        <f t="shared" si="292"/>
        <v>стр.810, 811, 812, 860, 861, 862, 870, 871, 872 гр.6 раздела 3 ф.0503196 &lt;&gt; 810, 811, 812, 860, 861, 862, 870, 871, 872 гр.3 раздела 3 - недопустимо.</v>
      </c>
      <c r="AA452" s="288" t="s">
        <v>123</v>
      </c>
      <c r="AB452" s="288" t="s">
        <v>123</v>
      </c>
      <c r="AC452" s="289"/>
      <c r="AD452" s="178"/>
      <c r="AE452" s="185" t="s">
        <v>4</v>
      </c>
      <c r="AF452" s="219" t="s">
        <v>123</v>
      </c>
      <c r="AG452" s="199">
        <f t="shared" si="293"/>
        <v>1</v>
      </c>
      <c r="AH452" s="200">
        <f t="shared" si="294"/>
        <v>0</v>
      </c>
      <c r="AI452" s="201">
        <f t="shared" si="295"/>
        <v>0</v>
      </c>
      <c r="AJ452" s="221" t="str">
        <f t="shared" si="296"/>
        <v>стр.810, 811, 812, 860, 861, 862, 870, 871, 872</v>
      </c>
      <c r="AK452" s="206" t="str">
        <f t="shared" si="297"/>
        <v/>
      </c>
      <c r="AL452" s="206" t="str">
        <f t="shared" si="298"/>
        <v xml:space="preserve"> гр.6</v>
      </c>
      <c r="AM452" s="206" t="str">
        <f t="shared" si="299"/>
        <v/>
      </c>
      <c r="AN452" s="206" t="str">
        <f t="shared" si="300"/>
        <v xml:space="preserve"> раздела 3</v>
      </c>
      <c r="AO452" s="206" t="str">
        <f t="shared" si="311"/>
        <v xml:space="preserve"> ф.0503196</v>
      </c>
      <c r="AP452" s="222" t="str">
        <f t="shared" si="301"/>
        <v/>
      </c>
      <c r="AQ452" s="206" t="str">
        <f t="shared" si="302"/>
        <v xml:space="preserve"> &lt;&gt;</v>
      </c>
      <c r="AR452" s="206" t="str">
        <f t="shared" si="303"/>
        <v/>
      </c>
      <c r="AS452" s="206" t="str">
        <f t="shared" si="304"/>
        <v xml:space="preserve"> 810, 811, 812, 860, 861, 862, 870, 871, 872</v>
      </c>
      <c r="AT452" s="206" t="str">
        <f t="shared" si="305"/>
        <v/>
      </c>
      <c r="AU452" s="206" t="str">
        <f t="shared" si="306"/>
        <v xml:space="preserve"> гр.3</v>
      </c>
      <c r="AV452" s="206" t="str">
        <f t="shared" si="307"/>
        <v/>
      </c>
      <c r="AW452" s="197" t="str">
        <f t="shared" si="308"/>
        <v xml:space="preserve"> раздела 3</v>
      </c>
      <c r="AX452" s="221" t="str">
        <f t="shared" si="309"/>
        <v xml:space="preserve"> - недопустимо.</v>
      </c>
      <c r="AY452" s="296" t="s">
        <v>1471</v>
      </c>
    </row>
    <row r="453" spans="1:51" s="200" customFormat="1" ht="28.5" hidden="1" outlineLevel="1" x14ac:dyDescent="0.25">
      <c r="A453" s="227"/>
      <c r="B453" s="280" t="str">
        <f>"В"&amp;COUNTA($C$420:C453)&amp;"_"&amp;MID(I453,5,3)</f>
        <v>В34_196</v>
      </c>
      <c r="C453" s="281" t="s">
        <v>116</v>
      </c>
      <c r="D453" s="281" t="s">
        <v>116</v>
      </c>
      <c r="E453" s="281" t="s">
        <v>117</v>
      </c>
      <c r="F453" s="281" t="s">
        <v>116</v>
      </c>
      <c r="G453" s="281" t="s">
        <v>116</v>
      </c>
      <c r="H453" s="281" t="s">
        <v>116</v>
      </c>
      <c r="I453" s="281" t="s">
        <v>173</v>
      </c>
      <c r="J453" s="281"/>
      <c r="K453" s="281"/>
      <c r="L453" s="281"/>
      <c r="M453" s="281" t="s">
        <v>125</v>
      </c>
      <c r="N453" s="281" t="s">
        <v>948</v>
      </c>
      <c r="O453" s="281"/>
      <c r="P453" s="281" t="s">
        <v>684</v>
      </c>
      <c r="Q453" s="294"/>
      <c r="R453" s="283" t="s">
        <v>520</v>
      </c>
      <c r="S453" s="295"/>
      <c r="T453" s="295"/>
      <c r="U453" s="281" t="s">
        <v>125</v>
      </c>
      <c r="V453" s="282" t="s">
        <v>1479</v>
      </c>
      <c r="W453" s="285"/>
      <c r="X453" s="286" t="s">
        <v>684</v>
      </c>
      <c r="Y453" s="286"/>
      <c r="Z453" s="287" t="str">
        <f t="shared" ref="Z453" si="369">AJ453&amp;AK453&amp;AL453&amp;AM453&amp;AN453&amp;AO453&amp;AP453&amp;AQ453&amp;AR453&amp;AS453&amp;AT453&amp;AU453&amp;AV453&amp;AW453&amp;AX453</f>
        <v>стр.810 гр.3, 6 раздела 3 ф.0503196 &lt; 811 + 812 гр.3, 6 раздела 3 - недопустимо.</v>
      </c>
      <c r="AA453" s="288" t="s">
        <v>123</v>
      </c>
      <c r="AB453" s="288" t="s">
        <v>123</v>
      </c>
      <c r="AC453" s="289"/>
      <c r="AD453" s="178"/>
      <c r="AE453" s="185" t="s">
        <v>4</v>
      </c>
      <c r="AF453" s="219" t="s">
        <v>123</v>
      </c>
      <c r="AG453" s="199">
        <f t="shared" ref="AG453" si="370">IF(AE453="Включена",1,0)</f>
        <v>1</v>
      </c>
      <c r="AH453" s="200">
        <f t="shared" ref="AH453" si="371">IF(AE453="Черновик",1,0)</f>
        <v>0</v>
      </c>
      <c r="AI453" s="201">
        <f t="shared" ref="AI453" si="372">IF(AE453="Отсутствует",1,0)</f>
        <v>0</v>
      </c>
      <c r="AJ453" s="221" t="str">
        <f t="shared" ref="AJ453" si="373">IF(N453="*","по всем строкам","стр."&amp;N453)</f>
        <v>стр.810</v>
      </c>
      <c r="AK453" s="206" t="str">
        <f t="shared" ref="AK453" si="374">IF(O453="",""," (кроме стр."&amp;O453&amp;")")</f>
        <v/>
      </c>
      <c r="AL453" s="206" t="str">
        <f t="shared" ref="AL453" si="375">IF(P453="*"," по всем графам"," гр."&amp;P453)</f>
        <v xml:space="preserve"> гр.3, 6</v>
      </c>
      <c r="AM453" s="206" t="str">
        <f t="shared" ref="AM453" si="376">IF(Q453="",""," (кроме гр."&amp;Q453&amp;")")</f>
        <v/>
      </c>
      <c r="AN453" s="206" t="str">
        <f t="shared" ref="AN453" si="377">IF(M453="",""," раздела "&amp;M453)</f>
        <v xml:space="preserve"> раздела 3</v>
      </c>
      <c r="AO453" s="206" t="str">
        <f t="shared" ref="AO453" si="378">" ф."&amp;I453</f>
        <v xml:space="preserve"> ф.0503196</v>
      </c>
      <c r="AP453" s="222" t="str">
        <f t="shared" ref="AP453" si="379">IF(J453="",""," (ПРП="&amp;J453&amp;")")</f>
        <v/>
      </c>
      <c r="AQ453" s="206" t="str">
        <f t="shared" ref="AQ453" si="380">IF(R453="="," &lt;&gt;",IF(R453="&lt;&gt;"," =",IF(R453="&gt;"," &lt;",IF(R453="&lt;"," &gt;",IF(R453="&gt;="," &lt;",IF(R453="&lt;="," &gt;",""))))))</f>
        <v xml:space="preserve"> &lt;</v>
      </c>
      <c r="AR453" s="206" t="str">
        <f t="shared" ref="AR453" si="381">IF(S453="",""," "&amp;S453)</f>
        <v/>
      </c>
      <c r="AS453" s="206" t="str">
        <f t="shared" ref="AS453" si="382">IF(V453="*"," соответствующим строкам",IF(V453="",""," "&amp;V453))</f>
        <v xml:space="preserve"> 811 + 812</v>
      </c>
      <c r="AT453" s="206" t="str">
        <f t="shared" ref="AT453" si="383">IF(W453="",""," (кроме стр."&amp;W453&amp;")")</f>
        <v/>
      </c>
      <c r="AU453" s="206" t="str">
        <f t="shared" ref="AU453" si="384">IF(X453="*"," по соответствующим графам",IF(X453="",""," гр."&amp;X453))</f>
        <v xml:space="preserve"> гр.3, 6</v>
      </c>
      <c r="AV453" s="206" t="str">
        <f t="shared" ref="AV453" si="385">IF(Y453="",""," (кроме гр."&amp;Y453&amp;")")</f>
        <v/>
      </c>
      <c r="AW453" s="197" t="str">
        <f t="shared" ref="AW453" si="386">IF(U453="",""," раздела "&amp;U453)</f>
        <v xml:space="preserve"> раздела 3</v>
      </c>
      <c r="AX453" s="221" t="str">
        <f t="shared" ref="AX453" si="387">IF(AC453="",IF(IF(OR(AA453="П",AB453="П"),"П","Б")="Б"," - недопустимо."," - требуется пояснение.")," - "&amp;AC453)</f>
        <v xml:space="preserve"> - недопустимо.</v>
      </c>
    </row>
    <row r="454" spans="1:51" s="200" customFormat="1" hidden="1" outlineLevel="1" x14ac:dyDescent="0.25">
      <c r="A454" s="227"/>
      <c r="B454" s="280" t="str">
        <f>"В"&amp;COUNTA($C$420:C454)&amp;"_"&amp;MID(I454,5,3)</f>
        <v>В35_196</v>
      </c>
      <c r="C454" s="244" t="s">
        <v>116</v>
      </c>
      <c r="D454" s="244" t="s">
        <v>116</v>
      </c>
      <c r="E454" s="244" t="s">
        <v>117</v>
      </c>
      <c r="F454" s="244" t="s">
        <v>116</v>
      </c>
      <c r="G454" s="244" t="s">
        <v>116</v>
      </c>
      <c r="H454" s="244" t="s">
        <v>116</v>
      </c>
      <c r="I454" s="244" t="s">
        <v>173</v>
      </c>
      <c r="J454" s="244"/>
      <c r="K454" s="244"/>
      <c r="L454" s="244"/>
      <c r="M454" s="244" t="s">
        <v>125</v>
      </c>
      <c r="N454" s="244" t="s">
        <v>948</v>
      </c>
      <c r="O454" s="244"/>
      <c r="P454" s="244" t="s">
        <v>684</v>
      </c>
      <c r="Q454" s="278"/>
      <c r="R454" s="213" t="s">
        <v>520</v>
      </c>
      <c r="S454" s="279" t="s">
        <v>230</v>
      </c>
      <c r="T454" s="279"/>
      <c r="U454" s="244"/>
      <c r="V454" s="245"/>
      <c r="W454" s="216"/>
      <c r="X454" s="207"/>
      <c r="Y454" s="207"/>
      <c r="Z454" s="209" t="str">
        <f t="shared" si="292"/>
        <v>стр.810 гр.3, 6 раздела 3 ф.0503196 &lt; 0 - недопустимо.</v>
      </c>
      <c r="AA454" s="210" t="s">
        <v>123</v>
      </c>
      <c r="AB454" s="210" t="s">
        <v>123</v>
      </c>
      <c r="AC454" s="211"/>
      <c r="AD454" s="178"/>
      <c r="AE454" s="185" t="s">
        <v>4</v>
      </c>
      <c r="AF454" s="219" t="s">
        <v>123</v>
      </c>
      <c r="AG454" s="199">
        <f t="shared" si="293"/>
        <v>1</v>
      </c>
      <c r="AH454" s="200">
        <f t="shared" si="294"/>
        <v>0</v>
      </c>
      <c r="AI454" s="201">
        <f t="shared" si="295"/>
        <v>0</v>
      </c>
      <c r="AJ454" s="221" t="str">
        <f t="shared" si="296"/>
        <v>стр.810</v>
      </c>
      <c r="AK454" s="206" t="str">
        <f t="shared" si="297"/>
        <v/>
      </c>
      <c r="AL454" s="206" t="str">
        <f t="shared" si="298"/>
        <v xml:space="preserve"> гр.3, 6</v>
      </c>
      <c r="AM454" s="206" t="str">
        <f t="shared" si="299"/>
        <v/>
      </c>
      <c r="AN454" s="206" t="str">
        <f t="shared" si="300"/>
        <v xml:space="preserve"> раздела 3</v>
      </c>
      <c r="AO454" s="206" t="str">
        <f t="shared" si="311"/>
        <v xml:space="preserve"> ф.0503196</v>
      </c>
      <c r="AP454" s="222" t="str">
        <f t="shared" si="301"/>
        <v/>
      </c>
      <c r="AQ454" s="206" t="str">
        <f t="shared" si="302"/>
        <v xml:space="preserve"> &lt;</v>
      </c>
      <c r="AR454" s="206" t="str">
        <f t="shared" si="303"/>
        <v xml:space="preserve"> 0</v>
      </c>
      <c r="AS454" s="206" t="str">
        <f t="shared" si="304"/>
        <v/>
      </c>
      <c r="AT454" s="206" t="str">
        <f t="shared" si="305"/>
        <v/>
      </c>
      <c r="AU454" s="206" t="str">
        <f t="shared" si="306"/>
        <v/>
      </c>
      <c r="AV454" s="206" t="str">
        <f t="shared" si="307"/>
        <v/>
      </c>
      <c r="AW454" s="197" t="str">
        <f t="shared" si="308"/>
        <v/>
      </c>
      <c r="AX454" s="221" t="str">
        <f t="shared" si="309"/>
        <v xml:space="preserve"> - недопустимо.</v>
      </c>
    </row>
    <row r="455" spans="1:51" s="200" customFormat="1" ht="30" hidden="1" outlineLevel="1" x14ac:dyDescent="0.25">
      <c r="A455" s="227"/>
      <c r="B455" s="280" t="str">
        <f>"В"&amp;COUNTA($C$420:C455)&amp;"_"&amp;MID(I455,5,3)</f>
        <v>В36_196</v>
      </c>
      <c r="C455" s="244" t="s">
        <v>116</v>
      </c>
      <c r="D455" s="244" t="s">
        <v>116</v>
      </c>
      <c r="E455" s="244" t="s">
        <v>117</v>
      </c>
      <c r="F455" s="244" t="s">
        <v>116</v>
      </c>
      <c r="G455" s="244" t="s">
        <v>116</v>
      </c>
      <c r="H455" s="244" t="s">
        <v>116</v>
      </c>
      <c r="I455" s="244" t="s">
        <v>173</v>
      </c>
      <c r="J455" s="244"/>
      <c r="K455" s="244"/>
      <c r="L455" s="244"/>
      <c r="M455" s="244" t="s">
        <v>125</v>
      </c>
      <c r="N455" s="244" t="s">
        <v>209</v>
      </c>
      <c r="O455" s="244"/>
      <c r="P455" s="244" t="s">
        <v>684</v>
      </c>
      <c r="Q455" s="245"/>
      <c r="R455" s="277" t="s">
        <v>122</v>
      </c>
      <c r="S455" s="247"/>
      <c r="T455" s="279"/>
      <c r="U455" s="244" t="s">
        <v>121</v>
      </c>
      <c r="V455" s="244" t="s">
        <v>949</v>
      </c>
      <c r="W455" s="207"/>
      <c r="X455" s="244" t="s">
        <v>684</v>
      </c>
      <c r="Y455" s="207"/>
      <c r="Z455" s="209" t="str">
        <f t="shared" si="292"/>
        <v>стр.811 гр.3, 6 раздела 3 ф.0503196 &lt;&gt; 021 гр.3, 6 раздела 1 - недопустимо.</v>
      </c>
      <c r="AA455" s="210" t="s">
        <v>123</v>
      </c>
      <c r="AB455" s="210" t="s">
        <v>123</v>
      </c>
      <c r="AC455" s="211"/>
      <c r="AD455" s="178"/>
      <c r="AE455" s="185" t="s">
        <v>4</v>
      </c>
      <c r="AF455" s="219" t="s">
        <v>123</v>
      </c>
      <c r="AG455" s="199">
        <f t="shared" si="293"/>
        <v>1</v>
      </c>
      <c r="AH455" s="200">
        <f t="shared" si="294"/>
        <v>0</v>
      </c>
      <c r="AI455" s="201">
        <f t="shared" si="295"/>
        <v>0</v>
      </c>
      <c r="AJ455" s="221" t="str">
        <f t="shared" si="296"/>
        <v>стр.811</v>
      </c>
      <c r="AK455" s="206" t="str">
        <f t="shared" si="297"/>
        <v/>
      </c>
      <c r="AL455" s="206" t="str">
        <f t="shared" si="298"/>
        <v xml:space="preserve"> гр.3, 6</v>
      </c>
      <c r="AM455" s="206" t="str">
        <f t="shared" si="299"/>
        <v/>
      </c>
      <c r="AN455" s="206" t="str">
        <f t="shared" si="300"/>
        <v xml:space="preserve"> раздела 3</v>
      </c>
      <c r="AO455" s="206" t="str">
        <f t="shared" si="311"/>
        <v xml:space="preserve"> ф.0503196</v>
      </c>
      <c r="AP455" s="222" t="str">
        <f t="shared" si="301"/>
        <v/>
      </c>
      <c r="AQ455" s="206" t="str">
        <f t="shared" si="302"/>
        <v xml:space="preserve"> &lt;&gt;</v>
      </c>
      <c r="AR455" s="206" t="str">
        <f t="shared" si="303"/>
        <v/>
      </c>
      <c r="AS455" s="206" t="str">
        <f t="shared" si="304"/>
        <v xml:space="preserve"> 021</v>
      </c>
      <c r="AT455" s="206" t="str">
        <f t="shared" si="305"/>
        <v/>
      </c>
      <c r="AU455" s="206" t="str">
        <f t="shared" si="306"/>
        <v xml:space="preserve"> гр.3, 6</v>
      </c>
      <c r="AV455" s="206" t="str">
        <f t="shared" si="307"/>
        <v/>
      </c>
      <c r="AW455" s="197" t="str">
        <f t="shared" si="308"/>
        <v xml:space="preserve"> раздела 1</v>
      </c>
      <c r="AX455" s="221" t="str">
        <f t="shared" si="309"/>
        <v xml:space="preserve"> - недопустимо.</v>
      </c>
      <c r="AY455" s="296" t="s">
        <v>1472</v>
      </c>
    </row>
    <row r="456" spans="1:51" s="200" customFormat="1" ht="28.5" hidden="1" outlineLevel="1" x14ac:dyDescent="0.25">
      <c r="A456" s="227"/>
      <c r="B456" s="280" t="str">
        <f>"В"&amp;COUNTA($C$420:C456)&amp;"_"&amp;MID(I456,5,3)</f>
        <v>В37_196</v>
      </c>
      <c r="C456" s="281" t="s">
        <v>116</v>
      </c>
      <c r="D456" s="281" t="s">
        <v>116</v>
      </c>
      <c r="E456" s="281" t="s">
        <v>117</v>
      </c>
      <c r="F456" s="281" t="s">
        <v>116</v>
      </c>
      <c r="G456" s="281" t="s">
        <v>116</v>
      </c>
      <c r="H456" s="281" t="s">
        <v>116</v>
      </c>
      <c r="I456" s="281" t="s">
        <v>173</v>
      </c>
      <c r="J456" s="281"/>
      <c r="K456" s="281"/>
      <c r="L456" s="281"/>
      <c r="M456" s="281" t="s">
        <v>125</v>
      </c>
      <c r="N456" s="281" t="s">
        <v>1341</v>
      </c>
      <c r="O456" s="281"/>
      <c r="P456" s="281" t="s">
        <v>951</v>
      </c>
      <c r="Q456" s="294"/>
      <c r="R456" s="283" t="s">
        <v>520</v>
      </c>
      <c r="S456" s="295"/>
      <c r="T456" s="295"/>
      <c r="U456" s="281" t="s">
        <v>125</v>
      </c>
      <c r="V456" s="282" t="s">
        <v>1480</v>
      </c>
      <c r="W456" s="285"/>
      <c r="X456" s="281" t="s">
        <v>951</v>
      </c>
      <c r="Y456" s="286"/>
      <c r="Z456" s="287" t="str">
        <f t="shared" si="292"/>
        <v>стр.820 гр.3, 4, 5, 6 раздела 3 ф.0503196 &lt; 821 + 822 гр.3, 4, 5, 6 раздела 3 - недопустимо.</v>
      </c>
      <c r="AA456" s="288" t="s">
        <v>123</v>
      </c>
      <c r="AB456" s="288" t="s">
        <v>123</v>
      </c>
      <c r="AC456" s="289"/>
      <c r="AD456" s="178"/>
      <c r="AE456" s="185" t="s">
        <v>4</v>
      </c>
      <c r="AF456" s="219" t="s">
        <v>123</v>
      </c>
      <c r="AG456" s="199">
        <f t="shared" si="293"/>
        <v>1</v>
      </c>
      <c r="AH456" s="200">
        <f t="shared" si="294"/>
        <v>0</v>
      </c>
      <c r="AI456" s="201">
        <f t="shared" si="295"/>
        <v>0</v>
      </c>
      <c r="AJ456" s="221" t="str">
        <f t="shared" si="296"/>
        <v>стр.820</v>
      </c>
      <c r="AK456" s="206" t="str">
        <f t="shared" si="297"/>
        <v/>
      </c>
      <c r="AL456" s="206" t="str">
        <f t="shared" si="298"/>
        <v xml:space="preserve"> гр.3, 4, 5, 6</v>
      </c>
      <c r="AM456" s="206" t="str">
        <f t="shared" si="299"/>
        <v/>
      </c>
      <c r="AN456" s="206" t="str">
        <f t="shared" si="300"/>
        <v xml:space="preserve"> раздела 3</v>
      </c>
      <c r="AO456" s="206" t="str">
        <f t="shared" si="311"/>
        <v xml:space="preserve"> ф.0503196</v>
      </c>
      <c r="AP456" s="222" t="str">
        <f t="shared" si="301"/>
        <v/>
      </c>
      <c r="AQ456" s="206" t="str">
        <f t="shared" si="302"/>
        <v xml:space="preserve"> &lt;</v>
      </c>
      <c r="AR456" s="206" t="str">
        <f t="shared" si="303"/>
        <v/>
      </c>
      <c r="AS456" s="206" t="str">
        <f t="shared" si="304"/>
        <v xml:space="preserve"> 821 + 822</v>
      </c>
      <c r="AT456" s="206" t="str">
        <f t="shared" si="305"/>
        <v/>
      </c>
      <c r="AU456" s="206" t="str">
        <f t="shared" si="306"/>
        <v xml:space="preserve"> гр.3, 4, 5, 6</v>
      </c>
      <c r="AV456" s="206" t="str">
        <f t="shared" si="307"/>
        <v/>
      </c>
      <c r="AW456" s="197" t="str">
        <f t="shared" si="308"/>
        <v xml:space="preserve"> раздела 3</v>
      </c>
      <c r="AX456" s="221" t="str">
        <f t="shared" si="309"/>
        <v xml:space="preserve"> - недопустимо.</v>
      </c>
    </row>
    <row r="457" spans="1:51" s="200" customFormat="1" ht="60" hidden="1" outlineLevel="1" x14ac:dyDescent="0.25">
      <c r="A457" s="227"/>
      <c r="B457" s="280" t="str">
        <f>"В"&amp;COUNTA($C$420:C457)&amp;"_"&amp;MID(I457,5,3)</f>
        <v>В38_196</v>
      </c>
      <c r="C457" s="244" t="s">
        <v>116</v>
      </c>
      <c r="D457" s="244" t="s">
        <v>116</v>
      </c>
      <c r="E457" s="244" t="s">
        <v>117</v>
      </c>
      <c r="F457" s="244" t="s">
        <v>116</v>
      </c>
      <c r="G457" s="244" t="s">
        <v>116</v>
      </c>
      <c r="H457" s="244" t="s">
        <v>116</v>
      </c>
      <c r="I457" s="244" t="s">
        <v>173</v>
      </c>
      <c r="J457" s="244"/>
      <c r="K457" s="244"/>
      <c r="L457" s="244"/>
      <c r="M457" s="244" t="s">
        <v>125</v>
      </c>
      <c r="N457" s="244" t="s">
        <v>950</v>
      </c>
      <c r="O457" s="244"/>
      <c r="P457" s="244" t="s">
        <v>951</v>
      </c>
      <c r="Q457" s="245"/>
      <c r="R457" s="277" t="s">
        <v>122</v>
      </c>
      <c r="S457" s="247"/>
      <c r="T457" s="279"/>
      <c r="U457" s="244" t="s">
        <v>119</v>
      </c>
      <c r="V457" s="244" t="s">
        <v>952</v>
      </c>
      <c r="W457" s="207"/>
      <c r="X457" s="244" t="s">
        <v>951</v>
      </c>
      <c r="Y457" s="207"/>
      <c r="Z457" s="209" t="str">
        <f t="shared" si="292"/>
        <v>стр.821 гр.3, 4, 5, 6 раздела 3 ф.0503196 &lt;&gt; 022 - 211 гр.3, 4, 5, 6 раздела 1, 2 - недопустимо.</v>
      </c>
      <c r="AA457" s="210" t="s">
        <v>123</v>
      </c>
      <c r="AB457" s="210" t="s">
        <v>123</v>
      </c>
      <c r="AC457" s="211"/>
      <c r="AD457" s="178"/>
      <c r="AE457" s="185" t="s">
        <v>4</v>
      </c>
      <c r="AF457" s="219" t="s">
        <v>123</v>
      </c>
      <c r="AG457" s="199">
        <f t="shared" si="293"/>
        <v>1</v>
      </c>
      <c r="AH457" s="200">
        <f t="shared" si="294"/>
        <v>0</v>
      </c>
      <c r="AI457" s="201">
        <f t="shared" si="295"/>
        <v>0</v>
      </c>
      <c r="AJ457" s="221" t="str">
        <f t="shared" si="296"/>
        <v>стр.821</v>
      </c>
      <c r="AK457" s="206" t="str">
        <f t="shared" si="297"/>
        <v/>
      </c>
      <c r="AL457" s="206" t="str">
        <f t="shared" si="298"/>
        <v xml:space="preserve"> гр.3, 4, 5, 6</v>
      </c>
      <c r="AM457" s="206" t="str">
        <f t="shared" si="299"/>
        <v/>
      </c>
      <c r="AN457" s="206" t="str">
        <f t="shared" si="300"/>
        <v xml:space="preserve"> раздела 3</v>
      </c>
      <c r="AO457" s="206" t="str">
        <f t="shared" si="311"/>
        <v xml:space="preserve"> ф.0503196</v>
      </c>
      <c r="AP457" s="222" t="str">
        <f t="shared" si="301"/>
        <v/>
      </c>
      <c r="AQ457" s="206" t="str">
        <f t="shared" si="302"/>
        <v xml:space="preserve"> &lt;&gt;</v>
      </c>
      <c r="AR457" s="206" t="str">
        <f t="shared" si="303"/>
        <v/>
      </c>
      <c r="AS457" s="206" t="str">
        <f t="shared" si="304"/>
        <v xml:space="preserve"> 022 - 211</v>
      </c>
      <c r="AT457" s="206" t="str">
        <f t="shared" si="305"/>
        <v/>
      </c>
      <c r="AU457" s="206" t="str">
        <f t="shared" si="306"/>
        <v xml:space="preserve"> гр.3, 4, 5, 6</v>
      </c>
      <c r="AV457" s="206" t="str">
        <f t="shared" si="307"/>
        <v/>
      </c>
      <c r="AW457" s="197" t="str">
        <f t="shared" si="308"/>
        <v xml:space="preserve"> раздела 1, 2</v>
      </c>
      <c r="AX457" s="221" t="str">
        <f t="shared" si="309"/>
        <v xml:space="preserve"> - недопустимо.</v>
      </c>
      <c r="AY457" s="296" t="s">
        <v>1473</v>
      </c>
    </row>
    <row r="458" spans="1:51" s="200" customFormat="1" ht="28.5" hidden="1" outlineLevel="1" x14ac:dyDescent="0.25">
      <c r="A458" s="227"/>
      <c r="B458" s="280" t="str">
        <f>"В"&amp;COUNTA($C$420:C458)&amp;"_"&amp;MID(I458,5,3)</f>
        <v>В39_196</v>
      </c>
      <c r="C458" s="281" t="s">
        <v>116</v>
      </c>
      <c r="D458" s="281" t="s">
        <v>116</v>
      </c>
      <c r="E458" s="281" t="s">
        <v>117</v>
      </c>
      <c r="F458" s="281" t="s">
        <v>116</v>
      </c>
      <c r="G458" s="281" t="s">
        <v>116</v>
      </c>
      <c r="H458" s="281" t="s">
        <v>116</v>
      </c>
      <c r="I458" s="281" t="s">
        <v>173</v>
      </c>
      <c r="J458" s="281"/>
      <c r="K458" s="281"/>
      <c r="L458" s="281"/>
      <c r="M458" s="281" t="s">
        <v>125</v>
      </c>
      <c r="N458" s="281" t="s">
        <v>1342</v>
      </c>
      <c r="O458" s="281"/>
      <c r="P458" s="281" t="s">
        <v>951</v>
      </c>
      <c r="Q458" s="294"/>
      <c r="R458" s="283" t="s">
        <v>520</v>
      </c>
      <c r="S458" s="295"/>
      <c r="T458" s="295"/>
      <c r="U458" s="281" t="s">
        <v>125</v>
      </c>
      <c r="V458" s="282" t="s">
        <v>1481</v>
      </c>
      <c r="W458" s="285"/>
      <c r="X458" s="281" t="s">
        <v>951</v>
      </c>
      <c r="Y458" s="286"/>
      <c r="Z458" s="287" t="str">
        <f t="shared" ref="Z458" si="388">AJ458&amp;AK458&amp;AL458&amp;AM458&amp;AN458&amp;AO458&amp;AP458&amp;AQ458&amp;AR458&amp;AS458&amp;AT458&amp;AU458&amp;AV458&amp;AW458&amp;AX458</f>
        <v>стр.830 гр.3, 4, 5, 6 раздела 3 ф.0503196 &lt; 831 + 832 гр.3, 4, 5, 6 раздела 3 - недопустимо.</v>
      </c>
      <c r="AA458" s="288" t="s">
        <v>123</v>
      </c>
      <c r="AB458" s="288" t="s">
        <v>123</v>
      </c>
      <c r="AC458" s="289"/>
      <c r="AD458" s="178"/>
      <c r="AE458" s="185" t="s">
        <v>4</v>
      </c>
      <c r="AF458" s="219" t="s">
        <v>123</v>
      </c>
      <c r="AG458" s="199">
        <f t="shared" ref="AG458" si="389">IF(AE458="Включена",1,0)</f>
        <v>1</v>
      </c>
      <c r="AH458" s="200">
        <f t="shared" ref="AH458" si="390">IF(AE458="Черновик",1,0)</f>
        <v>0</v>
      </c>
      <c r="AI458" s="201">
        <f t="shared" ref="AI458" si="391">IF(AE458="Отсутствует",1,0)</f>
        <v>0</v>
      </c>
      <c r="AJ458" s="221" t="str">
        <f t="shared" ref="AJ458" si="392">IF(N458="*","по всем строкам","стр."&amp;N458)</f>
        <v>стр.830</v>
      </c>
      <c r="AK458" s="206" t="str">
        <f t="shared" ref="AK458" si="393">IF(O458="",""," (кроме стр."&amp;O458&amp;")")</f>
        <v/>
      </c>
      <c r="AL458" s="206" t="str">
        <f t="shared" ref="AL458" si="394">IF(P458="*"," по всем графам"," гр."&amp;P458)</f>
        <v xml:space="preserve"> гр.3, 4, 5, 6</v>
      </c>
      <c r="AM458" s="206" t="str">
        <f t="shared" ref="AM458" si="395">IF(Q458="",""," (кроме гр."&amp;Q458&amp;")")</f>
        <v/>
      </c>
      <c r="AN458" s="206" t="str">
        <f t="shared" ref="AN458" si="396">IF(M458="",""," раздела "&amp;M458)</f>
        <v xml:space="preserve"> раздела 3</v>
      </c>
      <c r="AO458" s="206" t="str">
        <f t="shared" ref="AO458" si="397">" ф."&amp;I458</f>
        <v xml:space="preserve"> ф.0503196</v>
      </c>
      <c r="AP458" s="222" t="str">
        <f t="shared" ref="AP458" si="398">IF(J458="",""," (ПРП="&amp;J458&amp;")")</f>
        <v/>
      </c>
      <c r="AQ458" s="206" t="str">
        <f t="shared" ref="AQ458" si="399">IF(R458="="," &lt;&gt;",IF(R458="&lt;&gt;"," =",IF(R458="&gt;"," &lt;",IF(R458="&lt;"," &gt;",IF(R458="&gt;="," &lt;",IF(R458="&lt;="," &gt;",""))))))</f>
        <v xml:space="preserve"> &lt;</v>
      </c>
      <c r="AR458" s="206" t="str">
        <f t="shared" ref="AR458" si="400">IF(S458="",""," "&amp;S458)</f>
        <v/>
      </c>
      <c r="AS458" s="206" t="str">
        <f t="shared" ref="AS458" si="401">IF(V458="*"," соответствующим строкам",IF(V458="",""," "&amp;V458))</f>
        <v xml:space="preserve"> 831 + 832</v>
      </c>
      <c r="AT458" s="206" t="str">
        <f t="shared" ref="AT458" si="402">IF(W458="",""," (кроме стр."&amp;W458&amp;")")</f>
        <v/>
      </c>
      <c r="AU458" s="206" t="str">
        <f t="shared" ref="AU458" si="403">IF(X458="*"," по соответствующим графам",IF(X458="",""," гр."&amp;X458))</f>
        <v xml:space="preserve"> гр.3, 4, 5, 6</v>
      </c>
      <c r="AV458" s="206" t="str">
        <f t="shared" ref="AV458" si="404">IF(Y458="",""," (кроме гр."&amp;Y458&amp;")")</f>
        <v/>
      </c>
      <c r="AW458" s="197" t="str">
        <f t="shared" ref="AW458" si="405">IF(U458="",""," раздела "&amp;U458)</f>
        <v xml:space="preserve"> раздела 3</v>
      </c>
      <c r="AX458" s="221" t="str">
        <f t="shared" ref="AX458" si="406">IF(AC458="",IF(IF(OR(AA458="П",AB458="П"),"П","Б")="Б"," - недопустимо."," - требуется пояснение.")," - "&amp;AC458)</f>
        <v xml:space="preserve"> - недопустимо.</v>
      </c>
    </row>
    <row r="459" spans="1:51" s="200" customFormat="1" ht="60" hidden="1" outlineLevel="1" x14ac:dyDescent="0.25">
      <c r="A459" s="227"/>
      <c r="B459" s="280" t="str">
        <f>"В"&amp;COUNTA($C$420:C459)&amp;"_"&amp;MID(I459,5,3)</f>
        <v>В40_196</v>
      </c>
      <c r="C459" s="244" t="s">
        <v>116</v>
      </c>
      <c r="D459" s="244" t="s">
        <v>116</v>
      </c>
      <c r="E459" s="244" t="s">
        <v>117</v>
      </c>
      <c r="F459" s="244" t="s">
        <v>116</v>
      </c>
      <c r="G459" s="244" t="s">
        <v>116</v>
      </c>
      <c r="H459" s="244" t="s">
        <v>116</v>
      </c>
      <c r="I459" s="244" t="s">
        <v>173</v>
      </c>
      <c r="J459" s="244"/>
      <c r="K459" s="244"/>
      <c r="L459" s="244"/>
      <c r="M459" s="244" t="s">
        <v>125</v>
      </c>
      <c r="N459" s="244" t="s">
        <v>953</v>
      </c>
      <c r="O459" s="244"/>
      <c r="P459" s="244" t="s">
        <v>951</v>
      </c>
      <c r="Q459" s="245"/>
      <c r="R459" s="277" t="s">
        <v>122</v>
      </c>
      <c r="S459" s="247"/>
      <c r="T459" s="279"/>
      <c r="U459" s="244" t="s">
        <v>119</v>
      </c>
      <c r="V459" s="244" t="s">
        <v>954</v>
      </c>
      <c r="W459" s="207"/>
      <c r="X459" s="244" t="s">
        <v>951</v>
      </c>
      <c r="Y459" s="207"/>
      <c r="Z459" s="209" t="str">
        <f t="shared" si="292"/>
        <v>стр.831 гр.3, 4, 5, 6 раздела 3 ф.0503196 &lt;&gt; 023 - 212 гр.3, 4, 5, 6 раздела 1, 2 - недопустимо.</v>
      </c>
      <c r="AA459" s="210" t="s">
        <v>123</v>
      </c>
      <c r="AB459" s="210" t="s">
        <v>123</v>
      </c>
      <c r="AC459" s="211"/>
      <c r="AD459" s="178"/>
      <c r="AE459" s="185" t="s">
        <v>4</v>
      </c>
      <c r="AF459" s="219" t="s">
        <v>123</v>
      </c>
      <c r="AG459" s="199">
        <f t="shared" si="293"/>
        <v>1</v>
      </c>
      <c r="AH459" s="200">
        <f t="shared" si="294"/>
        <v>0</v>
      </c>
      <c r="AI459" s="201">
        <f t="shared" si="295"/>
        <v>0</v>
      </c>
      <c r="AJ459" s="221" t="str">
        <f t="shared" si="296"/>
        <v>стр.831</v>
      </c>
      <c r="AK459" s="206" t="str">
        <f t="shared" si="297"/>
        <v/>
      </c>
      <c r="AL459" s="206" t="str">
        <f t="shared" si="298"/>
        <v xml:space="preserve"> гр.3, 4, 5, 6</v>
      </c>
      <c r="AM459" s="206" t="str">
        <f t="shared" si="299"/>
        <v/>
      </c>
      <c r="AN459" s="206" t="str">
        <f t="shared" si="300"/>
        <v xml:space="preserve"> раздела 3</v>
      </c>
      <c r="AO459" s="206" t="str">
        <f t="shared" si="311"/>
        <v xml:space="preserve"> ф.0503196</v>
      </c>
      <c r="AP459" s="222" t="str">
        <f t="shared" si="301"/>
        <v/>
      </c>
      <c r="AQ459" s="206" t="str">
        <f t="shared" si="302"/>
        <v xml:space="preserve"> &lt;&gt;</v>
      </c>
      <c r="AR459" s="206" t="str">
        <f t="shared" si="303"/>
        <v/>
      </c>
      <c r="AS459" s="206" t="str">
        <f t="shared" si="304"/>
        <v xml:space="preserve"> 023 - 212</v>
      </c>
      <c r="AT459" s="206" t="str">
        <f t="shared" si="305"/>
        <v/>
      </c>
      <c r="AU459" s="206" t="str">
        <f t="shared" si="306"/>
        <v xml:space="preserve"> гр.3, 4, 5, 6</v>
      </c>
      <c r="AV459" s="206" t="str">
        <f t="shared" si="307"/>
        <v/>
      </c>
      <c r="AW459" s="197" t="str">
        <f t="shared" si="308"/>
        <v xml:space="preserve"> раздела 1, 2</v>
      </c>
      <c r="AX459" s="221" t="str">
        <f t="shared" si="309"/>
        <v xml:space="preserve"> - недопустимо.</v>
      </c>
      <c r="AY459" s="296" t="s">
        <v>1474</v>
      </c>
    </row>
    <row r="460" spans="1:51" s="200" customFormat="1" ht="28.5" hidden="1" outlineLevel="1" x14ac:dyDescent="0.25">
      <c r="A460" s="227"/>
      <c r="B460" s="280" t="str">
        <f>"В"&amp;COUNTA($C$420:C460)&amp;"_"&amp;MID(I460,5,3)</f>
        <v>В41_196</v>
      </c>
      <c r="C460" s="281" t="s">
        <v>116</v>
      </c>
      <c r="D460" s="281" t="s">
        <v>116</v>
      </c>
      <c r="E460" s="281" t="s">
        <v>117</v>
      </c>
      <c r="F460" s="281" t="s">
        <v>116</v>
      </c>
      <c r="G460" s="281" t="s">
        <v>116</v>
      </c>
      <c r="H460" s="281" t="s">
        <v>116</v>
      </c>
      <c r="I460" s="281" t="s">
        <v>173</v>
      </c>
      <c r="J460" s="281"/>
      <c r="K460" s="281"/>
      <c r="L460" s="281"/>
      <c r="M460" s="281" t="s">
        <v>125</v>
      </c>
      <c r="N460" s="281" t="s">
        <v>1343</v>
      </c>
      <c r="O460" s="281"/>
      <c r="P460" s="281" t="s">
        <v>951</v>
      </c>
      <c r="Q460" s="294"/>
      <c r="R460" s="283" t="s">
        <v>520</v>
      </c>
      <c r="S460" s="295"/>
      <c r="T460" s="295"/>
      <c r="U460" s="281" t="s">
        <v>125</v>
      </c>
      <c r="V460" s="282" t="s">
        <v>1482</v>
      </c>
      <c r="W460" s="285"/>
      <c r="X460" s="281" t="s">
        <v>951</v>
      </c>
      <c r="Y460" s="286"/>
      <c r="Z460" s="287" t="str">
        <f t="shared" si="292"/>
        <v>стр.840 гр.3, 4, 5, 6 раздела 3 ф.0503196 &lt; 841 + 842 гр.3, 4, 5, 6 раздела 3 - недопустимо.</v>
      </c>
      <c r="AA460" s="288" t="s">
        <v>123</v>
      </c>
      <c r="AB460" s="288" t="s">
        <v>123</v>
      </c>
      <c r="AC460" s="289"/>
      <c r="AD460" s="178"/>
      <c r="AE460" s="185" t="s">
        <v>4</v>
      </c>
      <c r="AF460" s="219" t="s">
        <v>123</v>
      </c>
      <c r="AG460" s="199">
        <f t="shared" si="293"/>
        <v>1</v>
      </c>
      <c r="AH460" s="200">
        <f t="shared" si="294"/>
        <v>0</v>
      </c>
      <c r="AI460" s="201">
        <f t="shared" si="295"/>
        <v>0</v>
      </c>
      <c r="AJ460" s="221" t="str">
        <f t="shared" si="296"/>
        <v>стр.840</v>
      </c>
      <c r="AK460" s="206" t="str">
        <f t="shared" si="297"/>
        <v/>
      </c>
      <c r="AL460" s="206" t="str">
        <f t="shared" si="298"/>
        <v xml:space="preserve"> гр.3, 4, 5, 6</v>
      </c>
      <c r="AM460" s="206" t="str">
        <f t="shared" si="299"/>
        <v/>
      </c>
      <c r="AN460" s="206" t="str">
        <f t="shared" si="300"/>
        <v xml:space="preserve"> раздела 3</v>
      </c>
      <c r="AO460" s="206" t="str">
        <f t="shared" si="311"/>
        <v xml:space="preserve"> ф.0503196</v>
      </c>
      <c r="AP460" s="222" t="str">
        <f t="shared" si="301"/>
        <v/>
      </c>
      <c r="AQ460" s="206" t="str">
        <f t="shared" si="302"/>
        <v xml:space="preserve"> &lt;</v>
      </c>
      <c r="AR460" s="206" t="str">
        <f t="shared" si="303"/>
        <v/>
      </c>
      <c r="AS460" s="206" t="str">
        <f t="shared" si="304"/>
        <v xml:space="preserve"> 841 + 842</v>
      </c>
      <c r="AT460" s="206" t="str">
        <f t="shared" si="305"/>
        <v/>
      </c>
      <c r="AU460" s="206" t="str">
        <f t="shared" si="306"/>
        <v xml:space="preserve"> гр.3, 4, 5, 6</v>
      </c>
      <c r="AV460" s="206" t="str">
        <f t="shared" si="307"/>
        <v/>
      </c>
      <c r="AW460" s="197" t="str">
        <f t="shared" si="308"/>
        <v xml:space="preserve"> раздела 3</v>
      </c>
      <c r="AX460" s="221" t="str">
        <f t="shared" si="309"/>
        <v xml:space="preserve"> - недопустимо.</v>
      </c>
    </row>
    <row r="461" spans="1:51" s="200" customFormat="1" ht="60" hidden="1" outlineLevel="1" x14ac:dyDescent="0.25">
      <c r="A461" s="227"/>
      <c r="B461" s="280" t="str">
        <f>"В"&amp;COUNTA($C$420:C461)&amp;"_"&amp;MID(I461,5,3)</f>
        <v>В42_196</v>
      </c>
      <c r="C461" s="244" t="s">
        <v>116</v>
      </c>
      <c r="D461" s="244" t="s">
        <v>116</v>
      </c>
      <c r="E461" s="244" t="s">
        <v>117</v>
      </c>
      <c r="F461" s="244" t="s">
        <v>116</v>
      </c>
      <c r="G461" s="244" t="s">
        <v>116</v>
      </c>
      <c r="H461" s="244" t="s">
        <v>116</v>
      </c>
      <c r="I461" s="244" t="s">
        <v>173</v>
      </c>
      <c r="J461" s="244"/>
      <c r="K461" s="244"/>
      <c r="L461" s="244"/>
      <c r="M461" s="244" t="s">
        <v>125</v>
      </c>
      <c r="N461" s="244" t="s">
        <v>955</v>
      </c>
      <c r="O461" s="244"/>
      <c r="P461" s="244" t="s">
        <v>951</v>
      </c>
      <c r="Q461" s="245"/>
      <c r="R461" s="277" t="s">
        <v>122</v>
      </c>
      <c r="S461" s="247"/>
      <c r="T461" s="279"/>
      <c r="U461" s="244" t="s">
        <v>119</v>
      </c>
      <c r="V461" s="244" t="s">
        <v>956</v>
      </c>
      <c r="W461" s="207"/>
      <c r="X461" s="244" t="s">
        <v>951</v>
      </c>
      <c r="Y461" s="207"/>
      <c r="Z461" s="209" t="str">
        <f t="shared" si="292"/>
        <v>стр.841 гр.3, 4, 5, 6 раздела 3 ф.0503196 &lt;&gt; 024 - 213 гр.3, 4, 5, 6 раздела 1, 2 - недопустимо.</v>
      </c>
      <c r="AA461" s="210" t="s">
        <v>123</v>
      </c>
      <c r="AB461" s="210" t="s">
        <v>123</v>
      </c>
      <c r="AC461" s="211"/>
      <c r="AD461" s="178"/>
      <c r="AE461" s="185" t="s">
        <v>4</v>
      </c>
      <c r="AF461" s="219" t="s">
        <v>123</v>
      </c>
      <c r="AG461" s="199">
        <f t="shared" si="293"/>
        <v>1</v>
      </c>
      <c r="AH461" s="200">
        <f t="shared" si="294"/>
        <v>0</v>
      </c>
      <c r="AI461" s="201">
        <f t="shared" si="295"/>
        <v>0</v>
      </c>
      <c r="AJ461" s="221" t="str">
        <f t="shared" si="296"/>
        <v>стр.841</v>
      </c>
      <c r="AK461" s="206" t="str">
        <f t="shared" si="297"/>
        <v/>
      </c>
      <c r="AL461" s="206" t="str">
        <f t="shared" si="298"/>
        <v xml:space="preserve"> гр.3, 4, 5, 6</v>
      </c>
      <c r="AM461" s="206" t="str">
        <f t="shared" si="299"/>
        <v/>
      </c>
      <c r="AN461" s="206" t="str">
        <f t="shared" si="300"/>
        <v xml:space="preserve"> раздела 3</v>
      </c>
      <c r="AO461" s="206" t="str">
        <f t="shared" si="311"/>
        <v xml:space="preserve"> ф.0503196</v>
      </c>
      <c r="AP461" s="222" t="str">
        <f t="shared" si="301"/>
        <v/>
      </c>
      <c r="AQ461" s="206" t="str">
        <f t="shared" si="302"/>
        <v xml:space="preserve"> &lt;&gt;</v>
      </c>
      <c r="AR461" s="206" t="str">
        <f t="shared" si="303"/>
        <v/>
      </c>
      <c r="AS461" s="206" t="str">
        <f t="shared" si="304"/>
        <v xml:space="preserve"> 024 - 213</v>
      </c>
      <c r="AT461" s="206" t="str">
        <f t="shared" si="305"/>
        <v/>
      </c>
      <c r="AU461" s="206" t="str">
        <f t="shared" si="306"/>
        <v xml:space="preserve"> гр.3, 4, 5, 6</v>
      </c>
      <c r="AV461" s="206" t="str">
        <f t="shared" si="307"/>
        <v/>
      </c>
      <c r="AW461" s="197" t="str">
        <f t="shared" si="308"/>
        <v xml:space="preserve"> раздела 1, 2</v>
      </c>
      <c r="AX461" s="221" t="str">
        <f t="shared" si="309"/>
        <v xml:space="preserve"> - недопустимо.</v>
      </c>
      <c r="AY461" s="296" t="s">
        <v>1476</v>
      </c>
    </row>
    <row r="462" spans="1:51" s="200" customFormat="1" ht="28.5" hidden="1" outlineLevel="1" x14ac:dyDescent="0.25">
      <c r="A462" s="227"/>
      <c r="B462" s="280" t="str">
        <f>"В"&amp;COUNTA($C$420:C462)&amp;"_"&amp;MID(I462,5,3)</f>
        <v>В43_196</v>
      </c>
      <c r="C462" s="281" t="s">
        <v>116</v>
      </c>
      <c r="D462" s="281" t="s">
        <v>116</v>
      </c>
      <c r="E462" s="281" t="s">
        <v>117</v>
      </c>
      <c r="F462" s="281" t="s">
        <v>116</v>
      </c>
      <c r="G462" s="281" t="s">
        <v>116</v>
      </c>
      <c r="H462" s="281" t="s">
        <v>116</v>
      </c>
      <c r="I462" s="281" t="s">
        <v>173</v>
      </c>
      <c r="J462" s="281"/>
      <c r="K462" s="281"/>
      <c r="L462" s="281"/>
      <c r="M462" s="281" t="s">
        <v>125</v>
      </c>
      <c r="N462" s="281" t="s">
        <v>1344</v>
      </c>
      <c r="O462" s="281"/>
      <c r="P462" s="281" t="s">
        <v>959</v>
      </c>
      <c r="Q462" s="294"/>
      <c r="R462" s="283" t="s">
        <v>520</v>
      </c>
      <c r="S462" s="295"/>
      <c r="T462" s="295"/>
      <c r="U462" s="281" t="s">
        <v>125</v>
      </c>
      <c r="V462" s="282" t="s">
        <v>1483</v>
      </c>
      <c r="W462" s="285"/>
      <c r="X462" s="281" t="s">
        <v>959</v>
      </c>
      <c r="Y462" s="286"/>
      <c r="Z462" s="287" t="str">
        <f t="shared" ref="Z462" si="407">AJ462&amp;AK462&amp;AL462&amp;AM462&amp;AN462&amp;AO462&amp;AP462&amp;AQ462&amp;AR462&amp;AS462&amp;AT462&amp;AU462&amp;AV462&amp;AW462&amp;AX462</f>
        <v>стр.850 гр.3, 4, 6 раздела 3 ф.0503196 &lt; 851 + 852 гр.3, 4, 6 раздела 3 - недопустимо.</v>
      </c>
      <c r="AA462" s="288" t="s">
        <v>123</v>
      </c>
      <c r="AB462" s="288" t="s">
        <v>123</v>
      </c>
      <c r="AC462" s="289"/>
      <c r="AD462" s="178"/>
      <c r="AE462" s="185" t="s">
        <v>4</v>
      </c>
      <c r="AF462" s="219" t="s">
        <v>123</v>
      </c>
      <c r="AG462" s="199">
        <f t="shared" ref="AG462" si="408">IF(AE462="Включена",1,0)</f>
        <v>1</v>
      </c>
      <c r="AH462" s="200">
        <f t="shared" ref="AH462" si="409">IF(AE462="Черновик",1,0)</f>
        <v>0</v>
      </c>
      <c r="AI462" s="201">
        <f t="shared" ref="AI462" si="410">IF(AE462="Отсутствует",1,0)</f>
        <v>0</v>
      </c>
      <c r="AJ462" s="221" t="str">
        <f t="shared" ref="AJ462" si="411">IF(N462="*","по всем строкам","стр."&amp;N462)</f>
        <v>стр.850</v>
      </c>
      <c r="AK462" s="206" t="str">
        <f t="shared" ref="AK462" si="412">IF(O462="",""," (кроме стр."&amp;O462&amp;")")</f>
        <v/>
      </c>
      <c r="AL462" s="206" t="str">
        <f t="shared" ref="AL462" si="413">IF(P462="*"," по всем графам"," гр."&amp;P462)</f>
        <v xml:space="preserve"> гр.3, 4, 6</v>
      </c>
      <c r="AM462" s="206" t="str">
        <f t="shared" ref="AM462" si="414">IF(Q462="",""," (кроме гр."&amp;Q462&amp;")")</f>
        <v/>
      </c>
      <c r="AN462" s="206" t="str">
        <f t="shared" ref="AN462" si="415">IF(M462="",""," раздела "&amp;M462)</f>
        <v xml:space="preserve"> раздела 3</v>
      </c>
      <c r="AO462" s="206" t="str">
        <f t="shared" ref="AO462" si="416">" ф."&amp;I462</f>
        <v xml:space="preserve"> ф.0503196</v>
      </c>
      <c r="AP462" s="222" t="str">
        <f t="shared" ref="AP462" si="417">IF(J462="",""," (ПРП="&amp;J462&amp;")")</f>
        <v/>
      </c>
      <c r="AQ462" s="206" t="str">
        <f t="shared" ref="AQ462" si="418">IF(R462="="," &lt;&gt;",IF(R462="&lt;&gt;"," =",IF(R462="&gt;"," &lt;",IF(R462="&lt;"," &gt;",IF(R462="&gt;="," &lt;",IF(R462="&lt;="," &gt;",""))))))</f>
        <v xml:space="preserve"> &lt;</v>
      </c>
      <c r="AR462" s="206" t="str">
        <f t="shared" ref="AR462" si="419">IF(S462="",""," "&amp;S462)</f>
        <v/>
      </c>
      <c r="AS462" s="206" t="str">
        <f t="shared" ref="AS462" si="420">IF(V462="*"," соответствующим строкам",IF(V462="",""," "&amp;V462))</f>
        <v xml:space="preserve"> 851 + 852</v>
      </c>
      <c r="AT462" s="206" t="str">
        <f t="shared" ref="AT462" si="421">IF(W462="",""," (кроме стр."&amp;W462&amp;")")</f>
        <v/>
      </c>
      <c r="AU462" s="206" t="str">
        <f t="shared" ref="AU462" si="422">IF(X462="*"," по соответствующим графам",IF(X462="",""," гр."&amp;X462))</f>
        <v xml:space="preserve"> гр.3, 4, 6</v>
      </c>
      <c r="AV462" s="206" t="str">
        <f t="shared" ref="AV462" si="423">IF(Y462="",""," (кроме гр."&amp;Y462&amp;")")</f>
        <v/>
      </c>
      <c r="AW462" s="197" t="str">
        <f t="shared" ref="AW462" si="424">IF(U462="",""," раздела "&amp;U462)</f>
        <v xml:space="preserve"> раздела 3</v>
      </c>
      <c r="AX462" s="221" t="str">
        <f t="shared" ref="AX462" si="425">IF(AC462="",IF(IF(OR(AA462="П",AB462="П"),"П","Б")="Б"," - недопустимо."," - требуется пояснение.")," - "&amp;AC462)</f>
        <v xml:space="preserve"> - недопустимо.</v>
      </c>
    </row>
    <row r="463" spans="1:51" s="200" customFormat="1" ht="45" hidden="1" outlineLevel="1" x14ac:dyDescent="0.25">
      <c r="A463" s="227"/>
      <c r="B463" s="280" t="str">
        <f>"В"&amp;COUNTA($C$420:C463)&amp;"_"&amp;MID(I463,5,3)</f>
        <v>В44_196</v>
      </c>
      <c r="C463" s="281" t="s">
        <v>116</v>
      </c>
      <c r="D463" s="281" t="s">
        <v>116</v>
      </c>
      <c r="E463" s="281" t="s">
        <v>117</v>
      </c>
      <c r="F463" s="281" t="s">
        <v>116</v>
      </c>
      <c r="G463" s="281" t="s">
        <v>116</v>
      </c>
      <c r="H463" s="281" t="s">
        <v>116</v>
      </c>
      <c r="I463" s="281" t="s">
        <v>173</v>
      </c>
      <c r="J463" s="281"/>
      <c r="K463" s="281"/>
      <c r="L463" s="281"/>
      <c r="M463" s="281" t="s">
        <v>125</v>
      </c>
      <c r="N463" s="281" t="s">
        <v>957</v>
      </c>
      <c r="O463" s="281"/>
      <c r="P463" s="281" t="s">
        <v>138</v>
      </c>
      <c r="Q463" s="282"/>
      <c r="R463" s="290" t="s">
        <v>122</v>
      </c>
      <c r="S463" s="284"/>
      <c r="T463" s="295"/>
      <c r="U463" s="281" t="s">
        <v>125</v>
      </c>
      <c r="V463" s="281" t="s">
        <v>957</v>
      </c>
      <c r="W463" s="286"/>
      <c r="X463" s="292" t="s">
        <v>616</v>
      </c>
      <c r="Y463" s="286"/>
      <c r="Z463" s="287" t="str">
        <f t="shared" si="292"/>
        <v>стр.850, 851, 852 гр.6 раздела 3 ф.0503196 &lt;&gt; 850, 851, 852 гр.3 + 4 раздела 3 - недопустимо.</v>
      </c>
      <c r="AA463" s="288" t="s">
        <v>123</v>
      </c>
      <c r="AB463" s="288" t="s">
        <v>123</v>
      </c>
      <c r="AC463" s="289"/>
      <c r="AD463" s="178"/>
      <c r="AE463" s="185" t="s">
        <v>4</v>
      </c>
      <c r="AF463" s="219" t="s">
        <v>123</v>
      </c>
      <c r="AG463" s="199">
        <f t="shared" si="293"/>
        <v>1</v>
      </c>
      <c r="AH463" s="200">
        <f t="shared" si="294"/>
        <v>0</v>
      </c>
      <c r="AI463" s="201">
        <f t="shared" si="295"/>
        <v>0</v>
      </c>
      <c r="AJ463" s="221" t="str">
        <f t="shared" si="296"/>
        <v>стр.850, 851, 852</v>
      </c>
      <c r="AK463" s="206" t="str">
        <f t="shared" si="297"/>
        <v/>
      </c>
      <c r="AL463" s="206" t="str">
        <f t="shared" si="298"/>
        <v xml:space="preserve"> гр.6</v>
      </c>
      <c r="AM463" s="206" t="str">
        <f t="shared" si="299"/>
        <v/>
      </c>
      <c r="AN463" s="206" t="str">
        <f t="shared" si="300"/>
        <v xml:space="preserve"> раздела 3</v>
      </c>
      <c r="AO463" s="206" t="str">
        <f t="shared" si="311"/>
        <v xml:space="preserve"> ф.0503196</v>
      </c>
      <c r="AP463" s="222" t="str">
        <f t="shared" si="301"/>
        <v/>
      </c>
      <c r="AQ463" s="206" t="str">
        <f t="shared" si="302"/>
        <v xml:space="preserve"> &lt;&gt;</v>
      </c>
      <c r="AR463" s="206" t="str">
        <f t="shared" si="303"/>
        <v/>
      </c>
      <c r="AS463" s="206" t="str">
        <f t="shared" si="304"/>
        <v xml:space="preserve"> 850, 851, 852</v>
      </c>
      <c r="AT463" s="206" t="str">
        <f t="shared" si="305"/>
        <v/>
      </c>
      <c r="AU463" s="206" t="str">
        <f t="shared" si="306"/>
        <v xml:space="preserve"> гр.3 + 4</v>
      </c>
      <c r="AV463" s="206" t="str">
        <f t="shared" si="307"/>
        <v/>
      </c>
      <c r="AW463" s="197" t="str">
        <f t="shared" si="308"/>
        <v xml:space="preserve"> раздела 3</v>
      </c>
      <c r="AX463" s="221" t="str">
        <f t="shared" si="309"/>
        <v xml:space="preserve"> - недопустимо.</v>
      </c>
      <c r="AY463" s="296" t="s">
        <v>1478</v>
      </c>
    </row>
    <row r="464" spans="1:51" s="200" customFormat="1" ht="45" hidden="1" outlineLevel="1" x14ac:dyDescent="0.25">
      <c r="A464" s="227"/>
      <c r="B464" s="280" t="str">
        <f>"В"&amp;COUNTA($C$420:C464)&amp;"_"&amp;MID(I464,5,3)</f>
        <v>В45_196</v>
      </c>
      <c r="C464" s="244" t="s">
        <v>116</v>
      </c>
      <c r="D464" s="244" t="s">
        <v>116</v>
      </c>
      <c r="E464" s="244" t="s">
        <v>117</v>
      </c>
      <c r="F464" s="244" t="s">
        <v>116</v>
      </c>
      <c r="G464" s="244" t="s">
        <v>116</v>
      </c>
      <c r="H464" s="244" t="s">
        <v>116</v>
      </c>
      <c r="I464" s="244" t="s">
        <v>173</v>
      </c>
      <c r="J464" s="244"/>
      <c r="K464" s="244"/>
      <c r="L464" s="244"/>
      <c r="M464" s="244" t="s">
        <v>125</v>
      </c>
      <c r="N464" s="244" t="s">
        <v>958</v>
      </c>
      <c r="O464" s="244"/>
      <c r="P464" s="244" t="s">
        <v>959</v>
      </c>
      <c r="Q464" s="245"/>
      <c r="R464" s="277" t="s">
        <v>122</v>
      </c>
      <c r="S464" s="247"/>
      <c r="T464" s="279"/>
      <c r="U464" s="244" t="s">
        <v>119</v>
      </c>
      <c r="V464" s="244" t="s">
        <v>960</v>
      </c>
      <c r="W464" s="207"/>
      <c r="X464" s="244" t="s">
        <v>959</v>
      </c>
      <c r="Y464" s="207"/>
      <c r="Z464" s="209" t="str">
        <f t="shared" ref="Z464:Z531" si="426">AJ464&amp;AK464&amp;AL464&amp;AM464&amp;AN464&amp;AO464&amp;AP464&amp;AQ464&amp;AR464&amp;AS464&amp;AT464&amp;AU464&amp;AV464&amp;AW464&amp;AX464</f>
        <v>стр.851 гр.3, 4, 6 раздела 3 ф.0503196 &lt;&gt; 025 - 214 гр.3, 4, 6 раздела 1, 2 - недопустимо.</v>
      </c>
      <c r="AA464" s="210" t="s">
        <v>123</v>
      </c>
      <c r="AB464" s="210" t="s">
        <v>123</v>
      </c>
      <c r="AC464" s="211"/>
      <c r="AD464" s="178"/>
      <c r="AE464" s="185" t="s">
        <v>4</v>
      </c>
      <c r="AF464" s="219" t="s">
        <v>123</v>
      </c>
      <c r="AG464" s="199">
        <f t="shared" ref="AG464:AG531" si="427">IF(AE464="Включена",1,0)</f>
        <v>1</v>
      </c>
      <c r="AH464" s="200">
        <f t="shared" ref="AH464:AH531" si="428">IF(AE464="Черновик",1,0)</f>
        <v>0</v>
      </c>
      <c r="AI464" s="201">
        <f t="shared" ref="AI464:AI531" si="429">IF(AE464="Отсутствует",1,0)</f>
        <v>0</v>
      </c>
      <c r="AJ464" s="221" t="str">
        <f t="shared" ref="AJ464:AJ531" si="430">IF(N464="*","по всем строкам","стр."&amp;N464)</f>
        <v>стр.851</v>
      </c>
      <c r="AK464" s="206" t="str">
        <f t="shared" ref="AK464:AK531" si="431">IF(O464="",""," (кроме стр."&amp;O464&amp;")")</f>
        <v/>
      </c>
      <c r="AL464" s="206" t="str">
        <f t="shared" ref="AL464:AL531" si="432">IF(P464="*"," по всем графам"," гр."&amp;P464)</f>
        <v xml:space="preserve"> гр.3, 4, 6</v>
      </c>
      <c r="AM464" s="206" t="str">
        <f t="shared" ref="AM464:AM531" si="433">IF(Q464="",""," (кроме гр."&amp;Q464&amp;")")</f>
        <v/>
      </c>
      <c r="AN464" s="206" t="str">
        <f t="shared" ref="AN464:AN531" si="434">IF(M464="",""," раздела "&amp;M464)</f>
        <v xml:space="preserve"> раздела 3</v>
      </c>
      <c r="AO464" s="206" t="str">
        <f t="shared" si="311"/>
        <v xml:space="preserve"> ф.0503196</v>
      </c>
      <c r="AP464" s="222" t="str">
        <f t="shared" ref="AP464:AP531" si="435">IF(J464="",""," (ПРП="&amp;J464&amp;")")</f>
        <v/>
      </c>
      <c r="AQ464" s="206" t="str">
        <f t="shared" ref="AQ464:AQ531" si="436">IF(R464="="," &lt;&gt;",IF(R464="&lt;&gt;"," =",IF(R464="&gt;"," &lt;",IF(R464="&lt;"," &gt;",IF(R464="&gt;="," &lt;",IF(R464="&lt;="," &gt;",""))))))</f>
        <v xml:space="preserve"> &lt;&gt;</v>
      </c>
      <c r="AR464" s="206" t="str">
        <f t="shared" ref="AR464:AR531" si="437">IF(S464="",""," "&amp;S464)</f>
        <v/>
      </c>
      <c r="AS464" s="206" t="str">
        <f t="shared" ref="AS464:AS531" si="438">IF(V464="*"," соответствующим строкам",IF(V464="",""," "&amp;V464))</f>
        <v xml:space="preserve"> 025 - 214</v>
      </c>
      <c r="AT464" s="206" t="str">
        <f t="shared" ref="AT464:AT531" si="439">IF(W464="",""," (кроме стр."&amp;W464&amp;")")</f>
        <v/>
      </c>
      <c r="AU464" s="206" t="str">
        <f t="shared" ref="AU464:AU531" si="440">IF(X464="*"," по соответствующим графам",IF(X464="",""," гр."&amp;X464))</f>
        <v xml:space="preserve"> гр.3, 4, 6</v>
      </c>
      <c r="AV464" s="206" t="str">
        <f t="shared" ref="AV464:AV531" si="441">IF(Y464="",""," (кроме гр."&amp;Y464&amp;")")</f>
        <v/>
      </c>
      <c r="AW464" s="197" t="str">
        <f t="shared" ref="AW464:AW531" si="442">IF(U464="",""," раздела "&amp;U464)</f>
        <v xml:space="preserve"> раздела 1, 2</v>
      </c>
      <c r="AX464" s="221" t="str">
        <f t="shared" ref="AX464:AX531" si="443">IF(AC464="",IF(IF(OR(AA464="П",AB464="П"),"П","Б")="Б"," - недопустимо."," - требуется пояснение.")," - "&amp;AC464)</f>
        <v xml:space="preserve"> - недопустимо.</v>
      </c>
      <c r="AY464" s="296" t="s">
        <v>1477</v>
      </c>
    </row>
    <row r="465" spans="1:51" s="200" customFormat="1" ht="28.5" hidden="1" outlineLevel="1" x14ac:dyDescent="0.25">
      <c r="A465" s="227"/>
      <c r="B465" s="280" t="str">
        <f>"В"&amp;COUNTA($C$420:C465)&amp;"_"&amp;MID(I465,5,3)</f>
        <v>В46_196</v>
      </c>
      <c r="C465" s="281" t="s">
        <v>116</v>
      </c>
      <c r="D465" s="281" t="s">
        <v>116</v>
      </c>
      <c r="E465" s="281" t="s">
        <v>117</v>
      </c>
      <c r="F465" s="281" t="s">
        <v>116</v>
      </c>
      <c r="G465" s="281" t="s">
        <v>116</v>
      </c>
      <c r="H465" s="281" t="s">
        <v>116</v>
      </c>
      <c r="I465" s="281" t="s">
        <v>173</v>
      </c>
      <c r="J465" s="281"/>
      <c r="K465" s="281"/>
      <c r="L465" s="281"/>
      <c r="M465" s="281" t="s">
        <v>125</v>
      </c>
      <c r="N465" s="281" t="s">
        <v>1345</v>
      </c>
      <c r="O465" s="281"/>
      <c r="P465" s="281" t="s">
        <v>684</v>
      </c>
      <c r="Q465" s="294"/>
      <c r="R465" s="283" t="s">
        <v>520</v>
      </c>
      <c r="S465" s="295"/>
      <c r="T465" s="295"/>
      <c r="U465" s="281" t="s">
        <v>125</v>
      </c>
      <c r="V465" s="282" t="s">
        <v>1484</v>
      </c>
      <c r="W465" s="285"/>
      <c r="X465" s="281" t="s">
        <v>684</v>
      </c>
      <c r="Y465" s="286"/>
      <c r="Z465" s="287" t="str">
        <f t="shared" si="426"/>
        <v>стр.860 гр.3, 6 раздела 3 ф.0503196 &lt; 861 + 862 гр.3, 6 раздела 3 - недопустимо.</v>
      </c>
      <c r="AA465" s="288" t="s">
        <v>123</v>
      </c>
      <c r="AB465" s="288" t="s">
        <v>123</v>
      </c>
      <c r="AC465" s="289"/>
      <c r="AD465" s="178"/>
      <c r="AE465" s="185" t="s">
        <v>4</v>
      </c>
      <c r="AF465" s="219" t="s">
        <v>123</v>
      </c>
      <c r="AG465" s="199">
        <f t="shared" si="427"/>
        <v>1</v>
      </c>
      <c r="AH465" s="200">
        <f t="shared" si="428"/>
        <v>0</v>
      </c>
      <c r="AI465" s="201">
        <f t="shared" si="429"/>
        <v>0</v>
      </c>
      <c r="AJ465" s="221" t="str">
        <f t="shared" si="430"/>
        <v>стр.860</v>
      </c>
      <c r="AK465" s="206" t="str">
        <f t="shared" si="431"/>
        <v/>
      </c>
      <c r="AL465" s="206" t="str">
        <f t="shared" si="432"/>
        <v xml:space="preserve"> гр.3, 6</v>
      </c>
      <c r="AM465" s="206" t="str">
        <f t="shared" si="433"/>
        <v/>
      </c>
      <c r="AN465" s="206" t="str">
        <f t="shared" si="434"/>
        <v xml:space="preserve"> раздела 3</v>
      </c>
      <c r="AO465" s="206" t="str">
        <f t="shared" si="311"/>
        <v xml:space="preserve"> ф.0503196</v>
      </c>
      <c r="AP465" s="222" t="str">
        <f t="shared" si="435"/>
        <v/>
      </c>
      <c r="AQ465" s="206" t="str">
        <f t="shared" si="436"/>
        <v xml:space="preserve"> &lt;</v>
      </c>
      <c r="AR465" s="206" t="str">
        <f t="shared" si="437"/>
        <v/>
      </c>
      <c r="AS465" s="206" t="str">
        <f t="shared" si="438"/>
        <v xml:space="preserve"> 861 + 862</v>
      </c>
      <c r="AT465" s="206" t="str">
        <f t="shared" si="439"/>
        <v/>
      </c>
      <c r="AU465" s="206" t="str">
        <f t="shared" si="440"/>
        <v xml:space="preserve"> гр.3, 6</v>
      </c>
      <c r="AV465" s="206" t="str">
        <f t="shared" si="441"/>
        <v/>
      </c>
      <c r="AW465" s="197" t="str">
        <f t="shared" si="442"/>
        <v xml:space="preserve"> раздела 3</v>
      </c>
      <c r="AX465" s="221" t="str">
        <f t="shared" si="443"/>
        <v xml:space="preserve"> - недопустимо.</v>
      </c>
    </row>
    <row r="466" spans="1:51" s="200" customFormat="1" ht="30" hidden="1" outlineLevel="1" x14ac:dyDescent="0.25">
      <c r="A466" s="227"/>
      <c r="B466" s="280" t="str">
        <f>"В"&amp;COUNTA($C$420:C466)&amp;"_"&amp;MID(I466,5,3)</f>
        <v>В47_196</v>
      </c>
      <c r="C466" s="244" t="s">
        <v>116</v>
      </c>
      <c r="D466" s="244" t="s">
        <v>116</v>
      </c>
      <c r="E466" s="244" t="s">
        <v>117</v>
      </c>
      <c r="F466" s="244" t="s">
        <v>116</v>
      </c>
      <c r="G466" s="244" t="s">
        <v>116</v>
      </c>
      <c r="H466" s="244" t="s">
        <v>116</v>
      </c>
      <c r="I466" s="244" t="s">
        <v>173</v>
      </c>
      <c r="J466" s="244"/>
      <c r="K466" s="244"/>
      <c r="L466" s="244"/>
      <c r="M466" s="244" t="s">
        <v>125</v>
      </c>
      <c r="N466" s="244" t="s">
        <v>961</v>
      </c>
      <c r="O466" s="244"/>
      <c r="P466" s="244" t="s">
        <v>684</v>
      </c>
      <c r="Q466" s="245"/>
      <c r="R466" s="277" t="s">
        <v>122</v>
      </c>
      <c r="S466" s="247"/>
      <c r="T466" s="279"/>
      <c r="U466" s="244" t="s">
        <v>119</v>
      </c>
      <c r="V466" s="244" t="s">
        <v>962</v>
      </c>
      <c r="W466" s="207"/>
      <c r="X466" s="244" t="s">
        <v>684</v>
      </c>
      <c r="Y466" s="207"/>
      <c r="Z466" s="209" t="str">
        <f t="shared" si="426"/>
        <v>стр.861 гр.3, 6 раздела 3 ф.0503196 &lt;&gt; 026 - 215 гр.3, 6 раздела 1, 2 - недопустимо.</v>
      </c>
      <c r="AA466" s="210" t="s">
        <v>123</v>
      </c>
      <c r="AB466" s="210" t="s">
        <v>123</v>
      </c>
      <c r="AC466" s="211"/>
      <c r="AD466" s="178"/>
      <c r="AE466" s="185" t="s">
        <v>4</v>
      </c>
      <c r="AF466" s="219" t="s">
        <v>123</v>
      </c>
      <c r="AG466" s="199">
        <f t="shared" si="427"/>
        <v>1</v>
      </c>
      <c r="AH466" s="200">
        <f t="shared" si="428"/>
        <v>0</v>
      </c>
      <c r="AI466" s="201">
        <f t="shared" si="429"/>
        <v>0</v>
      </c>
      <c r="AJ466" s="221" t="str">
        <f t="shared" si="430"/>
        <v>стр.861</v>
      </c>
      <c r="AK466" s="206" t="str">
        <f t="shared" si="431"/>
        <v/>
      </c>
      <c r="AL466" s="206" t="str">
        <f t="shared" si="432"/>
        <v xml:space="preserve"> гр.3, 6</v>
      </c>
      <c r="AM466" s="206" t="str">
        <f t="shared" si="433"/>
        <v/>
      </c>
      <c r="AN466" s="206" t="str">
        <f t="shared" si="434"/>
        <v xml:space="preserve"> раздела 3</v>
      </c>
      <c r="AO466" s="206" t="str">
        <f t="shared" si="311"/>
        <v xml:space="preserve"> ф.0503196</v>
      </c>
      <c r="AP466" s="222" t="str">
        <f t="shared" si="435"/>
        <v/>
      </c>
      <c r="AQ466" s="206" t="str">
        <f t="shared" si="436"/>
        <v xml:space="preserve"> &lt;&gt;</v>
      </c>
      <c r="AR466" s="206" t="str">
        <f t="shared" si="437"/>
        <v/>
      </c>
      <c r="AS466" s="206" t="str">
        <f t="shared" si="438"/>
        <v xml:space="preserve"> 026 - 215</v>
      </c>
      <c r="AT466" s="206" t="str">
        <f t="shared" si="439"/>
        <v/>
      </c>
      <c r="AU466" s="206" t="str">
        <f t="shared" si="440"/>
        <v xml:space="preserve"> гр.3, 6</v>
      </c>
      <c r="AV466" s="206" t="str">
        <f t="shared" si="441"/>
        <v/>
      </c>
      <c r="AW466" s="197" t="str">
        <f t="shared" si="442"/>
        <v xml:space="preserve"> раздела 1, 2</v>
      </c>
      <c r="AX466" s="221" t="str">
        <f t="shared" si="443"/>
        <v xml:space="preserve"> - недопустимо.</v>
      </c>
      <c r="AY466" s="296" t="s">
        <v>1487</v>
      </c>
    </row>
    <row r="467" spans="1:51" s="200" customFormat="1" ht="28.5" hidden="1" outlineLevel="1" x14ac:dyDescent="0.25">
      <c r="A467" s="227"/>
      <c r="B467" s="280" t="str">
        <f>"В"&amp;COUNTA($C$420:C467)&amp;"_"&amp;MID(I467,5,3)</f>
        <v>В48_196</v>
      </c>
      <c r="C467" s="281" t="s">
        <v>116</v>
      </c>
      <c r="D467" s="281" t="s">
        <v>116</v>
      </c>
      <c r="E467" s="281" t="s">
        <v>117</v>
      </c>
      <c r="F467" s="281" t="s">
        <v>116</v>
      </c>
      <c r="G467" s="281" t="s">
        <v>116</v>
      </c>
      <c r="H467" s="281" t="s">
        <v>116</v>
      </c>
      <c r="I467" s="281" t="s">
        <v>173</v>
      </c>
      <c r="J467" s="281"/>
      <c r="K467" s="281"/>
      <c r="L467" s="281"/>
      <c r="M467" s="281" t="s">
        <v>125</v>
      </c>
      <c r="N467" s="281" t="s">
        <v>1485</v>
      </c>
      <c r="O467" s="281"/>
      <c r="P467" s="281" t="s">
        <v>684</v>
      </c>
      <c r="Q467" s="294"/>
      <c r="R467" s="283" t="s">
        <v>520</v>
      </c>
      <c r="S467" s="295"/>
      <c r="T467" s="295"/>
      <c r="U467" s="281" t="s">
        <v>125</v>
      </c>
      <c r="V467" s="282" t="s">
        <v>1486</v>
      </c>
      <c r="W467" s="285"/>
      <c r="X467" s="281" t="s">
        <v>684</v>
      </c>
      <c r="Y467" s="286"/>
      <c r="Z467" s="287" t="str">
        <f t="shared" ref="Z467" si="444">AJ467&amp;AK467&amp;AL467&amp;AM467&amp;AN467&amp;AO467&amp;AP467&amp;AQ467&amp;AR467&amp;AS467&amp;AT467&amp;AU467&amp;AV467&amp;AW467&amp;AX467</f>
        <v>стр.870 гр.3, 6 раздела 3 ф.0503196 &lt; 871 + 872 гр.3, 6 раздела 3 - недопустимо.</v>
      </c>
      <c r="AA467" s="288" t="s">
        <v>123</v>
      </c>
      <c r="AB467" s="288" t="s">
        <v>123</v>
      </c>
      <c r="AC467" s="289"/>
      <c r="AD467" s="178"/>
      <c r="AE467" s="185" t="s">
        <v>4</v>
      </c>
      <c r="AF467" s="219" t="s">
        <v>123</v>
      </c>
      <c r="AG467" s="199">
        <f t="shared" ref="AG467" si="445">IF(AE467="Включена",1,0)</f>
        <v>1</v>
      </c>
      <c r="AH467" s="200">
        <f t="shared" ref="AH467" si="446">IF(AE467="Черновик",1,0)</f>
        <v>0</v>
      </c>
      <c r="AI467" s="201">
        <f t="shared" ref="AI467" si="447">IF(AE467="Отсутствует",1,0)</f>
        <v>0</v>
      </c>
      <c r="AJ467" s="221" t="str">
        <f t="shared" ref="AJ467" si="448">IF(N467="*","по всем строкам","стр."&amp;N467)</f>
        <v>стр.870</v>
      </c>
      <c r="AK467" s="206" t="str">
        <f t="shared" ref="AK467" si="449">IF(O467="",""," (кроме стр."&amp;O467&amp;")")</f>
        <v/>
      </c>
      <c r="AL467" s="206" t="str">
        <f t="shared" ref="AL467" si="450">IF(P467="*"," по всем графам"," гр."&amp;P467)</f>
        <v xml:space="preserve"> гр.3, 6</v>
      </c>
      <c r="AM467" s="206" t="str">
        <f t="shared" ref="AM467" si="451">IF(Q467="",""," (кроме гр."&amp;Q467&amp;")")</f>
        <v/>
      </c>
      <c r="AN467" s="206" t="str">
        <f t="shared" ref="AN467" si="452">IF(M467="",""," раздела "&amp;M467)</f>
        <v xml:space="preserve"> раздела 3</v>
      </c>
      <c r="AO467" s="206" t="str">
        <f t="shared" ref="AO467" si="453">" ф."&amp;I467</f>
        <v xml:space="preserve"> ф.0503196</v>
      </c>
      <c r="AP467" s="222" t="str">
        <f t="shared" ref="AP467" si="454">IF(J467="",""," (ПРП="&amp;J467&amp;")")</f>
        <v/>
      </c>
      <c r="AQ467" s="206" t="str">
        <f t="shared" ref="AQ467" si="455">IF(R467="="," &lt;&gt;",IF(R467="&lt;&gt;"," =",IF(R467="&gt;"," &lt;",IF(R467="&lt;"," &gt;",IF(R467="&gt;="," &lt;",IF(R467="&lt;="," &gt;",""))))))</f>
        <v xml:space="preserve"> &lt;</v>
      </c>
      <c r="AR467" s="206" t="str">
        <f t="shared" ref="AR467" si="456">IF(S467="",""," "&amp;S467)</f>
        <v/>
      </c>
      <c r="AS467" s="206" t="str">
        <f t="shared" ref="AS467" si="457">IF(V467="*"," соответствующим строкам",IF(V467="",""," "&amp;V467))</f>
        <v xml:space="preserve"> 871 + 872</v>
      </c>
      <c r="AT467" s="206" t="str">
        <f t="shared" ref="AT467" si="458">IF(W467="",""," (кроме стр."&amp;W467&amp;")")</f>
        <v/>
      </c>
      <c r="AU467" s="206" t="str">
        <f t="shared" ref="AU467" si="459">IF(X467="*"," по соответствующим графам",IF(X467="",""," гр."&amp;X467))</f>
        <v xml:space="preserve"> гр.3, 6</v>
      </c>
      <c r="AV467" s="206" t="str">
        <f t="shared" ref="AV467" si="460">IF(Y467="",""," (кроме гр."&amp;Y467&amp;")")</f>
        <v/>
      </c>
      <c r="AW467" s="197" t="str">
        <f t="shared" ref="AW467" si="461">IF(U467="",""," раздела "&amp;U467)</f>
        <v xml:space="preserve"> раздела 3</v>
      </c>
      <c r="AX467" s="221" t="str">
        <f t="shared" ref="AX467" si="462">IF(AC467="",IF(IF(OR(AA467="П",AB467="П"),"П","Б")="Б"," - недопустимо."," - требуется пояснение.")," - "&amp;AC467)</f>
        <v xml:space="preserve"> - недопустимо.</v>
      </c>
    </row>
    <row r="468" spans="1:51" s="200" customFormat="1" ht="30" hidden="1" outlineLevel="1" x14ac:dyDescent="0.25">
      <c r="A468" s="227"/>
      <c r="B468" s="280" t="str">
        <f>"В"&amp;COUNTA($C$420:C468)&amp;"_"&amp;MID(I468,5,3)</f>
        <v>В49_196</v>
      </c>
      <c r="C468" s="244" t="s">
        <v>116</v>
      </c>
      <c r="D468" s="244" t="s">
        <v>116</v>
      </c>
      <c r="E468" s="244" t="s">
        <v>117</v>
      </c>
      <c r="F468" s="244" t="s">
        <v>116</v>
      </c>
      <c r="G468" s="244" t="s">
        <v>116</v>
      </c>
      <c r="H468" s="244" t="s">
        <v>116</v>
      </c>
      <c r="I468" s="244" t="s">
        <v>173</v>
      </c>
      <c r="J468" s="244"/>
      <c r="K468" s="244"/>
      <c r="L468" s="244"/>
      <c r="M468" s="244" t="s">
        <v>125</v>
      </c>
      <c r="N468" s="244" t="s">
        <v>963</v>
      </c>
      <c r="O468" s="244"/>
      <c r="P468" s="244" t="s">
        <v>684</v>
      </c>
      <c r="Q468" s="245"/>
      <c r="R468" s="277" t="s">
        <v>122</v>
      </c>
      <c r="S468" s="247"/>
      <c r="T468" s="279"/>
      <c r="U468" s="244" t="s">
        <v>119</v>
      </c>
      <c r="V468" s="244" t="s">
        <v>964</v>
      </c>
      <c r="W468" s="207"/>
      <c r="X468" s="244" t="s">
        <v>684</v>
      </c>
      <c r="Y468" s="207"/>
      <c r="Z468" s="209" t="str">
        <f t="shared" si="426"/>
        <v>стр.871 гр.3, 6 раздела 3 ф.0503196 &lt;&gt; 027 - 216 гр.3, 6 раздела 1, 2 - недопустимо.</v>
      </c>
      <c r="AA468" s="210" t="s">
        <v>123</v>
      </c>
      <c r="AB468" s="210" t="s">
        <v>123</v>
      </c>
      <c r="AC468" s="211"/>
      <c r="AD468" s="178"/>
      <c r="AE468" s="185" t="s">
        <v>4</v>
      </c>
      <c r="AF468" s="219" t="s">
        <v>123</v>
      </c>
      <c r="AG468" s="199">
        <f t="shared" si="427"/>
        <v>1</v>
      </c>
      <c r="AH468" s="200">
        <f t="shared" si="428"/>
        <v>0</v>
      </c>
      <c r="AI468" s="201">
        <f t="shared" si="429"/>
        <v>0</v>
      </c>
      <c r="AJ468" s="221" t="str">
        <f t="shared" si="430"/>
        <v>стр.871</v>
      </c>
      <c r="AK468" s="206" t="str">
        <f t="shared" si="431"/>
        <v/>
      </c>
      <c r="AL468" s="206" t="str">
        <f t="shared" si="432"/>
        <v xml:space="preserve"> гр.3, 6</v>
      </c>
      <c r="AM468" s="206" t="str">
        <f t="shared" si="433"/>
        <v/>
      </c>
      <c r="AN468" s="206" t="str">
        <f t="shared" si="434"/>
        <v xml:space="preserve"> раздела 3</v>
      </c>
      <c r="AO468" s="206" t="str">
        <f t="shared" si="311"/>
        <v xml:space="preserve"> ф.0503196</v>
      </c>
      <c r="AP468" s="222" t="str">
        <f t="shared" si="435"/>
        <v/>
      </c>
      <c r="AQ468" s="206" t="str">
        <f t="shared" si="436"/>
        <v xml:space="preserve"> &lt;&gt;</v>
      </c>
      <c r="AR468" s="206" t="str">
        <f t="shared" si="437"/>
        <v/>
      </c>
      <c r="AS468" s="206" t="str">
        <f t="shared" si="438"/>
        <v xml:space="preserve"> 027 - 216</v>
      </c>
      <c r="AT468" s="206" t="str">
        <f t="shared" si="439"/>
        <v/>
      </c>
      <c r="AU468" s="206" t="str">
        <f t="shared" si="440"/>
        <v xml:space="preserve"> гр.3, 6</v>
      </c>
      <c r="AV468" s="206" t="str">
        <f t="shared" si="441"/>
        <v/>
      </c>
      <c r="AW468" s="197" t="str">
        <f t="shared" si="442"/>
        <v xml:space="preserve"> раздела 1, 2</v>
      </c>
      <c r="AX468" s="221" t="str">
        <f t="shared" si="443"/>
        <v xml:space="preserve"> - недопустимо.</v>
      </c>
      <c r="AY468" s="296" t="s">
        <v>1488</v>
      </c>
    </row>
    <row r="469" spans="1:51" s="200" customFormat="1" ht="30" hidden="1" outlineLevel="1" x14ac:dyDescent="0.25">
      <c r="A469" s="227"/>
      <c r="B469" s="280" t="str">
        <f>"В"&amp;COUNTA($C$420:C469)&amp;"_"&amp;MID(I469,5,3)</f>
        <v>В50_196</v>
      </c>
      <c r="C469" s="281" t="s">
        <v>116</v>
      </c>
      <c r="D469" s="281" t="s">
        <v>116</v>
      </c>
      <c r="E469" s="281" t="s">
        <v>117</v>
      </c>
      <c r="F469" s="281" t="s">
        <v>116</v>
      </c>
      <c r="G469" s="281" t="s">
        <v>116</v>
      </c>
      <c r="H469" s="281" t="s">
        <v>116</v>
      </c>
      <c r="I469" s="281" t="s">
        <v>173</v>
      </c>
      <c r="J469" s="281"/>
      <c r="K469" s="281"/>
      <c r="L469" s="281"/>
      <c r="M469" s="281" t="s">
        <v>125</v>
      </c>
      <c r="N469" s="281" t="s">
        <v>595</v>
      </c>
      <c r="O469" s="281"/>
      <c r="P469" s="281" t="s">
        <v>965</v>
      </c>
      <c r="Q469" s="282"/>
      <c r="R469" s="290" t="s">
        <v>122</v>
      </c>
      <c r="S469" s="284"/>
      <c r="T469" s="295"/>
      <c r="U469" s="281" t="s">
        <v>119</v>
      </c>
      <c r="V469" s="281" t="s">
        <v>966</v>
      </c>
      <c r="W469" s="286"/>
      <c r="X469" s="281" t="s">
        <v>965</v>
      </c>
      <c r="Y469" s="286"/>
      <c r="Z469" s="287" t="str">
        <f t="shared" si="426"/>
        <v>стр.900 гр.5, 6 раздела 3 ф.0503196 &lt;&gt; 030 - 220 гр.5, 6 раздела 1, 2 - недопустимо.</v>
      </c>
      <c r="AA469" s="288" t="s">
        <v>123</v>
      </c>
      <c r="AB469" s="288" t="s">
        <v>123</v>
      </c>
      <c r="AC469" s="289"/>
      <c r="AD469" s="178"/>
      <c r="AE469" s="185" t="s">
        <v>4</v>
      </c>
      <c r="AF469" s="219" t="s">
        <v>123</v>
      </c>
      <c r="AG469" s="199">
        <f t="shared" si="427"/>
        <v>1</v>
      </c>
      <c r="AH469" s="200">
        <f t="shared" si="428"/>
        <v>0</v>
      </c>
      <c r="AI469" s="201">
        <f t="shared" si="429"/>
        <v>0</v>
      </c>
      <c r="AJ469" s="221" t="str">
        <f t="shared" si="430"/>
        <v>стр.900</v>
      </c>
      <c r="AK469" s="206" t="str">
        <f t="shared" si="431"/>
        <v/>
      </c>
      <c r="AL469" s="206" t="str">
        <f t="shared" si="432"/>
        <v xml:space="preserve"> гр.5, 6</v>
      </c>
      <c r="AM469" s="206" t="str">
        <f t="shared" si="433"/>
        <v/>
      </c>
      <c r="AN469" s="206" t="str">
        <f t="shared" si="434"/>
        <v xml:space="preserve"> раздела 3</v>
      </c>
      <c r="AO469" s="206" t="str">
        <f t="shared" si="311"/>
        <v xml:space="preserve"> ф.0503196</v>
      </c>
      <c r="AP469" s="222" t="str">
        <f t="shared" si="435"/>
        <v/>
      </c>
      <c r="AQ469" s="206" t="str">
        <f t="shared" si="436"/>
        <v xml:space="preserve"> &lt;&gt;</v>
      </c>
      <c r="AR469" s="206" t="str">
        <f t="shared" si="437"/>
        <v/>
      </c>
      <c r="AS469" s="206" t="str">
        <f t="shared" si="438"/>
        <v xml:space="preserve"> 030 - 220</v>
      </c>
      <c r="AT469" s="206" t="str">
        <f t="shared" si="439"/>
        <v/>
      </c>
      <c r="AU469" s="206" t="str">
        <f t="shared" si="440"/>
        <v xml:space="preserve"> гр.5, 6</v>
      </c>
      <c r="AV469" s="206" t="str">
        <f t="shared" si="441"/>
        <v/>
      </c>
      <c r="AW469" s="197" t="str">
        <f t="shared" si="442"/>
        <v xml:space="preserve"> раздела 1, 2</v>
      </c>
      <c r="AX469" s="221" t="str">
        <f t="shared" si="443"/>
        <v xml:space="preserve"> - недопустимо.</v>
      </c>
      <c r="AY469" s="296" t="s">
        <v>1490</v>
      </c>
    </row>
    <row r="470" spans="1:51" s="200" customFormat="1" hidden="1" outlineLevel="1" x14ac:dyDescent="0.25">
      <c r="A470" s="227"/>
      <c r="B470" s="280" t="str">
        <f>"В"&amp;COUNTA($C$420:C470)&amp;"_"&amp;MID(I470,5,3)</f>
        <v>В51_196</v>
      </c>
      <c r="C470" s="237" t="s">
        <v>116</v>
      </c>
      <c r="D470" s="237" t="s">
        <v>116</v>
      </c>
      <c r="E470" s="237" t="s">
        <v>117</v>
      </c>
      <c r="F470" s="237" t="s">
        <v>116</v>
      </c>
      <c r="G470" s="237" t="s">
        <v>116</v>
      </c>
      <c r="H470" s="237" t="s">
        <v>116</v>
      </c>
      <c r="I470" s="237" t="s">
        <v>173</v>
      </c>
      <c r="J470" s="237"/>
      <c r="K470" s="237"/>
      <c r="L470" s="237"/>
      <c r="M470" s="237" t="s">
        <v>125</v>
      </c>
      <c r="N470" s="237" t="s">
        <v>595</v>
      </c>
      <c r="O470" s="237"/>
      <c r="P470" s="237" t="s">
        <v>138</v>
      </c>
      <c r="Q470" s="238"/>
      <c r="R470" s="213" t="s">
        <v>122</v>
      </c>
      <c r="S470" s="239"/>
      <c r="T470" s="408"/>
      <c r="U470" s="237" t="s">
        <v>125</v>
      </c>
      <c r="V470" s="237" t="s">
        <v>595</v>
      </c>
      <c r="W470" s="223"/>
      <c r="X470" s="233" t="s">
        <v>124</v>
      </c>
      <c r="Y470" s="223"/>
      <c r="Z470" s="224" t="str">
        <f t="shared" si="426"/>
        <v>стр.900 гр.6 раздела 3 ф.0503196 &lt;&gt; 900 гр.5 раздела 3 - недопустимо.</v>
      </c>
      <c r="AA470" s="225" t="s">
        <v>123</v>
      </c>
      <c r="AB470" s="225" t="s">
        <v>123</v>
      </c>
      <c r="AC470" s="226"/>
      <c r="AD470" s="178"/>
      <c r="AE470" s="185" t="s">
        <v>4</v>
      </c>
      <c r="AF470" s="219" t="s">
        <v>123</v>
      </c>
      <c r="AG470" s="199">
        <f t="shared" si="427"/>
        <v>1</v>
      </c>
      <c r="AH470" s="200">
        <f t="shared" si="428"/>
        <v>0</v>
      </c>
      <c r="AI470" s="201">
        <f t="shared" si="429"/>
        <v>0</v>
      </c>
      <c r="AJ470" s="221" t="str">
        <f t="shared" si="430"/>
        <v>стр.900</v>
      </c>
      <c r="AK470" s="206" t="str">
        <f t="shared" si="431"/>
        <v/>
      </c>
      <c r="AL470" s="206" t="str">
        <f t="shared" si="432"/>
        <v xml:space="preserve"> гр.6</v>
      </c>
      <c r="AM470" s="206" t="str">
        <f t="shared" si="433"/>
        <v/>
      </c>
      <c r="AN470" s="206" t="str">
        <f t="shared" si="434"/>
        <v xml:space="preserve"> раздела 3</v>
      </c>
      <c r="AO470" s="206" t="str">
        <f t="shared" si="311"/>
        <v xml:space="preserve"> ф.0503196</v>
      </c>
      <c r="AP470" s="222" t="str">
        <f t="shared" si="435"/>
        <v/>
      </c>
      <c r="AQ470" s="206" t="str">
        <f t="shared" si="436"/>
        <v xml:space="preserve"> &lt;&gt;</v>
      </c>
      <c r="AR470" s="206" t="str">
        <f t="shared" si="437"/>
        <v/>
      </c>
      <c r="AS470" s="206" t="str">
        <f t="shared" si="438"/>
        <v xml:space="preserve"> 900</v>
      </c>
      <c r="AT470" s="206" t="str">
        <f t="shared" si="439"/>
        <v/>
      </c>
      <c r="AU470" s="206" t="str">
        <f t="shared" si="440"/>
        <v xml:space="preserve"> гр.5</v>
      </c>
      <c r="AV470" s="206" t="str">
        <f t="shared" si="441"/>
        <v/>
      </c>
      <c r="AW470" s="197" t="str">
        <f t="shared" si="442"/>
        <v xml:space="preserve"> раздела 3</v>
      </c>
      <c r="AX470" s="221" t="str">
        <f t="shared" si="443"/>
        <v xml:space="preserve"> - недопустимо.</v>
      </c>
      <c r="AY470" s="296" t="s">
        <v>1489</v>
      </c>
    </row>
    <row r="471" spans="1:51" collapsed="1" x14ac:dyDescent="0.25">
      <c r="B471" s="698" t="s">
        <v>174</v>
      </c>
      <c r="C471" s="699"/>
      <c r="D471" s="699"/>
      <c r="E471" s="699"/>
      <c r="F471" s="699"/>
      <c r="G471" s="699"/>
      <c r="H471" s="699"/>
      <c r="I471" s="699"/>
      <c r="J471" s="699"/>
      <c r="K471" s="699"/>
      <c r="L471" s="699"/>
      <c r="M471" s="699"/>
      <c r="N471" s="699"/>
      <c r="O471" s="699"/>
      <c r="P471" s="699"/>
      <c r="Q471" s="699"/>
      <c r="R471" s="699"/>
      <c r="S471" s="699"/>
      <c r="T471" s="699"/>
      <c r="U471" s="699"/>
      <c r="V471" s="699"/>
      <c r="W471" s="699"/>
      <c r="X471" s="699"/>
      <c r="Y471" s="699"/>
      <c r="Z471" s="699"/>
      <c r="AA471" s="699"/>
      <c r="AB471" s="699"/>
      <c r="AC471" s="699"/>
      <c r="AD471" s="115"/>
      <c r="AE471" s="103"/>
      <c r="AF471" s="87"/>
      <c r="AG471" s="35">
        <f t="shared" si="427"/>
        <v>0</v>
      </c>
      <c r="AH471" s="6">
        <f t="shared" si="428"/>
        <v>0</v>
      </c>
      <c r="AI471" s="34">
        <f t="shared" si="429"/>
        <v>0</v>
      </c>
      <c r="AJ471" s="88"/>
      <c r="AK471" s="89"/>
      <c r="AL471" s="89"/>
      <c r="AM471" s="89"/>
      <c r="AN471" s="89"/>
      <c r="AO471" s="6"/>
      <c r="AP471" s="14"/>
      <c r="AQ471" s="6"/>
      <c r="AR471" s="6"/>
      <c r="AS471" s="6"/>
      <c r="AT471" s="6"/>
      <c r="AU471" s="6"/>
      <c r="AV471" s="6"/>
      <c r="AW471" s="6"/>
      <c r="AX471" s="6"/>
    </row>
    <row r="472" spans="1:51" s="200" customFormat="1" hidden="1" outlineLevel="1" x14ac:dyDescent="0.25">
      <c r="A472" s="227"/>
      <c r="B472" s="243" t="str">
        <f>"В"&amp;COUNTA($C$472:C472)&amp;"_"&amp;MID(I472,5,3)</f>
        <v>В1_197</v>
      </c>
      <c r="C472" s="228" t="s">
        <v>116</v>
      </c>
      <c r="D472" s="228" t="s">
        <v>116</v>
      </c>
      <c r="E472" s="228" t="s">
        <v>117</v>
      </c>
      <c r="F472" s="228" t="s">
        <v>116</v>
      </c>
      <c r="G472" s="228" t="s">
        <v>116</v>
      </c>
      <c r="H472" s="228" t="s">
        <v>116</v>
      </c>
      <c r="I472" s="228" t="s">
        <v>174</v>
      </c>
      <c r="J472" s="228"/>
      <c r="K472" s="228"/>
      <c r="L472" s="228"/>
      <c r="M472" s="228" t="s">
        <v>121</v>
      </c>
      <c r="N472" s="228" t="s">
        <v>120</v>
      </c>
      <c r="O472" s="228"/>
      <c r="P472" s="228" t="s">
        <v>125</v>
      </c>
      <c r="Q472" s="229"/>
      <c r="R472" s="230" t="s">
        <v>520</v>
      </c>
      <c r="S472" s="231" t="s">
        <v>230</v>
      </c>
      <c r="T472" s="407"/>
      <c r="U472" s="228"/>
      <c r="V472" s="229"/>
      <c r="W472" s="232"/>
      <c r="X472" s="233"/>
      <c r="Y472" s="233"/>
      <c r="Z472" s="234" t="str">
        <f t="shared" si="426"/>
        <v>по всем строкам гр.3 раздела 1 ф.0503197 &lt; 0 - недопустимо.</v>
      </c>
      <c r="AA472" s="235" t="s">
        <v>123</v>
      </c>
      <c r="AB472" s="235" t="s">
        <v>123</v>
      </c>
      <c r="AC472" s="236"/>
      <c r="AD472" s="182"/>
      <c r="AE472" s="181" t="s">
        <v>4</v>
      </c>
      <c r="AF472" s="219" t="s">
        <v>123</v>
      </c>
      <c r="AG472" s="199">
        <f t="shared" si="427"/>
        <v>1</v>
      </c>
      <c r="AH472" s="200">
        <f t="shared" si="428"/>
        <v>0</v>
      </c>
      <c r="AI472" s="201">
        <f t="shared" si="429"/>
        <v>0</v>
      </c>
      <c r="AJ472" s="221" t="str">
        <f t="shared" si="430"/>
        <v>по всем строкам</v>
      </c>
      <c r="AK472" s="206" t="str">
        <f t="shared" si="431"/>
        <v/>
      </c>
      <c r="AL472" s="206" t="str">
        <f t="shared" si="432"/>
        <v xml:space="preserve"> гр.3</v>
      </c>
      <c r="AM472" s="206" t="str">
        <f t="shared" si="433"/>
        <v/>
      </c>
      <c r="AN472" s="206" t="str">
        <f t="shared" si="434"/>
        <v xml:space="preserve"> раздела 1</v>
      </c>
      <c r="AO472" s="206" t="str">
        <f t="shared" ref="AO472:AO537" si="463">" ф."&amp;I472</f>
        <v xml:space="preserve"> ф.0503197</v>
      </c>
      <c r="AP472" s="222" t="str">
        <f t="shared" si="435"/>
        <v/>
      </c>
      <c r="AQ472" s="206" t="str">
        <f t="shared" si="436"/>
        <v xml:space="preserve"> &lt;</v>
      </c>
      <c r="AR472" s="206" t="str">
        <f t="shared" si="437"/>
        <v xml:space="preserve"> 0</v>
      </c>
      <c r="AS472" s="206" t="str">
        <f t="shared" si="438"/>
        <v/>
      </c>
      <c r="AT472" s="206" t="str">
        <f t="shared" si="439"/>
        <v/>
      </c>
      <c r="AU472" s="206" t="str">
        <f t="shared" si="440"/>
        <v/>
      </c>
      <c r="AV472" s="206" t="str">
        <f t="shared" si="441"/>
        <v/>
      </c>
      <c r="AW472" s="197" t="str">
        <f t="shared" si="442"/>
        <v/>
      </c>
      <c r="AX472" s="221" t="str">
        <f t="shared" si="443"/>
        <v xml:space="preserve"> - недопустимо.</v>
      </c>
    </row>
    <row r="473" spans="1:51" s="206" customFormat="1" ht="28.5" hidden="1" outlineLevel="1" x14ac:dyDescent="0.25">
      <c r="A473" s="227"/>
      <c r="B473" s="243" t="str">
        <f>"В"&amp;COUNTA($C$472:C473)&amp;"_"&amp;MID(I473,5,3)</f>
        <v>В2_197</v>
      </c>
      <c r="C473" s="244" t="s">
        <v>116</v>
      </c>
      <c r="D473" s="244" t="s">
        <v>116</v>
      </c>
      <c r="E473" s="244" t="s">
        <v>117</v>
      </c>
      <c r="F473" s="244" t="s">
        <v>116</v>
      </c>
      <c r="G473" s="244" t="s">
        <v>116</v>
      </c>
      <c r="H473" s="244" t="s">
        <v>116</v>
      </c>
      <c r="I473" s="244" t="s">
        <v>174</v>
      </c>
      <c r="J473" s="244"/>
      <c r="K473" s="244"/>
      <c r="L473" s="244"/>
      <c r="M473" s="244" t="s">
        <v>121</v>
      </c>
      <c r="N473" s="237" t="s">
        <v>292</v>
      </c>
      <c r="O473" s="237"/>
      <c r="P473" s="237" t="s">
        <v>125</v>
      </c>
      <c r="Q473" s="238"/>
      <c r="R473" s="220" t="s">
        <v>122</v>
      </c>
      <c r="S473" s="239"/>
      <c r="T473" s="408"/>
      <c r="U473" s="237" t="s">
        <v>121</v>
      </c>
      <c r="V473" s="237" t="s">
        <v>967</v>
      </c>
      <c r="W473" s="207"/>
      <c r="X473" s="237" t="s">
        <v>125</v>
      </c>
      <c r="Y473" s="237"/>
      <c r="Z473" s="240" t="str">
        <f t="shared" ref="Z473:Z480" si="464">AJ473&amp;AK473&amp;AL473&amp;AM473&amp;AN473&amp;AO473&amp;AP473&amp;AQ473&amp;AR473&amp;AS473&amp;AT473&amp;AU473&amp;AV473&amp;AW473&amp;AX473</f>
        <v>стр.010 гр.3 раздела 1 ф.0503197 &lt;&gt; 020 + 030 + 040 гр.3 раздела 1 - недопустимо.</v>
      </c>
      <c r="AA473" s="241" t="s">
        <v>123</v>
      </c>
      <c r="AB473" s="241" t="s">
        <v>123</v>
      </c>
      <c r="AC473" s="242"/>
      <c r="AD473" s="182"/>
      <c r="AE473" s="181" t="s">
        <v>4</v>
      </c>
      <c r="AF473" s="219" t="s">
        <v>123</v>
      </c>
      <c r="AG473" s="199">
        <f t="shared" ref="AG473:AG480" si="465">IF(AE473="Включена",1,0)</f>
        <v>1</v>
      </c>
      <c r="AH473" s="200">
        <f t="shared" ref="AH473:AH480" si="466">IF(AE473="Черновик",1,0)</f>
        <v>0</v>
      </c>
      <c r="AI473" s="201">
        <f t="shared" ref="AI473:AI480" si="467">IF(AE473="Отсутствует",1,0)</f>
        <v>0</v>
      </c>
      <c r="AJ473" s="221" t="str">
        <f t="shared" ref="AJ473:AJ480" si="468">IF(N473="*","по всем строкам","стр."&amp;N473)</f>
        <v>стр.010</v>
      </c>
      <c r="AK473" s="206" t="str">
        <f t="shared" ref="AK473:AK480" si="469">IF(O473="",""," (кроме стр."&amp;O473&amp;")")</f>
        <v/>
      </c>
      <c r="AL473" s="206" t="str">
        <f t="shared" ref="AL473:AL480" si="470">IF(P473="*"," по всем графам"," гр."&amp;P473)</f>
        <v xml:space="preserve"> гр.3</v>
      </c>
      <c r="AM473" s="206" t="str">
        <f t="shared" ref="AM473:AM480" si="471">IF(Q473="",""," (кроме гр."&amp;Q473&amp;")")</f>
        <v/>
      </c>
      <c r="AN473" s="206" t="str">
        <f t="shared" ref="AN473:AN480" si="472">IF(M473="",""," раздела "&amp;M473)</f>
        <v xml:space="preserve"> раздела 1</v>
      </c>
      <c r="AO473" s="206" t="str">
        <f t="shared" ref="AO473:AO480" si="473">" ф."&amp;I473</f>
        <v xml:space="preserve"> ф.0503197</v>
      </c>
      <c r="AP473" s="222" t="str">
        <f t="shared" ref="AP473:AP480" si="474">IF(J473="",""," (ПРП="&amp;J473&amp;")")</f>
        <v/>
      </c>
      <c r="AQ473" s="206" t="str">
        <f t="shared" ref="AQ473:AQ480" si="475">IF(R473="="," &lt;&gt;",IF(R473="&lt;&gt;"," =",IF(R473="&gt;"," &lt;",IF(R473="&lt;"," &gt;",IF(R473="&gt;="," &lt;",IF(R473="&lt;="," &gt;",""))))))</f>
        <v xml:space="preserve"> &lt;&gt;</v>
      </c>
      <c r="AR473" s="206" t="str">
        <f t="shared" ref="AR473:AR480" si="476">IF(S473="",""," "&amp;S473)</f>
        <v/>
      </c>
      <c r="AS473" s="206" t="str">
        <f t="shared" ref="AS473:AS480" si="477">IF(V473="*"," соответствующим строкам",IF(V473="",""," "&amp;V473))</f>
        <v xml:space="preserve"> 020 + 030 + 040</v>
      </c>
      <c r="AT473" s="206" t="str">
        <f t="shared" ref="AT473:AT480" si="478">IF(W473="",""," (кроме стр."&amp;W473&amp;")")</f>
        <v/>
      </c>
      <c r="AU473" s="206" t="str">
        <f t="shared" ref="AU473:AU480" si="479">IF(X473="*"," по соответствующим графам",IF(X473="",""," гр."&amp;X473))</f>
        <v xml:space="preserve"> гр.3</v>
      </c>
      <c r="AV473" s="206" t="str">
        <f t="shared" ref="AV473:AV480" si="480">IF(Y473="",""," (кроме гр."&amp;Y473&amp;")")</f>
        <v/>
      </c>
      <c r="AW473" s="197" t="str">
        <f t="shared" ref="AW473:AW480" si="481">IF(U473="",""," раздела "&amp;U473)</f>
        <v xml:space="preserve"> раздела 1</v>
      </c>
      <c r="AX473" s="221" t="str">
        <f t="shared" ref="AX473:AX480" si="482">IF(AC473="",IF(IF(OR(AA473="П",AB473="П"),"П","Б")="Б"," - недопустимо."," - требуется пояснение.")," - "&amp;AC473)</f>
        <v xml:space="preserve"> - недопустимо.</v>
      </c>
      <c r="AY473" s="206" t="s">
        <v>1430</v>
      </c>
    </row>
    <row r="474" spans="1:51" s="206" customFormat="1" ht="28.5" hidden="1" outlineLevel="1" x14ac:dyDescent="0.25">
      <c r="A474" s="227"/>
      <c r="B474" s="243" t="str">
        <f>"В"&amp;COUNTA($C$472:C474)&amp;"_"&amp;MID(I474,5,3)</f>
        <v>В3_197</v>
      </c>
      <c r="C474" s="244" t="s">
        <v>116</v>
      </c>
      <c r="D474" s="244" t="s">
        <v>116</v>
      </c>
      <c r="E474" s="244" t="s">
        <v>117</v>
      </c>
      <c r="F474" s="244" t="s">
        <v>116</v>
      </c>
      <c r="G474" s="244" t="s">
        <v>116</v>
      </c>
      <c r="H474" s="244" t="s">
        <v>116</v>
      </c>
      <c r="I474" s="244" t="s">
        <v>174</v>
      </c>
      <c r="J474" s="244"/>
      <c r="K474" s="244"/>
      <c r="L474" s="244"/>
      <c r="M474" s="244" t="s">
        <v>121</v>
      </c>
      <c r="N474" s="207" t="s">
        <v>869</v>
      </c>
      <c r="O474" s="207"/>
      <c r="P474" s="207" t="s">
        <v>125</v>
      </c>
      <c r="Q474" s="207"/>
      <c r="R474" s="207" t="s">
        <v>122</v>
      </c>
      <c r="S474" s="207"/>
      <c r="T474" s="207"/>
      <c r="U474" s="207" t="s">
        <v>121</v>
      </c>
      <c r="V474" s="207" t="s">
        <v>1436</v>
      </c>
      <c r="W474" s="207"/>
      <c r="X474" s="207" t="s">
        <v>125</v>
      </c>
      <c r="Y474" s="244"/>
      <c r="Z474" s="248" t="str">
        <f t="shared" si="464"/>
        <v>стр.020 гр.3 раздела 1 ф.0503197 &lt;&gt; 021 + 025 гр.3 раздела 1 - недопустимо.</v>
      </c>
      <c r="AA474" s="249" t="s">
        <v>123</v>
      </c>
      <c r="AB474" s="249" t="s">
        <v>123</v>
      </c>
      <c r="AC474" s="250"/>
      <c r="AD474" s="182"/>
      <c r="AE474" s="181" t="s">
        <v>4</v>
      </c>
      <c r="AF474" s="219" t="s">
        <v>123</v>
      </c>
      <c r="AG474" s="199">
        <f t="shared" si="465"/>
        <v>1</v>
      </c>
      <c r="AH474" s="200">
        <f t="shared" si="466"/>
        <v>0</v>
      </c>
      <c r="AI474" s="201">
        <f t="shared" si="467"/>
        <v>0</v>
      </c>
      <c r="AJ474" s="221" t="str">
        <f t="shared" si="468"/>
        <v>стр.020</v>
      </c>
      <c r="AK474" s="206" t="str">
        <f t="shared" si="469"/>
        <v/>
      </c>
      <c r="AL474" s="206" t="str">
        <f t="shared" si="470"/>
        <v xml:space="preserve"> гр.3</v>
      </c>
      <c r="AM474" s="206" t="str">
        <f t="shared" si="471"/>
        <v/>
      </c>
      <c r="AN474" s="206" t="str">
        <f t="shared" si="472"/>
        <v xml:space="preserve"> раздела 1</v>
      </c>
      <c r="AO474" s="206" t="str">
        <f t="shared" si="473"/>
        <v xml:space="preserve"> ф.0503197</v>
      </c>
      <c r="AP474" s="222" t="str">
        <f t="shared" si="474"/>
        <v/>
      </c>
      <c r="AQ474" s="206" t="str">
        <f t="shared" si="475"/>
        <v xml:space="preserve"> &lt;&gt;</v>
      </c>
      <c r="AR474" s="206" t="str">
        <f t="shared" si="476"/>
        <v/>
      </c>
      <c r="AS474" s="206" t="str">
        <f t="shared" si="477"/>
        <v xml:space="preserve"> 021 + 025</v>
      </c>
      <c r="AT474" s="206" t="str">
        <f t="shared" si="478"/>
        <v/>
      </c>
      <c r="AU474" s="206" t="str">
        <f t="shared" si="479"/>
        <v xml:space="preserve"> гр.3</v>
      </c>
      <c r="AV474" s="206" t="str">
        <f t="shared" si="480"/>
        <v/>
      </c>
      <c r="AW474" s="197" t="str">
        <f t="shared" si="481"/>
        <v xml:space="preserve"> раздела 1</v>
      </c>
      <c r="AX474" s="221" t="str">
        <f t="shared" si="482"/>
        <v xml:space="preserve"> - недопустимо.</v>
      </c>
      <c r="AY474" s="206" t="s">
        <v>1431</v>
      </c>
    </row>
    <row r="475" spans="1:51" s="206" customFormat="1" ht="28.5" hidden="1" outlineLevel="1" x14ac:dyDescent="0.25">
      <c r="A475" s="227"/>
      <c r="B475" s="243" t="str">
        <f>"В"&amp;COUNTA($C$472:C475)&amp;"_"&amp;MID(I475,5,3)</f>
        <v>В4_197</v>
      </c>
      <c r="C475" s="244" t="s">
        <v>116</v>
      </c>
      <c r="D475" s="244" t="s">
        <v>116</v>
      </c>
      <c r="E475" s="244" t="s">
        <v>117</v>
      </c>
      <c r="F475" s="244" t="s">
        <v>116</v>
      </c>
      <c r="G475" s="244" t="s">
        <v>116</v>
      </c>
      <c r="H475" s="244" t="s">
        <v>116</v>
      </c>
      <c r="I475" s="244" t="s">
        <v>174</v>
      </c>
      <c r="J475" s="244"/>
      <c r="K475" s="244"/>
      <c r="L475" s="244"/>
      <c r="M475" s="244" t="s">
        <v>121</v>
      </c>
      <c r="N475" s="207" t="s">
        <v>949</v>
      </c>
      <c r="O475" s="207"/>
      <c r="P475" s="207" t="s">
        <v>125</v>
      </c>
      <c r="Q475" s="207"/>
      <c r="R475" s="207" t="s">
        <v>122</v>
      </c>
      <c r="S475" s="207"/>
      <c r="T475" s="207"/>
      <c r="U475" s="207" t="s">
        <v>121</v>
      </c>
      <c r="V475" s="207" t="s">
        <v>933</v>
      </c>
      <c r="W475" s="207"/>
      <c r="X475" s="207" t="s">
        <v>125</v>
      </c>
      <c r="Y475" s="244"/>
      <c r="Z475" s="248" t="str">
        <f t="shared" ref="Z475:Z476" si="483">AJ475&amp;AK475&amp;AL475&amp;AM475&amp;AN475&amp;AO475&amp;AP475&amp;AQ475&amp;AR475&amp;AS475&amp;AT475&amp;AU475&amp;AV475&amp;AW475&amp;AX475</f>
        <v>стр.021 гр.3 раздела 1 ф.0503197 &lt;&gt; 022 + 023 + 024 гр.3 раздела 1 - недопустимо.</v>
      </c>
      <c r="AA475" s="249" t="s">
        <v>123</v>
      </c>
      <c r="AB475" s="249" t="s">
        <v>123</v>
      </c>
      <c r="AC475" s="250"/>
      <c r="AD475" s="182"/>
      <c r="AE475" s="181" t="s">
        <v>4</v>
      </c>
      <c r="AF475" s="219" t="s">
        <v>123</v>
      </c>
      <c r="AG475" s="199">
        <f t="shared" ref="AG475:AG476" si="484">IF(AE475="Включена",1,0)</f>
        <v>1</v>
      </c>
      <c r="AH475" s="200">
        <f t="shared" ref="AH475:AH476" si="485">IF(AE475="Черновик",1,0)</f>
        <v>0</v>
      </c>
      <c r="AI475" s="201">
        <f t="shared" ref="AI475:AI476" si="486">IF(AE475="Отсутствует",1,0)</f>
        <v>0</v>
      </c>
      <c r="AJ475" s="221" t="str">
        <f t="shared" ref="AJ475:AJ476" si="487">IF(N475="*","по всем строкам","стр."&amp;N475)</f>
        <v>стр.021</v>
      </c>
      <c r="AK475" s="206" t="str">
        <f t="shared" ref="AK475:AK476" si="488">IF(O475="",""," (кроме стр."&amp;O475&amp;")")</f>
        <v/>
      </c>
      <c r="AL475" s="206" t="str">
        <f t="shared" ref="AL475:AL476" si="489">IF(P475="*"," по всем графам"," гр."&amp;P475)</f>
        <v xml:space="preserve"> гр.3</v>
      </c>
      <c r="AM475" s="206" t="str">
        <f t="shared" ref="AM475:AM476" si="490">IF(Q475="",""," (кроме гр."&amp;Q475&amp;")")</f>
        <v/>
      </c>
      <c r="AN475" s="206" t="str">
        <f t="shared" ref="AN475:AN476" si="491">IF(M475="",""," раздела "&amp;M475)</f>
        <v xml:space="preserve"> раздела 1</v>
      </c>
      <c r="AO475" s="206" t="str">
        <f t="shared" ref="AO475:AO476" si="492">" ф."&amp;I475</f>
        <v xml:space="preserve"> ф.0503197</v>
      </c>
      <c r="AP475" s="222" t="str">
        <f t="shared" ref="AP475:AP476" si="493">IF(J475="",""," (ПРП="&amp;J475&amp;")")</f>
        <v/>
      </c>
      <c r="AQ475" s="206" t="str">
        <f t="shared" ref="AQ475:AQ476" si="494">IF(R475="="," &lt;&gt;",IF(R475="&lt;&gt;"," =",IF(R475="&gt;"," &lt;",IF(R475="&lt;"," &gt;",IF(R475="&gt;="," &lt;",IF(R475="&lt;="," &gt;",""))))))</f>
        <v xml:space="preserve"> &lt;&gt;</v>
      </c>
      <c r="AR475" s="206" t="str">
        <f t="shared" ref="AR475:AR476" si="495">IF(S475="",""," "&amp;S475)</f>
        <v/>
      </c>
      <c r="AS475" s="206" t="str">
        <f t="shared" ref="AS475:AS476" si="496">IF(V475="*"," соответствующим строкам",IF(V475="",""," "&amp;V475))</f>
        <v xml:space="preserve"> 022 + 023 + 024</v>
      </c>
      <c r="AT475" s="206" t="str">
        <f t="shared" ref="AT475:AT476" si="497">IF(W475="",""," (кроме стр."&amp;W475&amp;")")</f>
        <v/>
      </c>
      <c r="AU475" s="206" t="str">
        <f t="shared" ref="AU475:AU476" si="498">IF(X475="*"," по соответствующим графам",IF(X475="",""," гр."&amp;X475))</f>
        <v xml:space="preserve"> гр.3</v>
      </c>
      <c r="AV475" s="206" t="str">
        <f t="shared" ref="AV475:AV476" si="499">IF(Y475="",""," (кроме гр."&amp;Y475&amp;")")</f>
        <v/>
      </c>
      <c r="AW475" s="197" t="str">
        <f t="shared" ref="AW475:AW476" si="500">IF(U475="",""," раздела "&amp;U475)</f>
        <v xml:space="preserve"> раздела 1</v>
      </c>
      <c r="AX475" s="221" t="str">
        <f t="shared" ref="AX475:AX476" si="501">IF(AC475="",IF(IF(OR(AA475="П",AB475="П"),"П","Б")="Б"," - недопустимо."," - требуется пояснение.")," - "&amp;AC475)</f>
        <v xml:space="preserve"> - недопустимо.</v>
      </c>
      <c r="AY475" s="206" t="s">
        <v>1440</v>
      </c>
    </row>
    <row r="476" spans="1:51" s="206" customFormat="1" ht="28.5" hidden="1" outlineLevel="1" x14ac:dyDescent="0.25">
      <c r="A476" s="227"/>
      <c r="B476" s="243" t="str">
        <f>"В"&amp;COUNTA($C$472:C476)&amp;"_"&amp;MID(I476,5,3)</f>
        <v>В5_197</v>
      </c>
      <c r="C476" s="244" t="s">
        <v>116</v>
      </c>
      <c r="D476" s="244" t="s">
        <v>116</v>
      </c>
      <c r="E476" s="244" t="s">
        <v>117</v>
      </c>
      <c r="F476" s="244" t="s">
        <v>116</v>
      </c>
      <c r="G476" s="244" t="s">
        <v>116</v>
      </c>
      <c r="H476" s="244" t="s">
        <v>116</v>
      </c>
      <c r="I476" s="244" t="s">
        <v>174</v>
      </c>
      <c r="J476" s="244"/>
      <c r="K476" s="244"/>
      <c r="L476" s="244"/>
      <c r="M476" s="244" t="s">
        <v>121</v>
      </c>
      <c r="N476" s="207" t="s">
        <v>935</v>
      </c>
      <c r="O476" s="207"/>
      <c r="P476" s="207" t="s">
        <v>125</v>
      </c>
      <c r="Q476" s="207"/>
      <c r="R476" s="207" t="s">
        <v>122</v>
      </c>
      <c r="S476" s="207"/>
      <c r="T476" s="207"/>
      <c r="U476" s="207" t="s">
        <v>121</v>
      </c>
      <c r="V476" s="207" t="s">
        <v>1435</v>
      </c>
      <c r="W476" s="207"/>
      <c r="X476" s="207" t="s">
        <v>125</v>
      </c>
      <c r="Y476" s="244"/>
      <c r="Z476" s="248" t="str">
        <f t="shared" si="483"/>
        <v>стр.025 гр.3 раздела 1 ф.0503197 &lt;&gt; 026 + 027 гр.3 раздела 1 - недопустимо.</v>
      </c>
      <c r="AA476" s="249" t="s">
        <v>123</v>
      </c>
      <c r="AB476" s="249" t="s">
        <v>123</v>
      </c>
      <c r="AC476" s="250"/>
      <c r="AD476" s="182"/>
      <c r="AE476" s="181" t="s">
        <v>4</v>
      </c>
      <c r="AF476" s="219" t="s">
        <v>123</v>
      </c>
      <c r="AG476" s="199">
        <f t="shared" si="484"/>
        <v>1</v>
      </c>
      <c r="AH476" s="200">
        <f t="shared" si="485"/>
        <v>0</v>
      </c>
      <c r="AI476" s="201">
        <f t="shared" si="486"/>
        <v>0</v>
      </c>
      <c r="AJ476" s="221" t="str">
        <f t="shared" si="487"/>
        <v>стр.025</v>
      </c>
      <c r="AK476" s="206" t="str">
        <f t="shared" si="488"/>
        <v/>
      </c>
      <c r="AL476" s="206" t="str">
        <f t="shared" si="489"/>
        <v xml:space="preserve"> гр.3</v>
      </c>
      <c r="AM476" s="206" t="str">
        <f t="shared" si="490"/>
        <v/>
      </c>
      <c r="AN476" s="206" t="str">
        <f t="shared" si="491"/>
        <v xml:space="preserve"> раздела 1</v>
      </c>
      <c r="AO476" s="206" t="str">
        <f t="shared" si="492"/>
        <v xml:space="preserve"> ф.0503197</v>
      </c>
      <c r="AP476" s="222" t="str">
        <f t="shared" si="493"/>
        <v/>
      </c>
      <c r="AQ476" s="206" t="str">
        <f t="shared" si="494"/>
        <v xml:space="preserve"> &lt;&gt;</v>
      </c>
      <c r="AR476" s="206" t="str">
        <f t="shared" si="495"/>
        <v/>
      </c>
      <c r="AS476" s="206" t="str">
        <f t="shared" si="496"/>
        <v xml:space="preserve"> 026 + 027</v>
      </c>
      <c r="AT476" s="206" t="str">
        <f t="shared" si="497"/>
        <v/>
      </c>
      <c r="AU476" s="206" t="str">
        <f t="shared" si="498"/>
        <v xml:space="preserve"> гр.3</v>
      </c>
      <c r="AV476" s="206" t="str">
        <f t="shared" si="499"/>
        <v/>
      </c>
      <c r="AW476" s="197" t="str">
        <f t="shared" si="500"/>
        <v xml:space="preserve"> раздела 1</v>
      </c>
      <c r="AX476" s="221" t="str">
        <f t="shared" si="501"/>
        <v xml:space="preserve"> - недопустимо.</v>
      </c>
      <c r="AY476" s="206" t="s">
        <v>1441</v>
      </c>
    </row>
    <row r="477" spans="1:51" s="206" customFormat="1" ht="28.5" hidden="1" outlineLevel="1" x14ac:dyDescent="0.25">
      <c r="A477" s="227"/>
      <c r="B477" s="243" t="str">
        <f>"В"&amp;COUNTA($C$472:C477)&amp;"_"&amp;MID(I477,5,3)</f>
        <v>В6_197</v>
      </c>
      <c r="C477" s="244" t="s">
        <v>116</v>
      </c>
      <c r="D477" s="244" t="s">
        <v>116</v>
      </c>
      <c r="E477" s="244" t="s">
        <v>117</v>
      </c>
      <c r="F477" s="244" t="s">
        <v>116</v>
      </c>
      <c r="G477" s="244" t="s">
        <v>116</v>
      </c>
      <c r="H477" s="244" t="s">
        <v>116</v>
      </c>
      <c r="I477" s="244" t="s">
        <v>174</v>
      </c>
      <c r="J477" s="244"/>
      <c r="K477" s="244"/>
      <c r="L477" s="244"/>
      <c r="M477" s="244" t="s">
        <v>121</v>
      </c>
      <c r="N477" s="207" t="s">
        <v>762</v>
      </c>
      <c r="O477" s="207"/>
      <c r="P477" s="207" t="s">
        <v>125</v>
      </c>
      <c r="Q477" s="207"/>
      <c r="R477" s="207" t="s">
        <v>122</v>
      </c>
      <c r="S477" s="207"/>
      <c r="T477" s="207"/>
      <c r="U477" s="207" t="s">
        <v>121</v>
      </c>
      <c r="V477" s="207" t="s">
        <v>1443</v>
      </c>
      <c r="W477" s="207"/>
      <c r="X477" s="207" t="s">
        <v>125</v>
      </c>
      <c r="Y477" s="244"/>
      <c r="Z477" s="248" t="str">
        <f t="shared" si="464"/>
        <v>стр.030 гр.3 раздела 1 ф.0503197 &lt;&gt; 031 - 034 гр.3 раздела 1 - недопустимо.</v>
      </c>
      <c r="AA477" s="249" t="s">
        <v>123</v>
      </c>
      <c r="AB477" s="249" t="s">
        <v>123</v>
      </c>
      <c r="AC477" s="250"/>
      <c r="AD477" s="182"/>
      <c r="AE477" s="181" t="s">
        <v>4</v>
      </c>
      <c r="AF477" s="219" t="s">
        <v>123</v>
      </c>
      <c r="AG477" s="199">
        <f t="shared" si="465"/>
        <v>1</v>
      </c>
      <c r="AH477" s="200">
        <f t="shared" si="466"/>
        <v>0</v>
      </c>
      <c r="AI477" s="201">
        <f t="shared" si="467"/>
        <v>0</v>
      </c>
      <c r="AJ477" s="221" t="str">
        <f t="shared" si="468"/>
        <v>стр.030</v>
      </c>
      <c r="AK477" s="206" t="str">
        <f t="shared" si="469"/>
        <v/>
      </c>
      <c r="AL477" s="206" t="str">
        <f t="shared" si="470"/>
        <v xml:space="preserve"> гр.3</v>
      </c>
      <c r="AM477" s="206" t="str">
        <f t="shared" si="471"/>
        <v/>
      </c>
      <c r="AN477" s="206" t="str">
        <f t="shared" si="472"/>
        <v xml:space="preserve"> раздела 1</v>
      </c>
      <c r="AO477" s="206" t="str">
        <f t="shared" si="473"/>
        <v xml:space="preserve"> ф.0503197</v>
      </c>
      <c r="AP477" s="222" t="str">
        <f t="shared" si="474"/>
        <v/>
      </c>
      <c r="AQ477" s="206" t="str">
        <f t="shared" si="475"/>
        <v xml:space="preserve"> &lt;&gt;</v>
      </c>
      <c r="AR477" s="206" t="str">
        <f t="shared" si="476"/>
        <v/>
      </c>
      <c r="AS477" s="206" t="str">
        <f t="shared" si="477"/>
        <v xml:space="preserve"> 031 - 034</v>
      </c>
      <c r="AT477" s="206" t="str">
        <f t="shared" si="478"/>
        <v/>
      </c>
      <c r="AU477" s="206" t="str">
        <f t="shared" si="479"/>
        <v xml:space="preserve"> гр.3</v>
      </c>
      <c r="AV477" s="206" t="str">
        <f t="shared" si="480"/>
        <v/>
      </c>
      <c r="AW477" s="197" t="str">
        <f t="shared" si="481"/>
        <v xml:space="preserve"> раздела 1</v>
      </c>
      <c r="AX477" s="221" t="str">
        <f t="shared" si="482"/>
        <v xml:space="preserve"> - недопустимо.</v>
      </c>
      <c r="AY477" s="206" t="s">
        <v>1432</v>
      </c>
    </row>
    <row r="478" spans="1:51" s="206" customFormat="1" ht="28.5" hidden="1" outlineLevel="1" x14ac:dyDescent="0.25">
      <c r="A478" s="227"/>
      <c r="B478" s="243" t="str">
        <f>"В"&amp;COUNTA($C$472:C478)&amp;"_"&amp;MID(I478,5,3)</f>
        <v>В7_197</v>
      </c>
      <c r="C478" s="244" t="s">
        <v>116</v>
      </c>
      <c r="D478" s="244" t="s">
        <v>116</v>
      </c>
      <c r="E478" s="244" t="s">
        <v>117</v>
      </c>
      <c r="F478" s="244" t="s">
        <v>116</v>
      </c>
      <c r="G478" s="244" t="s">
        <v>116</v>
      </c>
      <c r="H478" s="244" t="s">
        <v>116</v>
      </c>
      <c r="I478" s="244" t="s">
        <v>174</v>
      </c>
      <c r="J478" s="244"/>
      <c r="K478" s="244"/>
      <c r="L478" s="244"/>
      <c r="M478" s="244" t="s">
        <v>121</v>
      </c>
      <c r="N478" s="207" t="s">
        <v>659</v>
      </c>
      <c r="O478" s="207"/>
      <c r="P478" s="207" t="s">
        <v>125</v>
      </c>
      <c r="Q478" s="207"/>
      <c r="R478" s="207" t="s">
        <v>122</v>
      </c>
      <c r="S478" s="207"/>
      <c r="T478" s="207"/>
      <c r="U478" s="207" t="s">
        <v>121</v>
      </c>
      <c r="V478" s="207" t="s">
        <v>1437</v>
      </c>
      <c r="W478" s="207"/>
      <c r="X478" s="207" t="s">
        <v>125</v>
      </c>
      <c r="Y478" s="244"/>
      <c r="Z478" s="248" t="str">
        <f t="shared" ref="Z478:Z479" si="502">AJ478&amp;AK478&amp;AL478&amp;AM478&amp;AN478&amp;AO478&amp;AP478&amp;AQ478&amp;AR478&amp;AS478&amp;AT478&amp;AU478&amp;AV478&amp;AW478&amp;AX478</f>
        <v>стр.031 гр.3 раздела 1 ф.0503197 &lt;&gt; 032 + 033 гр.3 раздела 1 - недопустимо.</v>
      </c>
      <c r="AA478" s="249" t="s">
        <v>123</v>
      </c>
      <c r="AB478" s="249" t="s">
        <v>123</v>
      </c>
      <c r="AC478" s="250"/>
      <c r="AD478" s="182"/>
      <c r="AE478" s="181" t="s">
        <v>4</v>
      </c>
      <c r="AF478" s="219" t="s">
        <v>123</v>
      </c>
      <c r="AG478" s="199">
        <f t="shared" ref="AG478:AG479" si="503">IF(AE478="Включена",1,0)</f>
        <v>1</v>
      </c>
      <c r="AH478" s="200">
        <f t="shared" ref="AH478:AH479" si="504">IF(AE478="Черновик",1,0)</f>
        <v>0</v>
      </c>
      <c r="AI478" s="201">
        <f t="shared" ref="AI478:AI479" si="505">IF(AE478="Отсутствует",1,0)</f>
        <v>0</v>
      </c>
      <c r="AJ478" s="221" t="str">
        <f t="shared" ref="AJ478:AJ479" si="506">IF(N478="*","по всем строкам","стр."&amp;N478)</f>
        <v>стр.031</v>
      </c>
      <c r="AK478" s="206" t="str">
        <f t="shared" ref="AK478:AK479" si="507">IF(O478="",""," (кроме стр."&amp;O478&amp;")")</f>
        <v/>
      </c>
      <c r="AL478" s="206" t="str">
        <f t="shared" ref="AL478:AL479" si="508">IF(P478="*"," по всем графам"," гр."&amp;P478)</f>
        <v xml:space="preserve"> гр.3</v>
      </c>
      <c r="AM478" s="206" t="str">
        <f t="shared" ref="AM478:AM479" si="509">IF(Q478="",""," (кроме гр."&amp;Q478&amp;")")</f>
        <v/>
      </c>
      <c r="AN478" s="206" t="str">
        <f t="shared" ref="AN478:AN479" si="510">IF(M478="",""," раздела "&amp;M478)</f>
        <v xml:space="preserve"> раздела 1</v>
      </c>
      <c r="AO478" s="206" t="str">
        <f t="shared" ref="AO478:AO479" si="511">" ф."&amp;I478</f>
        <v xml:space="preserve"> ф.0503197</v>
      </c>
      <c r="AP478" s="222" t="str">
        <f t="shared" ref="AP478:AP479" si="512">IF(J478="",""," (ПРП="&amp;J478&amp;")")</f>
        <v/>
      </c>
      <c r="AQ478" s="206" t="str">
        <f t="shared" ref="AQ478:AQ479" si="513">IF(R478="="," &lt;&gt;",IF(R478="&lt;&gt;"," =",IF(R478="&gt;"," &lt;",IF(R478="&lt;"," &gt;",IF(R478="&gt;="," &lt;",IF(R478="&lt;="," &gt;",""))))))</f>
        <v xml:space="preserve"> &lt;&gt;</v>
      </c>
      <c r="AR478" s="206" t="str">
        <f t="shared" ref="AR478:AR479" si="514">IF(S478="",""," "&amp;S478)</f>
        <v/>
      </c>
      <c r="AS478" s="206" t="str">
        <f t="shared" ref="AS478:AS479" si="515">IF(V478="*"," соответствующим строкам",IF(V478="",""," "&amp;V478))</f>
        <v xml:space="preserve"> 032 + 033</v>
      </c>
      <c r="AT478" s="206" t="str">
        <f t="shared" ref="AT478:AT479" si="516">IF(W478="",""," (кроме стр."&amp;W478&amp;")")</f>
        <v/>
      </c>
      <c r="AU478" s="206" t="str">
        <f t="shared" ref="AU478:AU479" si="517">IF(X478="*"," по соответствующим графам",IF(X478="",""," гр."&amp;X478))</f>
        <v xml:space="preserve"> гр.3</v>
      </c>
      <c r="AV478" s="206" t="str">
        <f t="shared" ref="AV478:AV479" si="518">IF(Y478="",""," (кроме гр."&amp;Y478&amp;")")</f>
        <v/>
      </c>
      <c r="AW478" s="197" t="str">
        <f t="shared" ref="AW478:AW479" si="519">IF(U478="",""," раздела "&amp;U478)</f>
        <v xml:space="preserve"> раздела 1</v>
      </c>
      <c r="AX478" s="221" t="str">
        <f t="shared" ref="AX478:AX479" si="520">IF(AC478="",IF(IF(OR(AA478="П",AB478="П"),"П","Б")="Б"," - недопустимо."," - требуется пояснение.")," - "&amp;AC478)</f>
        <v xml:space="preserve"> - недопустимо.</v>
      </c>
      <c r="AY478" s="206" t="s">
        <v>1438</v>
      </c>
    </row>
    <row r="479" spans="1:51" s="206" customFormat="1" ht="28.5" hidden="1" outlineLevel="1" x14ac:dyDescent="0.25">
      <c r="A479" s="227"/>
      <c r="B479" s="243" t="str">
        <f>"В"&amp;COUNTA($C$472:C479)&amp;"_"&amp;MID(I479,5,3)</f>
        <v>В8_197</v>
      </c>
      <c r="C479" s="244" t="s">
        <v>116</v>
      </c>
      <c r="D479" s="244" t="s">
        <v>116</v>
      </c>
      <c r="E479" s="244" t="s">
        <v>117</v>
      </c>
      <c r="F479" s="244" t="s">
        <v>116</v>
      </c>
      <c r="G479" s="244" t="s">
        <v>116</v>
      </c>
      <c r="H479" s="244" t="s">
        <v>116</v>
      </c>
      <c r="I479" s="244" t="s">
        <v>174</v>
      </c>
      <c r="J479" s="244"/>
      <c r="K479" s="244"/>
      <c r="L479" s="244"/>
      <c r="M479" s="244" t="s">
        <v>121</v>
      </c>
      <c r="N479" s="207" t="s">
        <v>1300</v>
      </c>
      <c r="O479" s="207"/>
      <c r="P479" s="207" t="s">
        <v>125</v>
      </c>
      <c r="Q479" s="207"/>
      <c r="R479" s="207" t="s">
        <v>122</v>
      </c>
      <c r="S479" s="207"/>
      <c r="T479" s="207"/>
      <c r="U479" s="207" t="s">
        <v>121</v>
      </c>
      <c r="V479" s="207" t="s">
        <v>1442</v>
      </c>
      <c r="W479" s="207"/>
      <c r="X479" s="207" t="s">
        <v>125</v>
      </c>
      <c r="Y479" s="244"/>
      <c r="Z479" s="248" t="str">
        <f t="shared" si="502"/>
        <v>стр.034 гр.3 раздела 1 ф.0503197 &lt;&gt; 035 + 036 гр.3 раздела 1 - недопустимо.</v>
      </c>
      <c r="AA479" s="249" t="s">
        <v>123</v>
      </c>
      <c r="AB479" s="249" t="s">
        <v>123</v>
      </c>
      <c r="AC479" s="250"/>
      <c r="AD479" s="182"/>
      <c r="AE479" s="181" t="s">
        <v>4</v>
      </c>
      <c r="AF479" s="219" t="s">
        <v>123</v>
      </c>
      <c r="AG479" s="199">
        <f t="shared" si="503"/>
        <v>1</v>
      </c>
      <c r="AH479" s="200">
        <f t="shared" si="504"/>
        <v>0</v>
      </c>
      <c r="AI479" s="201">
        <f t="shared" si="505"/>
        <v>0</v>
      </c>
      <c r="AJ479" s="221" t="str">
        <f t="shared" si="506"/>
        <v>стр.034</v>
      </c>
      <c r="AK479" s="206" t="str">
        <f t="shared" si="507"/>
        <v/>
      </c>
      <c r="AL479" s="206" t="str">
        <f t="shared" si="508"/>
        <v xml:space="preserve"> гр.3</v>
      </c>
      <c r="AM479" s="206" t="str">
        <f t="shared" si="509"/>
        <v/>
      </c>
      <c r="AN479" s="206" t="str">
        <f t="shared" si="510"/>
        <v xml:space="preserve"> раздела 1</v>
      </c>
      <c r="AO479" s="206" t="str">
        <f t="shared" si="511"/>
        <v xml:space="preserve"> ф.0503197</v>
      </c>
      <c r="AP479" s="222" t="str">
        <f t="shared" si="512"/>
        <v/>
      </c>
      <c r="AQ479" s="206" t="str">
        <f t="shared" si="513"/>
        <v xml:space="preserve"> &lt;&gt;</v>
      </c>
      <c r="AR479" s="206" t="str">
        <f t="shared" si="514"/>
        <v/>
      </c>
      <c r="AS479" s="206" t="str">
        <f t="shared" si="515"/>
        <v xml:space="preserve"> 035 + 036</v>
      </c>
      <c r="AT479" s="206" t="str">
        <f t="shared" si="516"/>
        <v/>
      </c>
      <c r="AU479" s="206" t="str">
        <f t="shared" si="517"/>
        <v xml:space="preserve"> гр.3</v>
      </c>
      <c r="AV479" s="206" t="str">
        <f t="shared" si="518"/>
        <v/>
      </c>
      <c r="AW479" s="197" t="str">
        <f t="shared" si="519"/>
        <v xml:space="preserve"> раздела 1</v>
      </c>
      <c r="AX479" s="221" t="str">
        <f t="shared" si="520"/>
        <v xml:space="preserve"> - недопустимо.</v>
      </c>
      <c r="AY479" s="206" t="s">
        <v>1439</v>
      </c>
    </row>
    <row r="480" spans="1:51" s="206" customFormat="1" hidden="1" outlineLevel="1" x14ac:dyDescent="0.25">
      <c r="A480" s="227"/>
      <c r="B480" s="243" t="str">
        <f>"В"&amp;COUNTA($C$472:C480)&amp;"_"&amp;MID(I480,5,3)</f>
        <v>В9_197</v>
      </c>
      <c r="C480" s="244" t="s">
        <v>116</v>
      </c>
      <c r="D480" s="244" t="s">
        <v>116</v>
      </c>
      <c r="E480" s="244" t="s">
        <v>117</v>
      </c>
      <c r="F480" s="244" t="s">
        <v>116</v>
      </c>
      <c r="G480" s="244" t="s">
        <v>116</v>
      </c>
      <c r="H480" s="244" t="s">
        <v>116</v>
      </c>
      <c r="I480" s="244" t="s">
        <v>174</v>
      </c>
      <c r="J480" s="244"/>
      <c r="K480" s="244"/>
      <c r="L480" s="244"/>
      <c r="M480" s="244" t="s">
        <v>121</v>
      </c>
      <c r="N480" s="207" t="s">
        <v>875</v>
      </c>
      <c r="O480" s="207"/>
      <c r="P480" s="207" t="s">
        <v>125</v>
      </c>
      <c r="Q480" s="207"/>
      <c r="R480" s="207" t="s">
        <v>122</v>
      </c>
      <c r="S480" s="207"/>
      <c r="T480" s="207"/>
      <c r="U480" s="207" t="s">
        <v>121</v>
      </c>
      <c r="V480" s="207" t="s">
        <v>877</v>
      </c>
      <c r="W480" s="207"/>
      <c r="X480" s="207" t="s">
        <v>125</v>
      </c>
      <c r="Y480" s="244"/>
      <c r="Z480" s="248" t="str">
        <f t="shared" si="464"/>
        <v>стр.040 гр.3 раздела 1 ф.0503197 &lt;&gt; 041 гр.3 раздела 1 - недопустимо.</v>
      </c>
      <c r="AA480" s="249" t="s">
        <v>123</v>
      </c>
      <c r="AB480" s="249" t="s">
        <v>123</v>
      </c>
      <c r="AC480" s="250"/>
      <c r="AD480" s="182"/>
      <c r="AE480" s="181" t="s">
        <v>4</v>
      </c>
      <c r="AF480" s="219" t="s">
        <v>123</v>
      </c>
      <c r="AG480" s="199">
        <f t="shared" si="465"/>
        <v>1</v>
      </c>
      <c r="AH480" s="200">
        <f t="shared" si="466"/>
        <v>0</v>
      </c>
      <c r="AI480" s="201">
        <f t="shared" si="467"/>
        <v>0</v>
      </c>
      <c r="AJ480" s="221" t="str">
        <f t="shared" si="468"/>
        <v>стр.040</v>
      </c>
      <c r="AK480" s="206" t="str">
        <f t="shared" si="469"/>
        <v/>
      </c>
      <c r="AL480" s="206" t="str">
        <f t="shared" si="470"/>
        <v xml:space="preserve"> гр.3</v>
      </c>
      <c r="AM480" s="206" t="str">
        <f t="shared" si="471"/>
        <v/>
      </c>
      <c r="AN480" s="206" t="str">
        <f t="shared" si="472"/>
        <v xml:space="preserve"> раздела 1</v>
      </c>
      <c r="AO480" s="206" t="str">
        <f t="shared" si="473"/>
        <v xml:space="preserve"> ф.0503197</v>
      </c>
      <c r="AP480" s="222" t="str">
        <f t="shared" si="474"/>
        <v/>
      </c>
      <c r="AQ480" s="206" t="str">
        <f t="shared" si="475"/>
        <v xml:space="preserve"> &lt;&gt;</v>
      </c>
      <c r="AR480" s="206" t="str">
        <f t="shared" si="476"/>
        <v/>
      </c>
      <c r="AS480" s="206" t="str">
        <f t="shared" si="477"/>
        <v xml:space="preserve"> 041</v>
      </c>
      <c r="AT480" s="206" t="str">
        <f t="shared" si="478"/>
        <v/>
      </c>
      <c r="AU480" s="206" t="str">
        <f t="shared" si="479"/>
        <v xml:space="preserve"> гр.3</v>
      </c>
      <c r="AV480" s="206" t="str">
        <f t="shared" si="480"/>
        <v/>
      </c>
      <c r="AW480" s="197" t="str">
        <f t="shared" si="481"/>
        <v xml:space="preserve"> раздела 1</v>
      </c>
      <c r="AX480" s="221" t="str">
        <f t="shared" si="482"/>
        <v xml:space="preserve"> - недопустимо.</v>
      </c>
      <c r="AY480" s="206" t="s">
        <v>1433</v>
      </c>
    </row>
    <row r="481" spans="1:51" s="200" customFormat="1" hidden="1" outlineLevel="1" x14ac:dyDescent="0.25">
      <c r="A481" s="227"/>
      <c r="B481" s="243" t="str">
        <f>"В"&amp;COUNTA($C$472:C481)&amp;"_"&amp;MID(I481,5,3)</f>
        <v>В10_197</v>
      </c>
      <c r="C481" s="244" t="s">
        <v>116</v>
      </c>
      <c r="D481" s="244" t="s">
        <v>116</v>
      </c>
      <c r="E481" s="244" t="s">
        <v>117</v>
      </c>
      <c r="F481" s="244" t="s">
        <v>116</v>
      </c>
      <c r="G481" s="244" t="s">
        <v>116</v>
      </c>
      <c r="H481" s="244" t="s">
        <v>116</v>
      </c>
      <c r="I481" s="244" t="s">
        <v>174</v>
      </c>
      <c r="J481" s="244"/>
      <c r="K481" s="244"/>
      <c r="L481" s="244"/>
      <c r="M481" s="244" t="s">
        <v>131</v>
      </c>
      <c r="N481" s="244" t="s">
        <v>120</v>
      </c>
      <c r="O481" s="244"/>
      <c r="P481" s="244" t="s">
        <v>134</v>
      </c>
      <c r="Q481" s="245"/>
      <c r="R481" s="246" t="s">
        <v>520</v>
      </c>
      <c r="S481" s="247" t="s">
        <v>230</v>
      </c>
      <c r="T481" s="279"/>
      <c r="U481" s="244"/>
      <c r="V481" s="245"/>
      <c r="W481" s="239"/>
      <c r="X481" s="237"/>
      <c r="Y481" s="237"/>
      <c r="Z481" s="240" t="str">
        <f t="shared" si="426"/>
        <v>по всем строкам гр.4 раздела 2 ф.0503197 &lt; 0 - недопустимо.</v>
      </c>
      <c r="AA481" s="241" t="s">
        <v>123</v>
      </c>
      <c r="AB481" s="241" t="s">
        <v>123</v>
      </c>
      <c r="AC481" s="242"/>
      <c r="AD481" s="182"/>
      <c r="AE481" s="181" t="s">
        <v>4</v>
      </c>
      <c r="AF481" s="219" t="s">
        <v>123</v>
      </c>
      <c r="AG481" s="199">
        <f t="shared" si="427"/>
        <v>1</v>
      </c>
      <c r="AH481" s="200">
        <f t="shared" si="428"/>
        <v>0</v>
      </c>
      <c r="AI481" s="201">
        <f t="shared" si="429"/>
        <v>0</v>
      </c>
      <c r="AJ481" s="221" t="str">
        <f t="shared" si="430"/>
        <v>по всем строкам</v>
      </c>
      <c r="AK481" s="206" t="str">
        <f t="shared" si="431"/>
        <v/>
      </c>
      <c r="AL481" s="206" t="str">
        <f t="shared" si="432"/>
        <v xml:space="preserve"> гр.4</v>
      </c>
      <c r="AM481" s="206" t="str">
        <f t="shared" si="433"/>
        <v/>
      </c>
      <c r="AN481" s="206" t="str">
        <f t="shared" si="434"/>
        <v xml:space="preserve"> раздела 2</v>
      </c>
      <c r="AO481" s="206" t="str">
        <f t="shared" si="463"/>
        <v xml:space="preserve"> ф.0503197</v>
      </c>
      <c r="AP481" s="222" t="str">
        <f t="shared" si="435"/>
        <v/>
      </c>
      <c r="AQ481" s="206" t="str">
        <f t="shared" si="436"/>
        <v xml:space="preserve"> &lt;</v>
      </c>
      <c r="AR481" s="206" t="str">
        <f t="shared" si="437"/>
        <v xml:space="preserve"> 0</v>
      </c>
      <c r="AS481" s="206" t="str">
        <f t="shared" si="438"/>
        <v/>
      </c>
      <c r="AT481" s="206" t="str">
        <f t="shared" si="439"/>
        <v/>
      </c>
      <c r="AU481" s="206" t="str">
        <f t="shared" si="440"/>
        <v/>
      </c>
      <c r="AV481" s="206" t="str">
        <f t="shared" si="441"/>
        <v/>
      </c>
      <c r="AW481" s="197" t="str">
        <f t="shared" si="442"/>
        <v/>
      </c>
      <c r="AX481" s="221" t="str">
        <f t="shared" si="443"/>
        <v xml:space="preserve"> - недопустимо.</v>
      </c>
      <c r="AY481" s="200" t="s">
        <v>1445</v>
      </c>
    </row>
    <row r="482" spans="1:51" s="206" customFormat="1" ht="42.75" hidden="1" outlineLevel="1" x14ac:dyDescent="0.25">
      <c r="A482" s="227"/>
      <c r="B482" s="243" t="str">
        <f>"В"&amp;COUNTA($C$472:C482)&amp;"_"&amp;MID(I482,5,3)</f>
        <v>В11_197</v>
      </c>
      <c r="C482" s="244" t="s">
        <v>116</v>
      </c>
      <c r="D482" s="244" t="s">
        <v>116</v>
      </c>
      <c r="E482" s="244" t="s">
        <v>117</v>
      </c>
      <c r="F482" s="244" t="s">
        <v>116</v>
      </c>
      <c r="G482" s="244" t="s">
        <v>116</v>
      </c>
      <c r="H482" s="244" t="s">
        <v>116</v>
      </c>
      <c r="I482" s="244" t="s">
        <v>174</v>
      </c>
      <c r="J482" s="244"/>
      <c r="K482" s="244"/>
      <c r="L482" s="244"/>
      <c r="M482" s="244" t="s">
        <v>131</v>
      </c>
      <c r="N482" s="207" t="s">
        <v>968</v>
      </c>
      <c r="O482" s="207"/>
      <c r="P482" s="207" t="s">
        <v>134</v>
      </c>
      <c r="Q482" s="207"/>
      <c r="R482" s="207" t="s">
        <v>122</v>
      </c>
      <c r="S482" s="207"/>
      <c r="T482" s="207"/>
      <c r="U482" s="207" t="s">
        <v>131</v>
      </c>
      <c r="V482" s="207" t="s">
        <v>969</v>
      </c>
      <c r="W482" s="207"/>
      <c r="X482" s="207" t="s">
        <v>134</v>
      </c>
      <c r="Y482" s="237"/>
      <c r="Z482" s="240" t="str">
        <f t="shared" si="426"/>
        <v>стр.070
итоговая гр.4 раздела 2 ф.0503197 &lt;&gt; 070
детализированная гр.4 раздела 2 - недопустимо.</v>
      </c>
      <c r="AA482" s="241" t="s">
        <v>123</v>
      </c>
      <c r="AB482" s="241" t="s">
        <v>123</v>
      </c>
      <c r="AC482" s="242"/>
      <c r="AD482" s="182"/>
      <c r="AE482" s="181" t="s">
        <v>4</v>
      </c>
      <c r="AF482" s="219" t="s">
        <v>123</v>
      </c>
      <c r="AG482" s="199">
        <f t="shared" si="427"/>
        <v>1</v>
      </c>
      <c r="AH482" s="200">
        <f t="shared" si="428"/>
        <v>0</v>
      </c>
      <c r="AI482" s="201">
        <f t="shared" si="429"/>
        <v>0</v>
      </c>
      <c r="AJ482" s="221" t="str">
        <f t="shared" si="430"/>
        <v>стр.070
итоговая</v>
      </c>
      <c r="AK482" s="206" t="str">
        <f t="shared" si="431"/>
        <v/>
      </c>
      <c r="AL482" s="206" t="str">
        <f t="shared" si="432"/>
        <v xml:space="preserve"> гр.4</v>
      </c>
      <c r="AM482" s="206" t="str">
        <f t="shared" si="433"/>
        <v/>
      </c>
      <c r="AN482" s="206" t="str">
        <f t="shared" si="434"/>
        <v xml:space="preserve"> раздела 2</v>
      </c>
      <c r="AO482" s="206" t="str">
        <f t="shared" si="463"/>
        <v xml:space="preserve"> ф.0503197</v>
      </c>
      <c r="AP482" s="222" t="str">
        <f t="shared" si="435"/>
        <v/>
      </c>
      <c r="AQ482" s="206" t="str">
        <f t="shared" si="436"/>
        <v xml:space="preserve"> &lt;&gt;</v>
      </c>
      <c r="AR482" s="206" t="str">
        <f t="shared" si="437"/>
        <v/>
      </c>
      <c r="AS482" s="206" t="str">
        <f t="shared" si="438"/>
        <v xml:space="preserve"> 070
детализированная</v>
      </c>
      <c r="AT482" s="206" t="str">
        <f t="shared" si="439"/>
        <v/>
      </c>
      <c r="AU482" s="206" t="str">
        <f t="shared" si="440"/>
        <v xml:space="preserve"> гр.4</v>
      </c>
      <c r="AV482" s="206" t="str">
        <f t="shared" si="441"/>
        <v/>
      </c>
      <c r="AW482" s="197" t="str">
        <f t="shared" si="442"/>
        <v xml:space="preserve"> раздела 2</v>
      </c>
      <c r="AX482" s="221" t="str">
        <f t="shared" si="443"/>
        <v xml:space="preserve"> - недопустимо.</v>
      </c>
      <c r="AY482" s="206" t="s">
        <v>1444</v>
      </c>
    </row>
    <row r="483" spans="1:51" s="206" customFormat="1" ht="42.75" hidden="1" outlineLevel="1" x14ac:dyDescent="0.25">
      <c r="A483" s="227"/>
      <c r="B483" s="243" t="str">
        <f>"В"&amp;COUNTA($C$472:C483)&amp;"_"&amp;MID(I483,5,3)</f>
        <v>В12_197</v>
      </c>
      <c r="C483" s="237" t="s">
        <v>116</v>
      </c>
      <c r="D483" s="237" t="s">
        <v>116</v>
      </c>
      <c r="E483" s="237" t="s">
        <v>117</v>
      </c>
      <c r="F483" s="237" t="s">
        <v>116</v>
      </c>
      <c r="G483" s="237" t="s">
        <v>116</v>
      </c>
      <c r="H483" s="237" t="s">
        <v>116</v>
      </c>
      <c r="I483" s="237" t="s">
        <v>174</v>
      </c>
      <c r="J483" s="237"/>
      <c r="K483" s="237"/>
      <c r="L483" s="237"/>
      <c r="M483" s="237" t="s">
        <v>131</v>
      </c>
      <c r="N483" s="223" t="s">
        <v>970</v>
      </c>
      <c r="O483" s="223"/>
      <c r="P483" s="223" t="s">
        <v>134</v>
      </c>
      <c r="Q483" s="223"/>
      <c r="R483" s="223" t="s">
        <v>122</v>
      </c>
      <c r="S483" s="223"/>
      <c r="T483" s="388"/>
      <c r="U483" s="223" t="s">
        <v>131</v>
      </c>
      <c r="V483" s="223" t="s">
        <v>971</v>
      </c>
      <c r="W483" s="223"/>
      <c r="X483" s="223" t="s">
        <v>134</v>
      </c>
      <c r="Y483" s="237"/>
      <c r="Z483" s="240" t="str">
        <f t="shared" si="426"/>
        <v>стр.080
итоговая гр.4 раздела 2 ф.0503197 &lt;&gt; 080
детализированная гр.4 раздела 2 - недопустимо.</v>
      </c>
      <c r="AA483" s="241" t="s">
        <v>123</v>
      </c>
      <c r="AB483" s="241" t="s">
        <v>123</v>
      </c>
      <c r="AC483" s="242"/>
      <c r="AD483" s="182"/>
      <c r="AE483" s="181" t="s">
        <v>4</v>
      </c>
      <c r="AF483" s="219" t="s">
        <v>123</v>
      </c>
      <c r="AG483" s="199">
        <f t="shared" si="427"/>
        <v>1</v>
      </c>
      <c r="AH483" s="200">
        <f t="shared" si="428"/>
        <v>0</v>
      </c>
      <c r="AI483" s="201">
        <f t="shared" si="429"/>
        <v>0</v>
      </c>
      <c r="AJ483" s="221" t="str">
        <f t="shared" si="430"/>
        <v>стр.080
итоговая</v>
      </c>
      <c r="AK483" s="206" t="str">
        <f t="shared" si="431"/>
        <v/>
      </c>
      <c r="AL483" s="206" t="str">
        <f t="shared" si="432"/>
        <v xml:space="preserve"> гр.4</v>
      </c>
      <c r="AM483" s="206" t="str">
        <f t="shared" si="433"/>
        <v/>
      </c>
      <c r="AN483" s="206" t="str">
        <f t="shared" si="434"/>
        <v xml:space="preserve"> раздела 2</v>
      </c>
      <c r="AO483" s="206" t="str">
        <f t="shared" si="463"/>
        <v xml:space="preserve"> ф.0503197</v>
      </c>
      <c r="AP483" s="222" t="str">
        <f t="shared" si="435"/>
        <v/>
      </c>
      <c r="AQ483" s="206" t="str">
        <f t="shared" si="436"/>
        <v xml:space="preserve"> &lt;&gt;</v>
      </c>
      <c r="AR483" s="206" t="str">
        <f t="shared" si="437"/>
        <v/>
      </c>
      <c r="AS483" s="206" t="str">
        <f t="shared" si="438"/>
        <v xml:space="preserve"> 080
детализированная</v>
      </c>
      <c r="AT483" s="206" t="str">
        <f t="shared" si="439"/>
        <v/>
      </c>
      <c r="AU483" s="206" t="str">
        <f t="shared" si="440"/>
        <v xml:space="preserve"> гр.4</v>
      </c>
      <c r="AV483" s="206" t="str">
        <f t="shared" si="441"/>
        <v/>
      </c>
      <c r="AW483" s="197" t="str">
        <f t="shared" si="442"/>
        <v xml:space="preserve"> раздела 2</v>
      </c>
      <c r="AX483" s="221" t="str">
        <f t="shared" si="443"/>
        <v xml:space="preserve"> - недопустимо.</v>
      </c>
      <c r="AY483" s="206" t="s">
        <v>1434</v>
      </c>
    </row>
    <row r="484" spans="1:51" s="23" customFormat="1" collapsed="1" x14ac:dyDescent="0.25">
      <c r="A484" s="6"/>
      <c r="B484" s="698" t="s">
        <v>176</v>
      </c>
      <c r="C484" s="699"/>
      <c r="D484" s="699"/>
      <c r="E484" s="699"/>
      <c r="F484" s="699"/>
      <c r="G484" s="699"/>
      <c r="H484" s="699"/>
      <c r="I484" s="699"/>
      <c r="J484" s="699"/>
      <c r="K484" s="699"/>
      <c r="L484" s="699"/>
      <c r="M484" s="699"/>
      <c r="N484" s="699"/>
      <c r="O484" s="699"/>
      <c r="P484" s="699"/>
      <c r="Q484" s="699"/>
      <c r="R484" s="699"/>
      <c r="S484" s="699"/>
      <c r="T484" s="699"/>
      <c r="U484" s="699"/>
      <c r="V484" s="699"/>
      <c r="W484" s="699"/>
      <c r="X484" s="699"/>
      <c r="Y484" s="699"/>
      <c r="Z484" s="699"/>
      <c r="AA484" s="699"/>
      <c r="AB484" s="699"/>
      <c r="AC484" s="699"/>
      <c r="AD484" s="115"/>
      <c r="AE484" s="103"/>
      <c r="AF484" s="87"/>
      <c r="AG484" s="35">
        <f t="shared" si="427"/>
        <v>0</v>
      </c>
      <c r="AH484" s="6">
        <f t="shared" si="428"/>
        <v>0</v>
      </c>
      <c r="AI484" s="34">
        <f t="shared" si="429"/>
        <v>0</v>
      </c>
      <c r="AJ484" s="88"/>
      <c r="AK484" s="89"/>
      <c r="AL484" s="89"/>
      <c r="AM484" s="89"/>
      <c r="AN484" s="89"/>
      <c r="AO484" s="6"/>
      <c r="AP484" s="14"/>
      <c r="AQ484" s="6"/>
      <c r="AR484" s="6"/>
      <c r="AS484" s="6"/>
      <c r="AT484" s="6"/>
      <c r="AU484" s="6"/>
      <c r="AV484" s="6"/>
      <c r="AW484" s="6"/>
      <c r="AX484" s="6"/>
    </row>
    <row r="485" spans="1:51" s="206" customFormat="1" ht="28.5" hidden="1" outlineLevel="1" x14ac:dyDescent="0.25">
      <c r="A485" s="227"/>
      <c r="B485" s="243" t="str">
        <f>"В"&amp;COUNTA($C$485:C485)&amp;"_"&amp;MID(I485,5,3)</f>
        <v>В1_198</v>
      </c>
      <c r="C485" s="228" t="s">
        <v>116</v>
      </c>
      <c r="D485" s="228" t="s">
        <v>116</v>
      </c>
      <c r="E485" s="228" t="s">
        <v>117</v>
      </c>
      <c r="F485" s="228" t="s">
        <v>116</v>
      </c>
      <c r="G485" s="228" t="s">
        <v>116</v>
      </c>
      <c r="H485" s="228" t="s">
        <v>116</v>
      </c>
      <c r="I485" s="228" t="s">
        <v>176</v>
      </c>
      <c r="J485" s="228"/>
      <c r="K485" s="228"/>
      <c r="L485" s="228"/>
      <c r="M485" s="228" t="s">
        <v>121</v>
      </c>
      <c r="N485" s="228" t="s">
        <v>120</v>
      </c>
      <c r="O485" s="228" t="s">
        <v>890</v>
      </c>
      <c r="P485" s="228" t="s">
        <v>125</v>
      </c>
      <c r="Q485" s="229"/>
      <c r="R485" s="230" t="s">
        <v>520</v>
      </c>
      <c r="S485" s="231" t="s">
        <v>230</v>
      </c>
      <c r="T485" s="407"/>
      <c r="U485" s="228"/>
      <c r="V485" s="229"/>
      <c r="W485" s="232"/>
      <c r="X485" s="233"/>
      <c r="Y485" s="233"/>
      <c r="Z485" s="234" t="str">
        <f t="shared" si="426"/>
        <v>по всем строкам (кроме стр.110) гр.3 раздела 1 ф.0503198 &lt; 0 - недопустимо.</v>
      </c>
      <c r="AA485" s="235" t="s">
        <v>123</v>
      </c>
      <c r="AB485" s="235" t="s">
        <v>123</v>
      </c>
      <c r="AC485" s="236"/>
      <c r="AD485" s="178"/>
      <c r="AE485" s="181" t="s">
        <v>4</v>
      </c>
      <c r="AF485" s="219" t="s">
        <v>123</v>
      </c>
      <c r="AG485" s="199">
        <f t="shared" si="427"/>
        <v>1</v>
      </c>
      <c r="AH485" s="200">
        <f t="shared" si="428"/>
        <v>0</v>
      </c>
      <c r="AI485" s="201">
        <f t="shared" si="429"/>
        <v>0</v>
      </c>
      <c r="AJ485" s="221" t="str">
        <f t="shared" si="430"/>
        <v>по всем строкам</v>
      </c>
      <c r="AK485" s="206" t="str">
        <f t="shared" si="431"/>
        <v xml:space="preserve"> (кроме стр.110)</v>
      </c>
      <c r="AL485" s="206" t="str">
        <f t="shared" si="432"/>
        <v xml:space="preserve"> гр.3</v>
      </c>
      <c r="AM485" s="206" t="str">
        <f t="shared" si="433"/>
        <v/>
      </c>
      <c r="AN485" s="206" t="str">
        <f t="shared" si="434"/>
        <v xml:space="preserve"> раздела 1</v>
      </c>
      <c r="AO485" s="206" t="str">
        <f t="shared" si="463"/>
        <v xml:space="preserve"> ф.0503198</v>
      </c>
      <c r="AP485" s="222" t="str">
        <f t="shared" si="435"/>
        <v/>
      </c>
      <c r="AQ485" s="206" t="str">
        <f t="shared" si="436"/>
        <v xml:space="preserve"> &lt;</v>
      </c>
      <c r="AR485" s="206" t="str">
        <f t="shared" si="437"/>
        <v xml:space="preserve"> 0</v>
      </c>
      <c r="AS485" s="206" t="str">
        <f t="shared" si="438"/>
        <v/>
      </c>
      <c r="AT485" s="206" t="str">
        <f t="shared" si="439"/>
        <v/>
      </c>
      <c r="AU485" s="206" t="str">
        <f t="shared" si="440"/>
        <v/>
      </c>
      <c r="AV485" s="206" t="str">
        <f t="shared" si="441"/>
        <v/>
      </c>
      <c r="AW485" s="197" t="str">
        <f t="shared" si="442"/>
        <v/>
      </c>
      <c r="AX485" s="221" t="str">
        <f t="shared" si="443"/>
        <v xml:space="preserve"> - недопустимо.</v>
      </c>
      <c r="AY485" s="206" t="s">
        <v>1428</v>
      </c>
    </row>
    <row r="486" spans="1:51" s="206" customFormat="1" hidden="1" outlineLevel="1" x14ac:dyDescent="0.25">
      <c r="A486" s="227"/>
      <c r="B486" s="243" t="str">
        <f>"В"&amp;COUNTA($C$485:C486)&amp;"_"&amp;MID(I486,5,3)</f>
        <v>В2_198</v>
      </c>
      <c r="C486" s="237" t="s">
        <v>116</v>
      </c>
      <c r="D486" s="237" t="s">
        <v>116</v>
      </c>
      <c r="E486" s="237" t="s">
        <v>117</v>
      </c>
      <c r="F486" s="237" t="s">
        <v>116</v>
      </c>
      <c r="G486" s="237" t="s">
        <v>116</v>
      </c>
      <c r="H486" s="237" t="s">
        <v>116</v>
      </c>
      <c r="I486" s="237" t="s">
        <v>176</v>
      </c>
      <c r="J486" s="237"/>
      <c r="K486" s="237"/>
      <c r="L486" s="237"/>
      <c r="M486" s="237" t="s">
        <v>131</v>
      </c>
      <c r="N486" s="237" t="s">
        <v>120</v>
      </c>
      <c r="O486" s="237"/>
      <c r="P486" s="237" t="s">
        <v>125</v>
      </c>
      <c r="Q486" s="238"/>
      <c r="R486" s="220" t="s">
        <v>520</v>
      </c>
      <c r="S486" s="239" t="s">
        <v>230</v>
      </c>
      <c r="T486" s="408"/>
      <c r="U486" s="237"/>
      <c r="V486" s="238"/>
      <c r="W486" s="239"/>
      <c r="X486" s="237"/>
      <c r="Y486" s="237"/>
      <c r="Z486" s="240" t="str">
        <f t="shared" si="426"/>
        <v>по всем строкам гр.3 раздела 2 ф.0503198 &lt; 0 - недопустимо.</v>
      </c>
      <c r="AA486" s="241" t="s">
        <v>123</v>
      </c>
      <c r="AB486" s="241" t="s">
        <v>123</v>
      </c>
      <c r="AC486" s="242"/>
      <c r="AD486" s="178"/>
      <c r="AE486" s="181" t="s">
        <v>4</v>
      </c>
      <c r="AF486" s="219" t="s">
        <v>123</v>
      </c>
      <c r="AG486" s="199">
        <f t="shared" si="427"/>
        <v>1</v>
      </c>
      <c r="AH486" s="200">
        <f t="shared" si="428"/>
        <v>0</v>
      </c>
      <c r="AI486" s="201">
        <f t="shared" si="429"/>
        <v>0</v>
      </c>
      <c r="AJ486" s="221" t="str">
        <f t="shared" si="430"/>
        <v>по всем строкам</v>
      </c>
      <c r="AK486" s="206" t="str">
        <f t="shared" si="431"/>
        <v/>
      </c>
      <c r="AL486" s="206" t="str">
        <f t="shared" si="432"/>
        <v xml:space="preserve"> гр.3</v>
      </c>
      <c r="AM486" s="206" t="str">
        <f t="shared" si="433"/>
        <v/>
      </c>
      <c r="AN486" s="206" t="str">
        <f t="shared" si="434"/>
        <v xml:space="preserve"> раздела 2</v>
      </c>
      <c r="AO486" s="206" t="str">
        <f t="shared" si="463"/>
        <v xml:space="preserve"> ф.0503198</v>
      </c>
      <c r="AP486" s="222" t="str">
        <f t="shared" si="435"/>
        <v/>
      </c>
      <c r="AQ486" s="206" t="str">
        <f t="shared" si="436"/>
        <v xml:space="preserve"> &lt;</v>
      </c>
      <c r="AR486" s="206" t="str">
        <f t="shared" si="437"/>
        <v xml:space="preserve"> 0</v>
      </c>
      <c r="AS486" s="206" t="str">
        <f t="shared" si="438"/>
        <v/>
      </c>
      <c r="AT486" s="206" t="str">
        <f t="shared" si="439"/>
        <v/>
      </c>
      <c r="AU486" s="206" t="str">
        <f t="shared" si="440"/>
        <v/>
      </c>
      <c r="AV486" s="206" t="str">
        <f t="shared" si="441"/>
        <v/>
      </c>
      <c r="AW486" s="197" t="str">
        <f t="shared" si="442"/>
        <v/>
      </c>
      <c r="AX486" s="221" t="str">
        <f t="shared" si="443"/>
        <v xml:space="preserve"> - недопустимо.</v>
      </c>
      <c r="AY486" s="206" t="s">
        <v>1429</v>
      </c>
    </row>
    <row r="487" spans="1:51" s="23" customFormat="1" collapsed="1" x14ac:dyDescent="0.25">
      <c r="A487" s="6"/>
      <c r="B487" s="698" t="s">
        <v>972</v>
      </c>
      <c r="C487" s="699"/>
      <c r="D487" s="699"/>
      <c r="E487" s="699"/>
      <c r="F487" s="699"/>
      <c r="G487" s="699"/>
      <c r="H487" s="699"/>
      <c r="I487" s="699"/>
      <c r="J487" s="699"/>
      <c r="K487" s="699"/>
      <c r="L487" s="699"/>
      <c r="M487" s="699"/>
      <c r="N487" s="699"/>
      <c r="O487" s="699"/>
      <c r="P487" s="699"/>
      <c r="Q487" s="699"/>
      <c r="R487" s="699"/>
      <c r="S487" s="699"/>
      <c r="T487" s="699"/>
      <c r="U487" s="699"/>
      <c r="V487" s="699"/>
      <c r="W487" s="699"/>
      <c r="X487" s="699"/>
      <c r="Y487" s="699"/>
      <c r="Z487" s="699"/>
      <c r="AA487" s="699"/>
      <c r="AB487" s="699"/>
      <c r="AC487" s="699"/>
      <c r="AD487" s="115"/>
      <c r="AE487" s="103"/>
      <c r="AF487" s="87"/>
      <c r="AG487" s="35">
        <f t="shared" si="427"/>
        <v>0</v>
      </c>
      <c r="AH487" s="6">
        <f t="shared" si="428"/>
        <v>0</v>
      </c>
      <c r="AI487" s="34">
        <f t="shared" si="429"/>
        <v>0</v>
      </c>
      <c r="AJ487" s="88"/>
      <c r="AK487" s="89"/>
      <c r="AL487" s="89"/>
      <c r="AM487" s="89"/>
      <c r="AN487" s="89"/>
      <c r="AO487" s="6"/>
      <c r="AP487" s="14"/>
      <c r="AQ487" s="6"/>
      <c r="AR487" s="6"/>
      <c r="AS487" s="6"/>
      <c r="AT487" s="6"/>
      <c r="AU487" s="6"/>
      <c r="AV487" s="6"/>
      <c r="AW487" s="6"/>
      <c r="AX487" s="6"/>
    </row>
    <row r="488" spans="1:51" s="23" customFormat="1" ht="30" hidden="1" outlineLevel="1" x14ac:dyDescent="0.25">
      <c r="A488" s="116"/>
      <c r="B488" s="252" t="str">
        <f>"В"&amp;COUNTA($C$488:C488)&amp;"_"&amp;MID(I488,5,3)</f>
        <v>В1_072</v>
      </c>
      <c r="C488" s="117" t="s">
        <v>117</v>
      </c>
      <c r="D488" s="117" t="s">
        <v>116</v>
      </c>
      <c r="E488" s="117" t="s">
        <v>116</v>
      </c>
      <c r="F488" s="117" t="s">
        <v>116</v>
      </c>
      <c r="G488" s="117" t="s">
        <v>116</v>
      </c>
      <c r="H488" s="117" t="s">
        <v>116</v>
      </c>
      <c r="I488" s="117" t="s">
        <v>973</v>
      </c>
      <c r="J488" s="117"/>
      <c r="K488" s="117"/>
      <c r="L488" s="117"/>
      <c r="M488" s="55" t="s">
        <v>121</v>
      </c>
      <c r="N488" s="55" t="s">
        <v>974</v>
      </c>
      <c r="O488" s="55"/>
      <c r="P488" s="55" t="s">
        <v>120</v>
      </c>
      <c r="Q488" s="55"/>
      <c r="R488" s="55" t="s">
        <v>122</v>
      </c>
      <c r="S488" s="55" t="s">
        <v>230</v>
      </c>
      <c r="T488" s="380"/>
      <c r="U488" s="55"/>
      <c r="V488" s="55"/>
      <c r="W488" s="55"/>
      <c r="X488" s="55"/>
      <c r="Y488" s="117"/>
      <c r="Z488" s="134" t="str">
        <f t="shared" si="426"/>
        <v>стр.(по КВФО =  '2', '3', '4', '5', '6', '7', '8', '9') по всем графам раздела 1 ф.0504072 &lt;&gt; 0 - недопустимо.</v>
      </c>
      <c r="AA488" s="135" t="s">
        <v>123</v>
      </c>
      <c r="AB488" s="135" t="s">
        <v>123</v>
      </c>
      <c r="AC488" s="136"/>
      <c r="AD488" s="120">
        <v>45285.142777777779</v>
      </c>
      <c r="AE488" s="31" t="s">
        <v>6</v>
      </c>
      <c r="AF488" s="32" t="s">
        <v>123</v>
      </c>
      <c r="AG488" s="35">
        <f t="shared" si="427"/>
        <v>0</v>
      </c>
      <c r="AH488" s="6">
        <f t="shared" si="428"/>
        <v>0</v>
      </c>
      <c r="AI488" s="34">
        <f t="shared" si="429"/>
        <v>1</v>
      </c>
      <c r="AJ488" s="113" t="str">
        <f t="shared" si="430"/>
        <v>стр.(по КВФО =  '2', '3', '4', '5', '6', '7', '8', '9')</v>
      </c>
      <c r="AK488" s="23" t="str">
        <f t="shared" si="431"/>
        <v/>
      </c>
      <c r="AL488" s="23" t="str">
        <f t="shared" si="432"/>
        <v xml:space="preserve"> по всем графам</v>
      </c>
      <c r="AM488" s="23" t="str">
        <f t="shared" si="433"/>
        <v/>
      </c>
      <c r="AN488" s="23" t="str">
        <f t="shared" si="434"/>
        <v xml:space="preserve"> раздела 1</v>
      </c>
      <c r="AO488" s="23" t="str">
        <f t="shared" si="463"/>
        <v xml:space="preserve"> ф.0504072</v>
      </c>
      <c r="AP488" s="14" t="str">
        <f t="shared" si="435"/>
        <v/>
      </c>
      <c r="AQ488" s="23" t="str">
        <f t="shared" si="436"/>
        <v xml:space="preserve"> &lt;&gt;</v>
      </c>
      <c r="AR488" s="23" t="str">
        <f t="shared" si="437"/>
        <v xml:space="preserve"> 0</v>
      </c>
      <c r="AS488" s="23" t="str">
        <f t="shared" si="438"/>
        <v/>
      </c>
      <c r="AT488" s="23" t="str">
        <f t="shared" si="439"/>
        <v/>
      </c>
      <c r="AU488" s="23" t="str">
        <f t="shared" si="440"/>
        <v/>
      </c>
      <c r="AV488" s="23" t="str">
        <f t="shared" si="441"/>
        <v/>
      </c>
      <c r="AW488" s="36" t="str">
        <f t="shared" si="442"/>
        <v/>
      </c>
      <c r="AX488" s="113" t="str">
        <f t="shared" si="443"/>
        <v xml:space="preserve"> - недопустимо.</v>
      </c>
    </row>
    <row r="489" spans="1:51" s="23" customFormat="1" ht="75" hidden="1" outlineLevel="1" x14ac:dyDescent="0.25">
      <c r="A489" s="116"/>
      <c r="B489" s="252" t="str">
        <f>"В"&amp;COUNTA($C$488:C489)&amp;"_"&amp;MID(I489,5,3)</f>
        <v>В2_072</v>
      </c>
      <c r="C489" s="121" t="s">
        <v>117</v>
      </c>
      <c r="D489" s="121" t="s">
        <v>116</v>
      </c>
      <c r="E489" s="121" t="s">
        <v>116</v>
      </c>
      <c r="F489" s="121" t="s">
        <v>116</v>
      </c>
      <c r="G489" s="121" t="s">
        <v>116</v>
      </c>
      <c r="H489" s="121" t="s">
        <v>116</v>
      </c>
      <c r="I489" s="121" t="s">
        <v>973</v>
      </c>
      <c r="J489" s="121"/>
      <c r="K489" s="121"/>
      <c r="L489" s="121"/>
      <c r="M489" s="25" t="s">
        <v>121</v>
      </c>
      <c r="N489" s="25" t="s">
        <v>975</v>
      </c>
      <c r="O489" s="117"/>
      <c r="P489" s="117" t="s">
        <v>976</v>
      </c>
      <c r="Q489" s="137"/>
      <c r="R489" s="25" t="s">
        <v>122</v>
      </c>
      <c r="S489" s="138" t="s">
        <v>230</v>
      </c>
      <c r="T489" s="138"/>
      <c r="U489" s="117"/>
      <c r="V489" s="118"/>
      <c r="W489" s="119"/>
      <c r="X489" s="117"/>
      <c r="Y489" s="121"/>
      <c r="Z489" s="131" t="str">
        <f t="shared" si="426"/>
        <v>стр.группировочная
(по счетам =  21101, 21102, 21200, 30801, 30802, 30900, 40210, 40220) гр.11, 12 раздела 1 ф.0504072 &lt;&gt; 0 - недопустимо.</v>
      </c>
      <c r="AA489" s="132" t="s">
        <v>123</v>
      </c>
      <c r="AB489" s="132" t="s">
        <v>123</v>
      </c>
      <c r="AC489" s="133"/>
      <c r="AD489" s="112">
        <v>45285.142928240741</v>
      </c>
      <c r="AE489" s="31" t="s">
        <v>6</v>
      </c>
      <c r="AF489" s="32" t="s">
        <v>123</v>
      </c>
      <c r="AG489" s="35">
        <f t="shared" si="427"/>
        <v>0</v>
      </c>
      <c r="AH489" s="6">
        <f t="shared" si="428"/>
        <v>0</v>
      </c>
      <c r="AI489" s="34">
        <f t="shared" si="429"/>
        <v>1</v>
      </c>
      <c r="AJ489" s="113" t="str">
        <f t="shared" si="430"/>
        <v>стр.группировочная
(по счетам =  21101, 21102, 21200, 30801, 30802, 30900, 40210, 40220)</v>
      </c>
      <c r="AK489" s="23" t="str">
        <f t="shared" si="431"/>
        <v/>
      </c>
      <c r="AL489" s="23" t="str">
        <f t="shared" si="432"/>
        <v xml:space="preserve"> гр.11, 12</v>
      </c>
      <c r="AM489" s="23" t="str">
        <f t="shared" si="433"/>
        <v/>
      </c>
      <c r="AN489" s="23" t="str">
        <f t="shared" si="434"/>
        <v xml:space="preserve"> раздела 1</v>
      </c>
      <c r="AO489" s="23" t="str">
        <f t="shared" si="463"/>
        <v xml:space="preserve"> ф.0504072</v>
      </c>
      <c r="AP489" s="14" t="str">
        <f t="shared" si="435"/>
        <v/>
      </c>
      <c r="AQ489" s="23" t="str">
        <f t="shared" si="436"/>
        <v xml:space="preserve"> &lt;&gt;</v>
      </c>
      <c r="AR489" s="23" t="str">
        <f t="shared" si="437"/>
        <v xml:space="preserve"> 0</v>
      </c>
      <c r="AS489" s="23" t="str">
        <f t="shared" si="438"/>
        <v/>
      </c>
      <c r="AT489" s="23" t="str">
        <f t="shared" si="439"/>
        <v/>
      </c>
      <c r="AU489" s="23" t="str">
        <f t="shared" si="440"/>
        <v/>
      </c>
      <c r="AV489" s="23" t="str">
        <f t="shared" si="441"/>
        <v/>
      </c>
      <c r="AW489" s="36" t="str">
        <f t="shared" si="442"/>
        <v/>
      </c>
      <c r="AX489" s="113" t="str">
        <f t="shared" si="443"/>
        <v xml:space="preserve"> - недопустимо.</v>
      </c>
    </row>
    <row r="490" spans="1:51" s="23" customFormat="1" ht="90" hidden="1" outlineLevel="1" x14ac:dyDescent="0.25">
      <c r="A490" s="116"/>
      <c r="B490" s="252" t="str">
        <f>"В"&amp;COUNTA($C$488:C490)&amp;"_"&amp;MID(I490,5,3)</f>
        <v>В3_072</v>
      </c>
      <c r="C490" s="121" t="s">
        <v>117</v>
      </c>
      <c r="D490" s="121" t="s">
        <v>116</v>
      </c>
      <c r="E490" s="121" t="s">
        <v>116</v>
      </c>
      <c r="F490" s="121" t="s">
        <v>116</v>
      </c>
      <c r="G490" s="121" t="s">
        <v>116</v>
      </c>
      <c r="H490" s="121" t="s">
        <v>116</v>
      </c>
      <c r="I490" s="121" t="s">
        <v>973</v>
      </c>
      <c r="J490" s="121"/>
      <c r="K490" s="121"/>
      <c r="L490" s="121"/>
      <c r="M490" s="25" t="s">
        <v>121</v>
      </c>
      <c r="N490" s="25" t="s">
        <v>977</v>
      </c>
      <c r="O490" s="121"/>
      <c r="P490" s="121" t="s">
        <v>226</v>
      </c>
      <c r="Q490" s="124"/>
      <c r="R490" s="25" t="s">
        <v>122</v>
      </c>
      <c r="S490" s="125" t="s">
        <v>230</v>
      </c>
      <c r="T490" s="125"/>
      <c r="U490" s="121"/>
      <c r="V490" s="122"/>
      <c r="W490" s="123"/>
      <c r="X490" s="121"/>
      <c r="Y490" s="121"/>
      <c r="Z490" s="131" t="str">
        <f t="shared" si="426"/>
        <v>стр.детализированная
(по счетам =  20211, 20212, 20213, 20231, 20233, 21101, 21102, 21200, 30801, 30802, 30900, 40210, 40220) гр.3, 4 раздела 1 ф.0504072 &lt;&gt; 0 - недопустимо.</v>
      </c>
      <c r="AA490" s="132" t="s">
        <v>123</v>
      </c>
      <c r="AB490" s="132" t="s">
        <v>123</v>
      </c>
      <c r="AC490" s="133"/>
      <c r="AD490" s="112">
        <v>45285.142939814818</v>
      </c>
      <c r="AE490" s="31" t="s">
        <v>6</v>
      </c>
      <c r="AF490" s="32" t="s">
        <v>123</v>
      </c>
      <c r="AG490" s="35">
        <f t="shared" si="427"/>
        <v>0</v>
      </c>
      <c r="AH490" s="6">
        <f t="shared" si="428"/>
        <v>0</v>
      </c>
      <c r="AI490" s="34">
        <f t="shared" si="429"/>
        <v>1</v>
      </c>
      <c r="AJ490" s="113" t="str">
        <f t="shared" si="430"/>
        <v>стр.детализированная
(по счетам =  20211, 20212, 20213, 20231, 20233, 21101, 21102, 21200, 30801, 30802, 30900, 40210, 40220)</v>
      </c>
      <c r="AK490" s="23" t="str">
        <f t="shared" si="431"/>
        <v/>
      </c>
      <c r="AL490" s="23" t="str">
        <f t="shared" si="432"/>
        <v xml:space="preserve"> гр.3, 4</v>
      </c>
      <c r="AM490" s="23" t="str">
        <f t="shared" si="433"/>
        <v/>
      </c>
      <c r="AN490" s="23" t="str">
        <f t="shared" si="434"/>
        <v xml:space="preserve"> раздела 1</v>
      </c>
      <c r="AO490" s="23" t="str">
        <f t="shared" si="463"/>
        <v xml:space="preserve"> ф.0504072</v>
      </c>
      <c r="AP490" s="14" t="str">
        <f t="shared" si="435"/>
        <v/>
      </c>
      <c r="AQ490" s="23" t="str">
        <f t="shared" si="436"/>
        <v xml:space="preserve"> &lt;&gt;</v>
      </c>
      <c r="AR490" s="23" t="str">
        <f t="shared" si="437"/>
        <v xml:space="preserve"> 0</v>
      </c>
      <c r="AS490" s="23" t="str">
        <f t="shared" si="438"/>
        <v/>
      </c>
      <c r="AT490" s="23" t="str">
        <f t="shared" si="439"/>
        <v/>
      </c>
      <c r="AU490" s="23" t="str">
        <f t="shared" si="440"/>
        <v/>
      </c>
      <c r="AV490" s="23" t="str">
        <f t="shared" si="441"/>
        <v/>
      </c>
      <c r="AW490" s="36" t="str">
        <f t="shared" si="442"/>
        <v/>
      </c>
      <c r="AX490" s="113" t="str">
        <f t="shared" si="443"/>
        <v xml:space="preserve"> - недопустимо.</v>
      </c>
    </row>
    <row r="491" spans="1:51" s="23" customFormat="1" ht="28.5" hidden="1" outlineLevel="1" x14ac:dyDescent="0.25">
      <c r="A491" s="116"/>
      <c r="B491" s="252" t="str">
        <f>"В"&amp;COUNTA($C$488:C491)&amp;"_"&amp;MID(I491,5,3)</f>
        <v>В4_072</v>
      </c>
      <c r="C491" s="121" t="s">
        <v>117</v>
      </c>
      <c r="D491" s="121" t="s">
        <v>116</v>
      </c>
      <c r="E491" s="121" t="s">
        <v>116</v>
      </c>
      <c r="F491" s="121" t="s">
        <v>116</v>
      </c>
      <c r="G491" s="121" t="s">
        <v>116</v>
      </c>
      <c r="H491" s="121" t="s">
        <v>116</v>
      </c>
      <c r="I491" s="121" t="s">
        <v>973</v>
      </c>
      <c r="J491" s="121"/>
      <c r="K491" s="121"/>
      <c r="L491" s="121"/>
      <c r="M491" s="25" t="s">
        <v>121</v>
      </c>
      <c r="N491" s="117" t="s">
        <v>580</v>
      </c>
      <c r="O491" s="121"/>
      <c r="P491" s="121" t="s">
        <v>422</v>
      </c>
      <c r="Q491" s="124"/>
      <c r="R491" s="25" t="s">
        <v>122</v>
      </c>
      <c r="S491" s="125"/>
      <c r="T491" s="125"/>
      <c r="U491" s="121" t="s">
        <v>121</v>
      </c>
      <c r="V491" s="117" t="s">
        <v>580</v>
      </c>
      <c r="W491" s="125"/>
      <c r="X491" s="121" t="s">
        <v>143</v>
      </c>
      <c r="Y491" s="121"/>
      <c r="Z491" s="131" t="str">
        <f t="shared" si="426"/>
        <v>стр.Итого гр.7 раздела 1 ф.0504072 &lt;&gt; Итого гр.8 раздела 1 - недопустимо.</v>
      </c>
      <c r="AA491" s="132" t="s">
        <v>123</v>
      </c>
      <c r="AB491" s="132" t="s">
        <v>123</v>
      </c>
      <c r="AC491" s="133"/>
      <c r="AD491" s="112">
        <v>45285.142939814818</v>
      </c>
      <c r="AE491" s="31" t="s">
        <v>6</v>
      </c>
      <c r="AF491" s="32" t="s">
        <v>123</v>
      </c>
      <c r="AG491" s="35">
        <f t="shared" si="427"/>
        <v>0</v>
      </c>
      <c r="AH491" s="6">
        <f t="shared" si="428"/>
        <v>0</v>
      </c>
      <c r="AI491" s="34">
        <f t="shared" si="429"/>
        <v>1</v>
      </c>
      <c r="AJ491" s="113" t="str">
        <f t="shared" si="430"/>
        <v>стр.Итого</v>
      </c>
      <c r="AK491" s="23" t="str">
        <f t="shared" si="431"/>
        <v/>
      </c>
      <c r="AL491" s="23" t="str">
        <f t="shared" si="432"/>
        <v xml:space="preserve"> гр.7</v>
      </c>
      <c r="AM491" s="23" t="str">
        <f t="shared" si="433"/>
        <v/>
      </c>
      <c r="AN491" s="23" t="str">
        <f t="shared" si="434"/>
        <v xml:space="preserve"> раздела 1</v>
      </c>
      <c r="AO491" s="23" t="str">
        <f t="shared" si="463"/>
        <v xml:space="preserve"> ф.0504072</v>
      </c>
      <c r="AP491" s="14" t="str">
        <f t="shared" si="435"/>
        <v/>
      </c>
      <c r="AQ491" s="23" t="str">
        <f t="shared" si="436"/>
        <v xml:space="preserve"> &lt;&gt;</v>
      </c>
      <c r="AR491" s="23" t="str">
        <f t="shared" si="437"/>
        <v/>
      </c>
      <c r="AS491" s="23" t="str">
        <f t="shared" si="438"/>
        <v xml:space="preserve"> Итого</v>
      </c>
      <c r="AT491" s="23" t="str">
        <f t="shared" si="439"/>
        <v/>
      </c>
      <c r="AU491" s="23" t="str">
        <f t="shared" si="440"/>
        <v xml:space="preserve"> гр.8</v>
      </c>
      <c r="AV491" s="23" t="str">
        <f t="shared" si="441"/>
        <v/>
      </c>
      <c r="AW491" s="36" t="str">
        <f t="shared" si="442"/>
        <v xml:space="preserve"> раздела 1</v>
      </c>
      <c r="AX491" s="113" t="str">
        <f t="shared" si="443"/>
        <v xml:space="preserve"> - недопустимо.</v>
      </c>
    </row>
    <row r="492" spans="1:51" s="23" customFormat="1" ht="28.5" hidden="1" outlineLevel="1" x14ac:dyDescent="0.25">
      <c r="A492" s="116"/>
      <c r="B492" s="252" t="str">
        <f>"В"&amp;COUNTA($C$488:C492)&amp;"_"&amp;MID(I492,5,3)</f>
        <v>В5_072</v>
      </c>
      <c r="C492" s="121" t="s">
        <v>117</v>
      </c>
      <c r="D492" s="121" t="s">
        <v>116</v>
      </c>
      <c r="E492" s="121" t="s">
        <v>116</v>
      </c>
      <c r="F492" s="121" t="s">
        <v>116</v>
      </c>
      <c r="G492" s="121" t="s">
        <v>116</v>
      </c>
      <c r="H492" s="121" t="s">
        <v>116</v>
      </c>
      <c r="I492" s="121" t="s">
        <v>973</v>
      </c>
      <c r="J492" s="121"/>
      <c r="K492" s="121"/>
      <c r="L492" s="121"/>
      <c r="M492" s="25" t="s">
        <v>121</v>
      </c>
      <c r="N492" s="72" t="s">
        <v>580</v>
      </c>
      <c r="O492" s="121"/>
      <c r="P492" s="121" t="s">
        <v>422</v>
      </c>
      <c r="Q492" s="121"/>
      <c r="R492" s="25" t="s">
        <v>122</v>
      </c>
      <c r="S492" s="121"/>
      <c r="T492" s="121"/>
      <c r="U492" s="121" t="s">
        <v>121</v>
      </c>
      <c r="V492" s="72" t="s">
        <v>507</v>
      </c>
      <c r="W492" s="121"/>
      <c r="X492" s="121" t="s">
        <v>422</v>
      </c>
      <c r="Y492" s="121"/>
      <c r="Z492" s="131" t="str">
        <f t="shared" si="426"/>
        <v>стр.Итого гр.7 раздела 1 ф.0504072 &lt;&gt; детализированная гр.7 раздела 1 - недопустимо.</v>
      </c>
      <c r="AA492" s="132" t="s">
        <v>123</v>
      </c>
      <c r="AB492" s="132" t="s">
        <v>123</v>
      </c>
      <c r="AC492" s="133"/>
      <c r="AD492" s="112">
        <v>45285.142951388887</v>
      </c>
      <c r="AE492" s="31" t="s">
        <v>6</v>
      </c>
      <c r="AF492" s="32" t="s">
        <v>123</v>
      </c>
      <c r="AG492" s="35">
        <f t="shared" si="427"/>
        <v>0</v>
      </c>
      <c r="AH492" s="6">
        <f t="shared" si="428"/>
        <v>0</v>
      </c>
      <c r="AI492" s="34">
        <f t="shared" si="429"/>
        <v>1</v>
      </c>
      <c r="AJ492" s="113" t="str">
        <f t="shared" si="430"/>
        <v>стр.Итого</v>
      </c>
      <c r="AK492" s="23" t="str">
        <f t="shared" si="431"/>
        <v/>
      </c>
      <c r="AL492" s="23" t="str">
        <f t="shared" si="432"/>
        <v xml:space="preserve"> гр.7</v>
      </c>
      <c r="AM492" s="23" t="str">
        <f t="shared" si="433"/>
        <v/>
      </c>
      <c r="AN492" s="23" t="str">
        <f t="shared" si="434"/>
        <v xml:space="preserve"> раздела 1</v>
      </c>
      <c r="AO492" s="23" t="str">
        <f t="shared" si="463"/>
        <v xml:space="preserve"> ф.0504072</v>
      </c>
      <c r="AP492" s="14" t="str">
        <f t="shared" si="435"/>
        <v/>
      </c>
      <c r="AQ492" s="23" t="str">
        <f t="shared" si="436"/>
        <v xml:space="preserve"> &lt;&gt;</v>
      </c>
      <c r="AR492" s="23" t="str">
        <f t="shared" si="437"/>
        <v/>
      </c>
      <c r="AS492" s="23" t="str">
        <f t="shared" si="438"/>
        <v xml:space="preserve"> детализированная</v>
      </c>
      <c r="AT492" s="23" t="str">
        <f t="shared" si="439"/>
        <v/>
      </c>
      <c r="AU492" s="23" t="str">
        <f t="shared" si="440"/>
        <v xml:space="preserve"> гр.7</v>
      </c>
      <c r="AV492" s="23" t="str">
        <f t="shared" si="441"/>
        <v/>
      </c>
      <c r="AW492" s="36" t="str">
        <f t="shared" si="442"/>
        <v xml:space="preserve"> раздела 1</v>
      </c>
      <c r="AX492" s="113" t="str">
        <f t="shared" si="443"/>
        <v xml:space="preserve"> - недопустимо.</v>
      </c>
    </row>
    <row r="493" spans="1:51" s="23" customFormat="1" ht="75" hidden="1" outlineLevel="1" x14ac:dyDescent="0.25">
      <c r="A493" s="116"/>
      <c r="B493" s="252" t="str">
        <f>"В"&amp;COUNTA($C$488:C493)&amp;"_"&amp;MID(I493,5,3)</f>
        <v>В6_072</v>
      </c>
      <c r="C493" s="121" t="s">
        <v>117</v>
      </c>
      <c r="D493" s="121" t="s">
        <v>116</v>
      </c>
      <c r="E493" s="121" t="s">
        <v>116</v>
      </c>
      <c r="F493" s="121" t="s">
        <v>116</v>
      </c>
      <c r="G493" s="121" t="s">
        <v>116</v>
      </c>
      <c r="H493" s="121" t="s">
        <v>116</v>
      </c>
      <c r="I493" s="121" t="s">
        <v>973</v>
      </c>
      <c r="J493" s="121"/>
      <c r="K493" s="121"/>
      <c r="L493" s="121"/>
      <c r="M493" s="25" t="s">
        <v>121</v>
      </c>
      <c r="N493" s="25" t="s">
        <v>978</v>
      </c>
      <c r="O493" s="121"/>
      <c r="P493" s="121" t="s">
        <v>422</v>
      </c>
      <c r="Q493" s="124"/>
      <c r="R493" s="25" t="s">
        <v>122</v>
      </c>
      <c r="S493" s="125"/>
      <c r="T493" s="125"/>
      <c r="U493" s="121" t="s">
        <v>121</v>
      </c>
      <c r="V493" s="25" t="s">
        <v>979</v>
      </c>
      <c r="W493" s="125"/>
      <c r="X493" s="121" t="s">
        <v>422</v>
      </c>
      <c r="Y493" s="121"/>
      <c r="Z493" s="131" t="str">
        <f t="shared" si="426"/>
        <v>стр.группировочная
(по счетам =  202хх, 211хх, 212хх, 308хх, 309хх, 402хх, 501хх, 503хх) гр.7 раздела 1 ф.0504072 &lt;&gt; детализированная
(по счетам =  202хх, 211хх, 212хх, 308хх, 309хх, 402хх, 501хх, 503хх) гр.7 раздела 1 - недопустимо.</v>
      </c>
      <c r="AA493" s="132" t="s">
        <v>123</v>
      </c>
      <c r="AB493" s="132" t="s">
        <v>123</v>
      </c>
      <c r="AC493" s="133"/>
      <c r="AD493" s="112">
        <v>45285.142951388887</v>
      </c>
      <c r="AE493" s="31" t="s">
        <v>6</v>
      </c>
      <c r="AF493" s="32" t="s">
        <v>123</v>
      </c>
      <c r="AG493" s="35">
        <f t="shared" si="427"/>
        <v>0</v>
      </c>
      <c r="AH493" s="6">
        <f t="shared" si="428"/>
        <v>0</v>
      </c>
      <c r="AI493" s="34">
        <f t="shared" si="429"/>
        <v>1</v>
      </c>
      <c r="AJ493" s="113" t="str">
        <f t="shared" si="430"/>
        <v>стр.группировочная
(по счетам =  202хх, 211хх, 212хх, 308хх, 309хх, 402хх, 501хх, 503хх)</v>
      </c>
      <c r="AK493" s="23" t="str">
        <f t="shared" si="431"/>
        <v/>
      </c>
      <c r="AL493" s="23" t="str">
        <f t="shared" si="432"/>
        <v xml:space="preserve"> гр.7</v>
      </c>
      <c r="AM493" s="23" t="str">
        <f t="shared" si="433"/>
        <v/>
      </c>
      <c r="AN493" s="23" t="str">
        <f t="shared" si="434"/>
        <v xml:space="preserve"> раздела 1</v>
      </c>
      <c r="AO493" s="23" t="str">
        <f t="shared" si="463"/>
        <v xml:space="preserve"> ф.0504072</v>
      </c>
      <c r="AP493" s="14" t="str">
        <f t="shared" si="435"/>
        <v/>
      </c>
      <c r="AQ493" s="23" t="str">
        <f t="shared" si="436"/>
        <v xml:space="preserve"> &lt;&gt;</v>
      </c>
      <c r="AR493" s="23" t="str">
        <f t="shared" si="437"/>
        <v/>
      </c>
      <c r="AS493" s="23" t="str">
        <f t="shared" si="438"/>
        <v xml:space="preserve"> детализированная
(по счетам =  202хх, 211хх, 212хх, 308хх, 309хх, 402хх, 501хх, 503хх)</v>
      </c>
      <c r="AT493" s="23" t="str">
        <f t="shared" si="439"/>
        <v/>
      </c>
      <c r="AU493" s="23" t="str">
        <f t="shared" si="440"/>
        <v xml:space="preserve"> гр.7</v>
      </c>
      <c r="AV493" s="23" t="str">
        <f t="shared" si="441"/>
        <v/>
      </c>
      <c r="AW493" s="36" t="str">
        <f t="shared" si="442"/>
        <v xml:space="preserve"> раздела 1</v>
      </c>
      <c r="AX493" s="113" t="str">
        <f t="shared" si="443"/>
        <v xml:space="preserve"> - недопустимо.</v>
      </c>
    </row>
    <row r="494" spans="1:51" s="23" customFormat="1" ht="28.5" hidden="1" outlineLevel="1" x14ac:dyDescent="0.25">
      <c r="A494" s="116"/>
      <c r="B494" s="252" t="str">
        <f>"В"&amp;COUNTA($C$488:C494)&amp;"_"&amp;MID(I494,5,3)</f>
        <v>В7_072</v>
      </c>
      <c r="C494" s="121" t="s">
        <v>117</v>
      </c>
      <c r="D494" s="121" t="s">
        <v>116</v>
      </c>
      <c r="E494" s="121" t="s">
        <v>116</v>
      </c>
      <c r="F494" s="121" t="s">
        <v>116</v>
      </c>
      <c r="G494" s="121" t="s">
        <v>116</v>
      </c>
      <c r="H494" s="121" t="s">
        <v>116</v>
      </c>
      <c r="I494" s="121" t="s">
        <v>973</v>
      </c>
      <c r="J494" s="121"/>
      <c r="K494" s="121"/>
      <c r="L494" s="121"/>
      <c r="M494" s="25" t="s">
        <v>121</v>
      </c>
      <c r="N494" s="55" t="s">
        <v>580</v>
      </c>
      <c r="O494" s="121"/>
      <c r="P494" s="121" t="s">
        <v>143</v>
      </c>
      <c r="Q494" s="121"/>
      <c r="R494" s="25" t="s">
        <v>122</v>
      </c>
      <c r="S494" s="121"/>
      <c r="T494" s="121"/>
      <c r="U494" s="121" t="s">
        <v>121</v>
      </c>
      <c r="V494" s="55" t="s">
        <v>507</v>
      </c>
      <c r="W494" s="121"/>
      <c r="X494" s="121" t="s">
        <v>143</v>
      </c>
      <c r="Y494" s="121"/>
      <c r="Z494" s="131" t="str">
        <f t="shared" si="426"/>
        <v>стр.Итого гр.8 раздела 1 ф.0504072 &lt;&gt; детализированная гр.8 раздела 1 - недопустимо.</v>
      </c>
      <c r="AA494" s="132" t="s">
        <v>123</v>
      </c>
      <c r="AB494" s="132" t="s">
        <v>123</v>
      </c>
      <c r="AC494" s="133"/>
      <c r="AD494" s="112">
        <v>45285.142962962964</v>
      </c>
      <c r="AE494" s="31" t="s">
        <v>6</v>
      </c>
      <c r="AF494" s="32" t="s">
        <v>123</v>
      </c>
      <c r="AG494" s="35">
        <f t="shared" si="427"/>
        <v>0</v>
      </c>
      <c r="AH494" s="6">
        <f t="shared" si="428"/>
        <v>0</v>
      </c>
      <c r="AI494" s="34">
        <f t="shared" si="429"/>
        <v>1</v>
      </c>
      <c r="AJ494" s="113" t="str">
        <f t="shared" si="430"/>
        <v>стр.Итого</v>
      </c>
      <c r="AK494" s="23" t="str">
        <f t="shared" si="431"/>
        <v/>
      </c>
      <c r="AL494" s="23" t="str">
        <f t="shared" si="432"/>
        <v xml:space="preserve"> гр.8</v>
      </c>
      <c r="AM494" s="23" t="str">
        <f t="shared" si="433"/>
        <v/>
      </c>
      <c r="AN494" s="23" t="str">
        <f t="shared" si="434"/>
        <v xml:space="preserve"> раздела 1</v>
      </c>
      <c r="AO494" s="23" t="str">
        <f t="shared" si="463"/>
        <v xml:space="preserve"> ф.0504072</v>
      </c>
      <c r="AP494" s="14" t="str">
        <f t="shared" si="435"/>
        <v/>
      </c>
      <c r="AQ494" s="23" t="str">
        <f t="shared" si="436"/>
        <v xml:space="preserve"> &lt;&gt;</v>
      </c>
      <c r="AR494" s="23" t="str">
        <f t="shared" si="437"/>
        <v/>
      </c>
      <c r="AS494" s="23" t="str">
        <f t="shared" si="438"/>
        <v xml:space="preserve"> детализированная</v>
      </c>
      <c r="AT494" s="23" t="str">
        <f t="shared" si="439"/>
        <v/>
      </c>
      <c r="AU494" s="23" t="str">
        <f t="shared" si="440"/>
        <v xml:space="preserve"> гр.8</v>
      </c>
      <c r="AV494" s="23" t="str">
        <f t="shared" si="441"/>
        <v/>
      </c>
      <c r="AW494" s="36" t="str">
        <f t="shared" si="442"/>
        <v xml:space="preserve"> раздела 1</v>
      </c>
      <c r="AX494" s="113" t="str">
        <f t="shared" si="443"/>
        <v xml:space="preserve"> - недопустимо.</v>
      </c>
    </row>
    <row r="495" spans="1:51" s="23" customFormat="1" ht="75" hidden="1" outlineLevel="1" x14ac:dyDescent="0.25">
      <c r="A495" s="116"/>
      <c r="B495" s="252" t="str">
        <f>"В"&amp;COUNTA($C$488:C495)&amp;"_"&amp;MID(I495,5,3)</f>
        <v>В8_072</v>
      </c>
      <c r="C495" s="121" t="s">
        <v>117</v>
      </c>
      <c r="D495" s="121" t="s">
        <v>116</v>
      </c>
      <c r="E495" s="121" t="s">
        <v>116</v>
      </c>
      <c r="F495" s="121" t="s">
        <v>116</v>
      </c>
      <c r="G495" s="121" t="s">
        <v>116</v>
      </c>
      <c r="H495" s="121" t="s">
        <v>116</v>
      </c>
      <c r="I495" s="121" t="s">
        <v>973</v>
      </c>
      <c r="J495" s="121"/>
      <c r="K495" s="121"/>
      <c r="L495" s="121"/>
      <c r="M495" s="25" t="s">
        <v>121</v>
      </c>
      <c r="N495" s="57" t="s">
        <v>978</v>
      </c>
      <c r="O495" s="121"/>
      <c r="P495" s="121" t="s">
        <v>143</v>
      </c>
      <c r="Q495" s="121"/>
      <c r="R495" s="57" t="s">
        <v>122</v>
      </c>
      <c r="S495" s="121"/>
      <c r="T495" s="121"/>
      <c r="U495" s="121" t="s">
        <v>121</v>
      </c>
      <c r="V495" s="25" t="s">
        <v>979</v>
      </c>
      <c r="W495" s="121"/>
      <c r="X495" s="121" t="s">
        <v>143</v>
      </c>
      <c r="Y495" s="121"/>
      <c r="Z495" s="131" t="str">
        <f t="shared" si="426"/>
        <v>стр.группировочная
(по счетам =  202хх, 211хх, 212хх, 308хх, 309хх, 402хх, 501хх, 503хх) гр.8 раздела 1 ф.0504072 &lt;&gt; детализированная
(по счетам =  202хх, 211хх, 212хх, 308хх, 309хх, 402хх, 501хх, 503хх) гр.8 раздела 1 - недопустимо.</v>
      </c>
      <c r="AA495" s="132" t="s">
        <v>123</v>
      </c>
      <c r="AB495" s="132" t="s">
        <v>123</v>
      </c>
      <c r="AC495" s="133"/>
      <c r="AD495" s="112">
        <v>45285.142962962964</v>
      </c>
      <c r="AE495" s="31" t="s">
        <v>6</v>
      </c>
      <c r="AF495" s="32" t="s">
        <v>123</v>
      </c>
      <c r="AG495" s="35">
        <f t="shared" si="427"/>
        <v>0</v>
      </c>
      <c r="AH495" s="6">
        <f t="shared" si="428"/>
        <v>0</v>
      </c>
      <c r="AI495" s="34">
        <f t="shared" si="429"/>
        <v>1</v>
      </c>
      <c r="AJ495" s="113" t="str">
        <f t="shared" si="430"/>
        <v>стр.группировочная
(по счетам =  202хх, 211хх, 212хх, 308хх, 309хх, 402хх, 501хх, 503хх)</v>
      </c>
      <c r="AK495" s="23" t="str">
        <f t="shared" si="431"/>
        <v/>
      </c>
      <c r="AL495" s="23" t="str">
        <f t="shared" si="432"/>
        <v xml:space="preserve"> гр.8</v>
      </c>
      <c r="AM495" s="23" t="str">
        <f t="shared" si="433"/>
        <v/>
      </c>
      <c r="AN495" s="23" t="str">
        <f t="shared" si="434"/>
        <v xml:space="preserve"> раздела 1</v>
      </c>
      <c r="AO495" s="23" t="str">
        <f t="shared" si="463"/>
        <v xml:space="preserve"> ф.0504072</v>
      </c>
      <c r="AP495" s="14" t="str">
        <f t="shared" si="435"/>
        <v/>
      </c>
      <c r="AQ495" s="23" t="str">
        <f t="shared" si="436"/>
        <v xml:space="preserve"> &lt;&gt;</v>
      </c>
      <c r="AR495" s="23" t="str">
        <f t="shared" si="437"/>
        <v/>
      </c>
      <c r="AS495" s="23" t="str">
        <f t="shared" si="438"/>
        <v xml:space="preserve"> детализированная
(по счетам =  202хх, 211хх, 212хх, 308хх, 309хх, 402хх, 501хх, 503хх)</v>
      </c>
      <c r="AT495" s="23" t="str">
        <f t="shared" si="439"/>
        <v/>
      </c>
      <c r="AU495" s="23" t="str">
        <f t="shared" si="440"/>
        <v xml:space="preserve"> гр.8</v>
      </c>
      <c r="AV495" s="23" t="str">
        <f t="shared" si="441"/>
        <v/>
      </c>
      <c r="AW495" s="36" t="str">
        <f t="shared" si="442"/>
        <v xml:space="preserve"> раздела 1</v>
      </c>
      <c r="AX495" s="113" t="str">
        <f t="shared" si="443"/>
        <v xml:space="preserve"> - недопустимо.</v>
      </c>
    </row>
    <row r="496" spans="1:51" s="23" customFormat="1" ht="45" hidden="1" outlineLevel="1" x14ac:dyDescent="0.25">
      <c r="A496" s="116"/>
      <c r="B496" s="700" t="str">
        <f>"В"&amp;COUNTA($C$488:C496)&amp;"_"&amp;MID(I496,5,3)</f>
        <v>В9_072</v>
      </c>
      <c r="C496" s="666" t="s">
        <v>117</v>
      </c>
      <c r="D496" s="666" t="s">
        <v>116</v>
      </c>
      <c r="E496" s="666" t="s">
        <v>116</v>
      </c>
      <c r="F496" s="666" t="s">
        <v>116</v>
      </c>
      <c r="G496" s="666" t="s">
        <v>116</v>
      </c>
      <c r="H496" s="666" t="s">
        <v>116</v>
      </c>
      <c r="I496" s="666" t="s">
        <v>973</v>
      </c>
      <c r="J496" s="666"/>
      <c r="K496" s="666"/>
      <c r="L496" s="666"/>
      <c r="M496" s="679" t="s">
        <v>121</v>
      </c>
      <c r="N496" s="99" t="s">
        <v>980</v>
      </c>
      <c r="O496" s="139"/>
      <c r="P496" s="99" t="s">
        <v>142</v>
      </c>
      <c r="Q496" s="703"/>
      <c r="R496" s="703" t="s">
        <v>122</v>
      </c>
      <c r="S496" s="703"/>
      <c r="T496" s="409"/>
      <c r="U496" s="705" t="s">
        <v>121</v>
      </c>
      <c r="V496" s="25" t="s">
        <v>981</v>
      </c>
      <c r="W496" s="125"/>
      <c r="X496" s="121" t="s">
        <v>142</v>
      </c>
      <c r="Y496" s="666"/>
      <c r="Z496" s="707" t="str">
        <f t="shared" si="426"/>
        <v>стр.группировочная
(по счетам =  140210 (КД)) гр.12 раздела 1 ф.0504072 &lt;&gt; группировочная
(по счетам =  140210 (КИФ), 130800, 130900) гр.12 раздела 1 - недопустимо.</v>
      </c>
      <c r="AA496" s="709" t="s">
        <v>123</v>
      </c>
      <c r="AB496" s="709" t="s">
        <v>123</v>
      </c>
      <c r="AC496" s="666"/>
      <c r="AD496" s="710">
        <v>45285.143090277779</v>
      </c>
      <c r="AE496" s="642" t="s">
        <v>6</v>
      </c>
      <c r="AF496" s="652" t="s">
        <v>123</v>
      </c>
      <c r="AG496" s="35">
        <f t="shared" si="427"/>
        <v>0</v>
      </c>
      <c r="AH496" s="6">
        <f t="shared" si="428"/>
        <v>0</v>
      </c>
      <c r="AI496" s="34">
        <f t="shared" si="429"/>
        <v>1</v>
      </c>
      <c r="AJ496" s="113" t="str">
        <f t="shared" si="430"/>
        <v>стр.группировочная
(по счетам =  140210 (КД))</v>
      </c>
      <c r="AK496" s="23" t="str">
        <f t="shared" si="431"/>
        <v/>
      </c>
      <c r="AL496" s="23" t="str">
        <f t="shared" si="432"/>
        <v xml:space="preserve"> гр.12</v>
      </c>
      <c r="AM496" s="23" t="str">
        <f t="shared" si="433"/>
        <v/>
      </c>
      <c r="AN496" s="23" t="str">
        <f t="shared" si="434"/>
        <v xml:space="preserve"> раздела 1</v>
      </c>
      <c r="AO496" s="23" t="str">
        <f t="shared" si="463"/>
        <v xml:space="preserve"> ф.0504072</v>
      </c>
      <c r="AP496" s="14" t="str">
        <f t="shared" si="435"/>
        <v/>
      </c>
      <c r="AQ496" s="23" t="str">
        <f t="shared" si="436"/>
        <v xml:space="preserve"> &lt;&gt;</v>
      </c>
      <c r="AR496" s="23" t="str">
        <f t="shared" si="437"/>
        <v/>
      </c>
      <c r="AS496" s="23" t="str">
        <f t="shared" si="438"/>
        <v xml:space="preserve"> группировочная
(по счетам =  140210 (КИФ), 130800, 130900)</v>
      </c>
      <c r="AT496" s="23" t="str">
        <f t="shared" si="439"/>
        <v/>
      </c>
      <c r="AU496" s="23" t="str">
        <f t="shared" si="440"/>
        <v xml:space="preserve"> гр.12</v>
      </c>
      <c r="AV496" s="23" t="str">
        <f t="shared" si="441"/>
        <v/>
      </c>
      <c r="AW496" s="36" t="str">
        <f t="shared" si="442"/>
        <v xml:space="preserve"> раздела 1</v>
      </c>
      <c r="AX496" s="113" t="str">
        <f t="shared" si="443"/>
        <v xml:space="preserve"> - недопустимо.</v>
      </c>
    </row>
    <row r="497" spans="1:50" s="23" customFormat="1" hidden="1" outlineLevel="1" x14ac:dyDescent="0.25">
      <c r="A497" s="116"/>
      <c r="B497" s="701"/>
      <c r="C497" s="654"/>
      <c r="D497" s="654"/>
      <c r="E497" s="654"/>
      <c r="F497" s="654"/>
      <c r="G497" s="654"/>
      <c r="H497" s="654"/>
      <c r="I497" s="654"/>
      <c r="J497" s="654"/>
      <c r="K497" s="654"/>
      <c r="L497" s="654"/>
      <c r="M497" s="702"/>
      <c r="N497" s="703" t="s">
        <v>116</v>
      </c>
      <c r="O497" s="703"/>
      <c r="P497" s="703"/>
      <c r="Q497" s="703"/>
      <c r="R497" s="703"/>
      <c r="S497" s="703"/>
      <c r="T497" s="397"/>
      <c r="U497" s="706"/>
      <c r="V497" s="702" t="s">
        <v>116</v>
      </c>
      <c r="W497" s="712"/>
      <c r="X497" s="706"/>
      <c r="Y497" s="654"/>
      <c r="Z497" s="708"/>
      <c r="AA497" s="648"/>
      <c r="AB497" s="648"/>
      <c r="AC497" s="654"/>
      <c r="AD497" s="711"/>
      <c r="AE497" s="651"/>
      <c r="AF497" s="656"/>
      <c r="AG497" s="35">
        <f t="shared" si="427"/>
        <v>0</v>
      </c>
      <c r="AH497" s="6">
        <f t="shared" si="428"/>
        <v>0</v>
      </c>
      <c r="AI497" s="34">
        <f t="shared" si="429"/>
        <v>0</v>
      </c>
      <c r="AJ497" s="113" t="str">
        <f t="shared" si="430"/>
        <v>стр.-</v>
      </c>
      <c r="AK497" s="23" t="str">
        <f t="shared" si="431"/>
        <v/>
      </c>
      <c r="AL497" s="23" t="str">
        <f t="shared" si="432"/>
        <v xml:space="preserve"> гр.</v>
      </c>
      <c r="AM497" s="23" t="str">
        <f t="shared" si="433"/>
        <v/>
      </c>
      <c r="AN497" s="23" t="str">
        <f t="shared" si="434"/>
        <v/>
      </c>
      <c r="AO497" s="23" t="str">
        <f t="shared" si="463"/>
        <v xml:space="preserve"> ф.</v>
      </c>
      <c r="AP497" s="14" t="str">
        <f t="shared" si="435"/>
        <v/>
      </c>
      <c r="AQ497" s="23" t="str">
        <f t="shared" si="436"/>
        <v/>
      </c>
      <c r="AR497" s="23" t="str">
        <f t="shared" si="437"/>
        <v/>
      </c>
      <c r="AS497" s="23" t="str">
        <f t="shared" si="438"/>
        <v xml:space="preserve"> -</v>
      </c>
      <c r="AT497" s="23" t="str">
        <f t="shared" si="439"/>
        <v/>
      </c>
      <c r="AU497" s="23" t="str">
        <f t="shared" si="440"/>
        <v/>
      </c>
      <c r="AV497" s="23" t="str">
        <f t="shared" si="441"/>
        <v/>
      </c>
      <c r="AW497" s="36" t="str">
        <f t="shared" si="442"/>
        <v/>
      </c>
      <c r="AX497" s="113" t="str">
        <f t="shared" si="443"/>
        <v xml:space="preserve"> - недопустимо.</v>
      </c>
    </row>
    <row r="498" spans="1:50" s="23" customFormat="1" ht="60" hidden="1" outlineLevel="1" x14ac:dyDescent="0.25">
      <c r="A498" s="116"/>
      <c r="B498" s="701"/>
      <c r="C498" s="654"/>
      <c r="D498" s="654"/>
      <c r="E498" s="654"/>
      <c r="F498" s="654"/>
      <c r="G498" s="654"/>
      <c r="H498" s="654"/>
      <c r="I498" s="654"/>
      <c r="J498" s="654"/>
      <c r="K498" s="654"/>
      <c r="L498" s="654"/>
      <c r="M498" s="702"/>
      <c r="N498" s="111" t="s">
        <v>982</v>
      </c>
      <c r="O498" s="142"/>
      <c r="P498" s="111" t="s">
        <v>141</v>
      </c>
      <c r="Q498" s="704"/>
      <c r="R498" s="704"/>
      <c r="S498" s="704"/>
      <c r="T498" s="397"/>
      <c r="U498" s="706"/>
      <c r="V498" s="57" t="s">
        <v>983</v>
      </c>
      <c r="W498" s="140"/>
      <c r="X498" s="126" t="s">
        <v>141</v>
      </c>
      <c r="Y498" s="654"/>
      <c r="Z498" s="708"/>
      <c r="AA498" s="648"/>
      <c r="AB498" s="648"/>
      <c r="AC498" s="654"/>
      <c r="AD498" s="711"/>
      <c r="AE498" s="643"/>
      <c r="AF498" s="653"/>
      <c r="AG498" s="35">
        <f t="shared" si="427"/>
        <v>0</v>
      </c>
      <c r="AH498" s="6">
        <f t="shared" si="428"/>
        <v>0</v>
      </c>
      <c r="AI498" s="34">
        <f t="shared" si="429"/>
        <v>0</v>
      </c>
      <c r="AJ498" s="113" t="str">
        <f t="shared" si="430"/>
        <v>стр.группировочная
(по счетам =  140220 (КРБ))</v>
      </c>
      <c r="AK498" s="23" t="str">
        <f t="shared" si="431"/>
        <v/>
      </c>
      <c r="AL498" s="23" t="str">
        <f t="shared" si="432"/>
        <v xml:space="preserve"> гр.11</v>
      </c>
      <c r="AM498" s="23" t="str">
        <f t="shared" si="433"/>
        <v/>
      </c>
      <c r="AN498" s="23" t="str">
        <f t="shared" si="434"/>
        <v/>
      </c>
      <c r="AO498" s="23" t="str">
        <f t="shared" si="463"/>
        <v xml:space="preserve"> ф.</v>
      </c>
      <c r="AP498" s="14" t="str">
        <f t="shared" si="435"/>
        <v/>
      </c>
      <c r="AQ498" s="23" t="str">
        <f t="shared" si="436"/>
        <v/>
      </c>
      <c r="AR498" s="23" t="str">
        <f t="shared" si="437"/>
        <v/>
      </c>
      <c r="AS498" s="23" t="str">
        <f t="shared" si="438"/>
        <v xml:space="preserve"> группировочная
(по счетам =  140220, 120211, 120213, 121101, 121102, 121200)</v>
      </c>
      <c r="AT498" s="23" t="str">
        <f t="shared" si="439"/>
        <v/>
      </c>
      <c r="AU498" s="23" t="str">
        <f t="shared" si="440"/>
        <v xml:space="preserve"> гр.11</v>
      </c>
      <c r="AV498" s="23" t="str">
        <f t="shared" si="441"/>
        <v/>
      </c>
      <c r="AW498" s="36" t="str">
        <f t="shared" si="442"/>
        <v/>
      </c>
      <c r="AX498" s="113" t="str">
        <f t="shared" si="443"/>
        <v xml:space="preserve"> - недопустимо.</v>
      </c>
    </row>
    <row r="499" spans="1:50" s="23" customFormat="1" collapsed="1" x14ac:dyDescent="0.25">
      <c r="A499" s="6"/>
      <c r="B499" s="698" t="s">
        <v>984</v>
      </c>
      <c r="C499" s="699"/>
      <c r="D499" s="699"/>
      <c r="E499" s="699"/>
      <c r="F499" s="699"/>
      <c r="G499" s="699"/>
      <c r="H499" s="699"/>
      <c r="I499" s="699"/>
      <c r="J499" s="699"/>
      <c r="K499" s="699"/>
      <c r="L499" s="699"/>
      <c r="M499" s="699"/>
      <c r="N499" s="699"/>
      <c r="O499" s="699"/>
      <c r="P499" s="699"/>
      <c r="Q499" s="699"/>
      <c r="R499" s="699"/>
      <c r="S499" s="699"/>
      <c r="T499" s="699"/>
      <c r="U499" s="699"/>
      <c r="V499" s="699"/>
      <c r="W499" s="699"/>
      <c r="X499" s="699"/>
      <c r="Y499" s="699"/>
      <c r="Z499" s="699"/>
      <c r="AA499" s="699"/>
      <c r="AB499" s="699"/>
      <c r="AC499" s="699"/>
      <c r="AD499" s="115"/>
      <c r="AE499" s="103"/>
      <c r="AF499" s="87"/>
      <c r="AG499" s="35">
        <f t="shared" si="427"/>
        <v>0</v>
      </c>
      <c r="AH499" s="6">
        <f t="shared" si="428"/>
        <v>0</v>
      </c>
      <c r="AI499" s="34">
        <f t="shared" si="429"/>
        <v>0</v>
      </c>
      <c r="AJ499" s="88"/>
      <c r="AK499" s="89"/>
      <c r="AL499" s="89"/>
      <c r="AM499" s="89"/>
      <c r="AN499" s="89"/>
      <c r="AO499" s="6"/>
      <c r="AP499" s="14"/>
      <c r="AQ499" s="6"/>
      <c r="AR499" s="6"/>
      <c r="AS499" s="6"/>
      <c r="AT499" s="6"/>
      <c r="AU499" s="6"/>
      <c r="AV499" s="6"/>
      <c r="AW499" s="6"/>
      <c r="AX499" s="6"/>
    </row>
    <row r="500" spans="1:50" s="23" customFormat="1" ht="71.25" hidden="1" outlineLevel="1" x14ac:dyDescent="0.25">
      <c r="A500" s="116"/>
      <c r="B500" s="252" t="str">
        <f>"В"&amp;COUNTA($C$500:C500)&amp;"_"&amp;MID(I500,5,5)</f>
        <v>В1_072_О</v>
      </c>
      <c r="C500" s="117" t="s">
        <v>117</v>
      </c>
      <c r="D500" s="117" t="s">
        <v>116</v>
      </c>
      <c r="E500" s="117" t="s">
        <v>116</v>
      </c>
      <c r="F500" s="117" t="s">
        <v>116</v>
      </c>
      <c r="G500" s="117" t="s">
        <v>116</v>
      </c>
      <c r="H500" s="117" t="s">
        <v>116</v>
      </c>
      <c r="I500" s="117" t="s">
        <v>985</v>
      </c>
      <c r="J500" s="117"/>
      <c r="K500" s="117"/>
      <c r="L500" s="117"/>
      <c r="M500" s="55" t="s">
        <v>131</v>
      </c>
      <c r="N500" s="55" t="s">
        <v>986</v>
      </c>
      <c r="O500" s="55" t="s">
        <v>987</v>
      </c>
      <c r="P500" s="55" t="s">
        <v>138</v>
      </c>
      <c r="Q500" s="100"/>
      <c r="R500" s="127" t="s">
        <v>520</v>
      </c>
      <c r="S500" s="101"/>
      <c r="T500" s="391"/>
      <c r="U500" s="55" t="s">
        <v>131</v>
      </c>
      <c r="V500" s="55" t="s">
        <v>988</v>
      </c>
      <c r="W500" s="55"/>
      <c r="X500" s="55" t="s">
        <v>135</v>
      </c>
      <c r="Y500" s="117"/>
      <c r="Z500" s="134" t="str">
        <f t="shared" si="426"/>
        <v>стр.Детализированные 
(AAA BBBB CCCCCC0000 D00)
 (кроме стр.(AAA BBBB CCCZEZ0000 D00), 
где Z - код НП) гр.6 раздела 2 ф.0504072_О &lt; детализированные 
(AAA BBBB CCCCCCXXXX DYY) гр.10 раздела 2 - требуется пояснение.</v>
      </c>
      <c r="AA500" s="135" t="s">
        <v>271</v>
      </c>
      <c r="AB500" s="135" t="s">
        <v>116</v>
      </c>
      <c r="AC500" s="136"/>
      <c r="AD500" s="120">
        <v>45285.143287037034</v>
      </c>
      <c r="AE500" s="31" t="s">
        <v>6</v>
      </c>
      <c r="AF500" s="32" t="s">
        <v>123</v>
      </c>
      <c r="AG500" s="35">
        <f t="shared" si="427"/>
        <v>0</v>
      </c>
      <c r="AH500" s="6">
        <f t="shared" si="428"/>
        <v>0</v>
      </c>
      <c r="AI500" s="34">
        <f t="shared" si="429"/>
        <v>1</v>
      </c>
      <c r="AJ500" s="113" t="str">
        <f t="shared" si="430"/>
        <v xml:space="preserve">стр.Детализированные 
(AAA BBBB CCCCCC0000 D00)
</v>
      </c>
      <c r="AK500" s="23" t="str">
        <f t="shared" si="431"/>
        <v xml:space="preserve"> (кроме стр.(AAA BBBB CCCZEZ0000 D00), 
где Z - код НП)</v>
      </c>
      <c r="AL500" s="23" t="str">
        <f t="shared" si="432"/>
        <v xml:space="preserve"> гр.6</v>
      </c>
      <c r="AM500" s="23" t="str">
        <f t="shared" si="433"/>
        <v/>
      </c>
      <c r="AN500" s="23" t="str">
        <f t="shared" si="434"/>
        <v xml:space="preserve"> раздела 2</v>
      </c>
      <c r="AO500" s="23" t="str">
        <f t="shared" si="463"/>
        <v xml:space="preserve"> ф.0504072_О</v>
      </c>
      <c r="AP500" s="14" t="str">
        <f t="shared" si="435"/>
        <v/>
      </c>
      <c r="AQ500" s="23" t="str">
        <f t="shared" si="436"/>
        <v xml:space="preserve"> &lt;</v>
      </c>
      <c r="AR500" s="23" t="str">
        <f t="shared" si="437"/>
        <v/>
      </c>
      <c r="AS500" s="23" t="str">
        <f t="shared" si="438"/>
        <v xml:space="preserve"> детализированные 
(AAA BBBB CCCCCCXXXX DYY)</v>
      </c>
      <c r="AT500" s="23" t="str">
        <f t="shared" si="439"/>
        <v/>
      </c>
      <c r="AU500" s="23" t="str">
        <f t="shared" si="440"/>
        <v xml:space="preserve"> гр.10</v>
      </c>
      <c r="AV500" s="23" t="str">
        <f t="shared" si="441"/>
        <v/>
      </c>
      <c r="AW500" s="36" t="str">
        <f t="shared" si="442"/>
        <v xml:space="preserve"> раздела 2</v>
      </c>
      <c r="AX500" s="113" t="str">
        <f t="shared" si="443"/>
        <v xml:space="preserve"> - требуется пояснение.</v>
      </c>
    </row>
    <row r="501" spans="1:50" s="23" customFormat="1" ht="71.25" hidden="1" outlineLevel="1" x14ac:dyDescent="0.25">
      <c r="A501" s="116"/>
      <c r="B501" s="252" t="str">
        <f>"В"&amp;COUNTA($C$500:C501)&amp;"_"&amp;MID(I501,5,5)</f>
        <v>В2_072_О</v>
      </c>
      <c r="C501" s="121" t="s">
        <v>117</v>
      </c>
      <c r="D501" s="121" t="s">
        <v>116</v>
      </c>
      <c r="E501" s="121" t="s">
        <v>116</v>
      </c>
      <c r="F501" s="121" t="s">
        <v>116</v>
      </c>
      <c r="G501" s="121" t="s">
        <v>116</v>
      </c>
      <c r="H501" s="121" t="s">
        <v>116</v>
      </c>
      <c r="I501" s="121" t="s">
        <v>985</v>
      </c>
      <c r="J501" s="121"/>
      <c r="K501" s="121"/>
      <c r="L501" s="121"/>
      <c r="M501" s="25" t="s">
        <v>131</v>
      </c>
      <c r="N501" s="25" t="s">
        <v>989</v>
      </c>
      <c r="O501" s="25"/>
      <c r="P501" s="25" t="s">
        <v>138</v>
      </c>
      <c r="Q501" s="110"/>
      <c r="R501" s="99" t="s">
        <v>520</v>
      </c>
      <c r="S501" s="109"/>
      <c r="T501" s="395"/>
      <c r="U501" s="25" t="s">
        <v>131</v>
      </c>
      <c r="V501" s="25" t="s">
        <v>990</v>
      </c>
      <c r="W501" s="25"/>
      <c r="X501" s="25" t="s">
        <v>135</v>
      </c>
      <c r="Y501" s="121"/>
      <c r="Z501" s="131" t="str">
        <f t="shared" si="426"/>
        <v>стр.Детализированные 
(AAA BBBB CCCCCCCCCC D00)
 гр.6 раздела 2 ф.0504072_О &lt; детализированные 
(AAA BBBB CCCCCCCCCC DYY) гр.10 раздела 2 - требуется пояснение.</v>
      </c>
      <c r="AA501" s="132" t="s">
        <v>271</v>
      </c>
      <c r="AB501" s="132" t="s">
        <v>116</v>
      </c>
      <c r="AC501" s="133"/>
      <c r="AD501" s="112">
        <v>45285.14340277778</v>
      </c>
      <c r="AE501" s="31" t="s">
        <v>6</v>
      </c>
      <c r="AF501" s="32" t="s">
        <v>123</v>
      </c>
      <c r="AG501" s="35">
        <f t="shared" si="427"/>
        <v>0</v>
      </c>
      <c r="AH501" s="6">
        <f t="shared" si="428"/>
        <v>0</v>
      </c>
      <c r="AI501" s="34">
        <f t="shared" si="429"/>
        <v>1</v>
      </c>
      <c r="AJ501" s="113" t="str">
        <f t="shared" si="430"/>
        <v xml:space="preserve">стр.Детализированные 
(AAA BBBB CCCCCCCCCC D00)
</v>
      </c>
      <c r="AK501" s="23" t="str">
        <f t="shared" si="431"/>
        <v/>
      </c>
      <c r="AL501" s="23" t="str">
        <f t="shared" si="432"/>
        <v xml:space="preserve"> гр.6</v>
      </c>
      <c r="AM501" s="23" t="str">
        <f t="shared" si="433"/>
        <v/>
      </c>
      <c r="AN501" s="23" t="str">
        <f t="shared" si="434"/>
        <v xml:space="preserve"> раздела 2</v>
      </c>
      <c r="AO501" s="23" t="str">
        <f t="shared" si="463"/>
        <v xml:space="preserve"> ф.0504072_О</v>
      </c>
      <c r="AP501" s="14" t="str">
        <f t="shared" si="435"/>
        <v/>
      </c>
      <c r="AQ501" s="23" t="str">
        <f t="shared" si="436"/>
        <v xml:space="preserve"> &lt;</v>
      </c>
      <c r="AR501" s="23" t="str">
        <f t="shared" si="437"/>
        <v/>
      </c>
      <c r="AS501" s="23" t="str">
        <f t="shared" si="438"/>
        <v xml:space="preserve"> детализированные 
(AAA BBBB CCCCCCCCCC DYY)</v>
      </c>
      <c r="AT501" s="23" t="str">
        <f t="shared" si="439"/>
        <v/>
      </c>
      <c r="AU501" s="23" t="str">
        <f t="shared" si="440"/>
        <v xml:space="preserve"> гр.10</v>
      </c>
      <c r="AV501" s="23" t="str">
        <f t="shared" si="441"/>
        <v/>
      </c>
      <c r="AW501" s="36" t="str">
        <f t="shared" si="442"/>
        <v xml:space="preserve"> раздела 2</v>
      </c>
      <c r="AX501" s="113" t="str">
        <f t="shared" si="443"/>
        <v xml:space="preserve"> - требуется пояснение.</v>
      </c>
    </row>
    <row r="502" spans="1:50" s="23" customFormat="1" ht="75" hidden="1" outlineLevel="1" x14ac:dyDescent="0.25">
      <c r="A502" s="116"/>
      <c r="B502" s="252" t="str">
        <f>"В"&amp;COUNTA($C$500:C502)&amp;"_"&amp;MID(I502,5,5)</f>
        <v>В3_072_О</v>
      </c>
      <c r="C502" s="121" t="s">
        <v>117</v>
      </c>
      <c r="D502" s="121" t="s">
        <v>116</v>
      </c>
      <c r="E502" s="121" t="s">
        <v>116</v>
      </c>
      <c r="F502" s="121" t="s">
        <v>116</v>
      </c>
      <c r="G502" s="121" t="s">
        <v>116</v>
      </c>
      <c r="H502" s="121" t="s">
        <v>116</v>
      </c>
      <c r="I502" s="121" t="s">
        <v>985</v>
      </c>
      <c r="J502" s="121"/>
      <c r="K502" s="121"/>
      <c r="L502" s="121"/>
      <c r="M502" s="25" t="s">
        <v>131</v>
      </c>
      <c r="N502" s="25" t="s">
        <v>991</v>
      </c>
      <c r="O502" s="25"/>
      <c r="P502" s="25" t="s">
        <v>138</v>
      </c>
      <c r="Q502" s="110"/>
      <c r="R502" s="99" t="s">
        <v>520</v>
      </c>
      <c r="S502" s="109"/>
      <c r="T502" s="395"/>
      <c r="U502" s="25" t="s">
        <v>131</v>
      </c>
      <c r="V502" s="25" t="s">
        <v>992</v>
      </c>
      <c r="W502" s="25"/>
      <c r="X502" s="25" t="s">
        <v>135</v>
      </c>
      <c r="Y502" s="121"/>
      <c r="Z502" s="131" t="str">
        <f t="shared" si="426"/>
        <v>стр.Детализированные 
(AAA BBBB CCCZEZ0000 D00), где Z - код НП
 гр.6 раздела 2 ф.0504072_О &lt; детализированные 
(AAA BBBB CCCCZEXXXX DYY), где Z - код НП гр.10 раздела 2 - требуется пояснение.</v>
      </c>
      <c r="AA502" s="132" t="s">
        <v>271</v>
      </c>
      <c r="AB502" s="132" t="s">
        <v>116</v>
      </c>
      <c r="AC502" s="133"/>
      <c r="AD502" s="112">
        <v>45285.14340277778</v>
      </c>
      <c r="AE502" s="31" t="s">
        <v>6</v>
      </c>
      <c r="AF502" s="32" t="s">
        <v>123</v>
      </c>
      <c r="AG502" s="35">
        <f t="shared" si="427"/>
        <v>0</v>
      </c>
      <c r="AH502" s="6">
        <f t="shared" si="428"/>
        <v>0</v>
      </c>
      <c r="AI502" s="34">
        <f t="shared" si="429"/>
        <v>1</v>
      </c>
      <c r="AJ502" s="113" t="str">
        <f t="shared" si="430"/>
        <v xml:space="preserve">стр.Детализированные 
(AAA BBBB CCCZEZ0000 D00), где Z - код НП
</v>
      </c>
      <c r="AK502" s="23" t="str">
        <f t="shared" si="431"/>
        <v/>
      </c>
      <c r="AL502" s="23" t="str">
        <f t="shared" si="432"/>
        <v xml:space="preserve"> гр.6</v>
      </c>
      <c r="AM502" s="23" t="str">
        <f t="shared" si="433"/>
        <v/>
      </c>
      <c r="AN502" s="23" t="str">
        <f t="shared" si="434"/>
        <v xml:space="preserve"> раздела 2</v>
      </c>
      <c r="AO502" s="23" t="str">
        <f t="shared" si="463"/>
        <v xml:space="preserve"> ф.0504072_О</v>
      </c>
      <c r="AP502" s="14" t="str">
        <f t="shared" si="435"/>
        <v/>
      </c>
      <c r="AQ502" s="23" t="str">
        <f t="shared" si="436"/>
        <v xml:space="preserve"> &lt;</v>
      </c>
      <c r="AR502" s="23" t="str">
        <f t="shared" si="437"/>
        <v/>
      </c>
      <c r="AS502" s="23" t="str">
        <f t="shared" si="438"/>
        <v xml:space="preserve"> детализированные 
(AAA BBBB CCCCZEXXXX DYY), где Z - код НП</v>
      </c>
      <c r="AT502" s="23" t="str">
        <f t="shared" si="439"/>
        <v/>
      </c>
      <c r="AU502" s="23" t="str">
        <f t="shared" si="440"/>
        <v xml:space="preserve"> гр.10</v>
      </c>
      <c r="AV502" s="23" t="str">
        <f t="shared" si="441"/>
        <v/>
      </c>
      <c r="AW502" s="36" t="str">
        <f t="shared" si="442"/>
        <v xml:space="preserve"> раздела 2</v>
      </c>
      <c r="AX502" s="113" t="str">
        <f t="shared" si="443"/>
        <v xml:space="preserve"> - требуется пояснение.</v>
      </c>
    </row>
    <row r="503" spans="1:50" s="23" customFormat="1" ht="45" hidden="1" outlineLevel="1" x14ac:dyDescent="0.25">
      <c r="A503" s="116"/>
      <c r="B503" s="252" t="str">
        <f>"В"&amp;COUNTA($C$500:C503)&amp;"_"&amp;MID(I503,5,5)</f>
        <v>В4_072_О</v>
      </c>
      <c r="C503" s="121" t="s">
        <v>117</v>
      </c>
      <c r="D503" s="121" t="s">
        <v>116</v>
      </c>
      <c r="E503" s="121" t="s">
        <v>116</v>
      </c>
      <c r="F503" s="121" t="s">
        <v>116</v>
      </c>
      <c r="G503" s="121" t="s">
        <v>116</v>
      </c>
      <c r="H503" s="121" t="s">
        <v>116</v>
      </c>
      <c r="I503" s="121" t="s">
        <v>985</v>
      </c>
      <c r="J503" s="121"/>
      <c r="K503" s="121"/>
      <c r="L503" s="121"/>
      <c r="M503" s="25" t="s">
        <v>131</v>
      </c>
      <c r="N503" s="173" t="s">
        <v>994</v>
      </c>
      <c r="O503" s="25"/>
      <c r="P503" s="25" t="s">
        <v>138</v>
      </c>
      <c r="Q503" s="110"/>
      <c r="R503" s="99" t="s">
        <v>520</v>
      </c>
      <c r="S503" s="109"/>
      <c r="T503" s="395"/>
      <c r="U503" s="25" t="s">
        <v>131</v>
      </c>
      <c r="V503" s="25" t="s">
        <v>994</v>
      </c>
      <c r="W503" s="25"/>
      <c r="X503" s="25" t="s">
        <v>135</v>
      </c>
      <c r="Y503" s="121"/>
      <c r="Z503" s="131" t="str">
        <f t="shared" si="426"/>
        <v>стр.РАСХОДЫ БЮДЖЕТА - ВСЕГО гр.6 раздела 2 ф.0504072_О &lt; РАСХОДЫ БЮДЖЕТА - ВСЕГО гр.10 раздела 2 - требуется пояснение.</v>
      </c>
      <c r="AA503" s="132" t="s">
        <v>271</v>
      </c>
      <c r="AB503" s="132" t="s">
        <v>116</v>
      </c>
      <c r="AC503" s="133"/>
      <c r="AD503" s="112">
        <v>45285.14340277778</v>
      </c>
      <c r="AE503" s="31" t="s">
        <v>6</v>
      </c>
      <c r="AF503" s="32" t="s">
        <v>123</v>
      </c>
      <c r="AG503" s="35">
        <f t="shared" si="427"/>
        <v>0</v>
      </c>
      <c r="AH503" s="6">
        <f t="shared" si="428"/>
        <v>0</v>
      </c>
      <c r="AI503" s="34">
        <f t="shared" si="429"/>
        <v>1</v>
      </c>
      <c r="AJ503" s="113" t="str">
        <f t="shared" si="430"/>
        <v>стр.РАСХОДЫ БЮДЖЕТА - ВСЕГО</v>
      </c>
      <c r="AK503" s="23" t="str">
        <f t="shared" si="431"/>
        <v/>
      </c>
      <c r="AL503" s="23" t="str">
        <f t="shared" si="432"/>
        <v xml:space="preserve"> гр.6</v>
      </c>
      <c r="AM503" s="23" t="str">
        <f t="shared" si="433"/>
        <v/>
      </c>
      <c r="AN503" s="23" t="str">
        <f t="shared" si="434"/>
        <v xml:space="preserve"> раздела 2</v>
      </c>
      <c r="AO503" s="23" t="str">
        <f t="shared" si="463"/>
        <v xml:space="preserve"> ф.0504072_О</v>
      </c>
      <c r="AP503" s="14" t="str">
        <f t="shared" si="435"/>
        <v/>
      </c>
      <c r="AQ503" s="23" t="str">
        <f t="shared" si="436"/>
        <v xml:space="preserve"> &lt;</v>
      </c>
      <c r="AR503" s="23" t="str">
        <f t="shared" si="437"/>
        <v/>
      </c>
      <c r="AS503" s="23" t="str">
        <f t="shared" si="438"/>
        <v xml:space="preserve"> РАСХОДЫ БЮДЖЕТА - ВСЕГО</v>
      </c>
      <c r="AT503" s="23" t="str">
        <f t="shared" si="439"/>
        <v/>
      </c>
      <c r="AU503" s="23" t="str">
        <f t="shared" si="440"/>
        <v xml:space="preserve"> гр.10</v>
      </c>
      <c r="AV503" s="23" t="str">
        <f t="shared" si="441"/>
        <v/>
      </c>
      <c r="AW503" s="36" t="str">
        <f t="shared" si="442"/>
        <v xml:space="preserve"> раздела 2</v>
      </c>
      <c r="AX503" s="113" t="str">
        <f t="shared" si="443"/>
        <v xml:space="preserve"> - требуется пояснение.</v>
      </c>
    </row>
    <row r="504" spans="1:50" s="23" customFormat="1" ht="45" hidden="1" outlineLevel="1" x14ac:dyDescent="0.25">
      <c r="A504" s="116"/>
      <c r="B504" s="252" t="str">
        <f>"В"&amp;COUNTA($C$500:C504)&amp;"_"&amp;MID(I504,5,5)</f>
        <v>В5_072_О</v>
      </c>
      <c r="C504" s="121" t="s">
        <v>117</v>
      </c>
      <c r="D504" s="121" t="s">
        <v>116</v>
      </c>
      <c r="E504" s="121" t="s">
        <v>116</v>
      </c>
      <c r="F504" s="121" t="s">
        <v>116</v>
      </c>
      <c r="G504" s="121" t="s">
        <v>116</v>
      </c>
      <c r="H504" s="121" t="s">
        <v>116</v>
      </c>
      <c r="I504" s="121" t="s">
        <v>985</v>
      </c>
      <c r="J504" s="121"/>
      <c r="K504" s="121"/>
      <c r="L504" s="121"/>
      <c r="M504" s="25" t="s">
        <v>131</v>
      </c>
      <c r="N504" s="25" t="s">
        <v>120</v>
      </c>
      <c r="O504" s="25"/>
      <c r="P504" s="25" t="s">
        <v>135</v>
      </c>
      <c r="Q504" s="107"/>
      <c r="R504" s="72" t="s">
        <v>122</v>
      </c>
      <c r="S504" s="108"/>
      <c r="T504" s="395"/>
      <c r="U504" s="25" t="s">
        <v>131</v>
      </c>
      <c r="V504" s="25" t="s">
        <v>120</v>
      </c>
      <c r="W504" s="25"/>
      <c r="X504" s="25" t="s">
        <v>492</v>
      </c>
      <c r="Y504" s="121"/>
      <c r="Z504" s="131" t="str">
        <f t="shared" si="426"/>
        <v>по всем строкам гр.10 раздела 2 ф.0504072_О &lt;&gt; соответствующим строкам гр.14 раздела 2 - требуется пояснение.</v>
      </c>
      <c r="AA504" s="132" t="s">
        <v>271</v>
      </c>
      <c r="AB504" s="132" t="s">
        <v>116</v>
      </c>
      <c r="AC504" s="133"/>
      <c r="AD504" s="112">
        <v>45285.143414351849</v>
      </c>
      <c r="AE504" s="31" t="s">
        <v>6</v>
      </c>
      <c r="AF504" s="32" t="s">
        <v>123</v>
      </c>
      <c r="AG504" s="35">
        <f t="shared" si="427"/>
        <v>0</v>
      </c>
      <c r="AH504" s="6">
        <f t="shared" si="428"/>
        <v>0</v>
      </c>
      <c r="AI504" s="34">
        <f t="shared" si="429"/>
        <v>1</v>
      </c>
      <c r="AJ504" s="113" t="str">
        <f t="shared" si="430"/>
        <v>по всем строкам</v>
      </c>
      <c r="AK504" s="23" t="str">
        <f t="shared" si="431"/>
        <v/>
      </c>
      <c r="AL504" s="23" t="str">
        <f t="shared" si="432"/>
        <v xml:space="preserve"> гр.10</v>
      </c>
      <c r="AM504" s="23" t="str">
        <f t="shared" si="433"/>
        <v/>
      </c>
      <c r="AN504" s="23" t="str">
        <f t="shared" si="434"/>
        <v xml:space="preserve"> раздела 2</v>
      </c>
      <c r="AO504" s="23" t="str">
        <f t="shared" si="463"/>
        <v xml:space="preserve"> ф.0504072_О</v>
      </c>
      <c r="AP504" s="14" t="str">
        <f t="shared" si="435"/>
        <v/>
      </c>
      <c r="AQ504" s="23" t="str">
        <f t="shared" si="436"/>
        <v xml:space="preserve"> &lt;&gt;</v>
      </c>
      <c r="AR504" s="23" t="str">
        <f t="shared" si="437"/>
        <v/>
      </c>
      <c r="AS504" s="23" t="str">
        <f t="shared" si="438"/>
        <v xml:space="preserve"> соответствующим строкам</v>
      </c>
      <c r="AT504" s="23" t="str">
        <f t="shared" si="439"/>
        <v/>
      </c>
      <c r="AU504" s="23" t="str">
        <f t="shared" si="440"/>
        <v xml:space="preserve"> гр.14</v>
      </c>
      <c r="AV504" s="23" t="str">
        <f t="shared" si="441"/>
        <v/>
      </c>
      <c r="AW504" s="36" t="str">
        <f t="shared" si="442"/>
        <v xml:space="preserve"> раздела 2</v>
      </c>
      <c r="AX504" s="113" t="str">
        <f t="shared" si="443"/>
        <v xml:space="preserve"> - требуется пояснение.</v>
      </c>
    </row>
    <row r="505" spans="1:50" s="23" customFormat="1" ht="45" hidden="1" outlineLevel="1" x14ac:dyDescent="0.25">
      <c r="A505" s="116"/>
      <c r="B505" s="252" t="str">
        <f>"В"&amp;COUNTA($C$500:C505)&amp;"_"&amp;MID(I505,5,5)</f>
        <v>В6_072_О</v>
      </c>
      <c r="C505" s="121" t="s">
        <v>117</v>
      </c>
      <c r="D505" s="121" t="s">
        <v>116</v>
      </c>
      <c r="E505" s="121" t="s">
        <v>116</v>
      </c>
      <c r="F505" s="121" t="s">
        <v>116</v>
      </c>
      <c r="G505" s="121" t="s">
        <v>116</v>
      </c>
      <c r="H505" s="121" t="s">
        <v>116</v>
      </c>
      <c r="I505" s="121" t="s">
        <v>985</v>
      </c>
      <c r="J505" s="121"/>
      <c r="K505" s="121"/>
      <c r="L505" s="121"/>
      <c r="M505" s="25" t="s">
        <v>131</v>
      </c>
      <c r="N505" s="25" t="s">
        <v>120</v>
      </c>
      <c r="O505" s="25"/>
      <c r="P505" s="25" t="s">
        <v>492</v>
      </c>
      <c r="Q505" s="107"/>
      <c r="R505" s="99" t="s">
        <v>520</v>
      </c>
      <c r="S505" s="108"/>
      <c r="T505" s="395"/>
      <c r="U505" s="25" t="s">
        <v>131</v>
      </c>
      <c r="V505" s="25" t="s">
        <v>120</v>
      </c>
      <c r="W505" s="25"/>
      <c r="X505" s="25" t="s">
        <v>511</v>
      </c>
      <c r="Y505" s="121"/>
      <c r="Z505" s="131" t="str">
        <f t="shared" si="426"/>
        <v>по всем строкам гр.14 раздела 2 ф.0504072_О &lt; соответствующим строкам гр.18 раздела 2 - требуется пояснение.</v>
      </c>
      <c r="AA505" s="132" t="s">
        <v>271</v>
      </c>
      <c r="AB505" s="132" t="s">
        <v>116</v>
      </c>
      <c r="AC505" s="133"/>
      <c r="AD505" s="112">
        <v>45285.143414351849</v>
      </c>
      <c r="AE505" s="31" t="s">
        <v>6</v>
      </c>
      <c r="AF505" s="32" t="s">
        <v>123</v>
      </c>
      <c r="AG505" s="35">
        <f t="shared" si="427"/>
        <v>0</v>
      </c>
      <c r="AH505" s="6">
        <f t="shared" si="428"/>
        <v>0</v>
      </c>
      <c r="AI505" s="34">
        <f t="shared" si="429"/>
        <v>1</v>
      </c>
      <c r="AJ505" s="113" t="str">
        <f t="shared" si="430"/>
        <v>по всем строкам</v>
      </c>
      <c r="AK505" s="23" t="str">
        <f t="shared" si="431"/>
        <v/>
      </c>
      <c r="AL505" s="23" t="str">
        <f t="shared" si="432"/>
        <v xml:space="preserve"> гр.14</v>
      </c>
      <c r="AM505" s="23" t="str">
        <f t="shared" si="433"/>
        <v/>
      </c>
      <c r="AN505" s="23" t="str">
        <f t="shared" si="434"/>
        <v xml:space="preserve"> раздела 2</v>
      </c>
      <c r="AO505" s="23" t="str">
        <f t="shared" si="463"/>
        <v xml:space="preserve"> ф.0504072_О</v>
      </c>
      <c r="AP505" s="14" t="str">
        <f t="shared" si="435"/>
        <v/>
      </c>
      <c r="AQ505" s="23" t="str">
        <f t="shared" si="436"/>
        <v xml:space="preserve"> &lt;</v>
      </c>
      <c r="AR505" s="23" t="str">
        <f t="shared" si="437"/>
        <v/>
      </c>
      <c r="AS505" s="23" t="str">
        <f t="shared" si="438"/>
        <v xml:space="preserve"> соответствующим строкам</v>
      </c>
      <c r="AT505" s="23" t="str">
        <f t="shared" si="439"/>
        <v/>
      </c>
      <c r="AU505" s="23" t="str">
        <f t="shared" si="440"/>
        <v xml:space="preserve"> гр.18</v>
      </c>
      <c r="AV505" s="23" t="str">
        <f t="shared" si="441"/>
        <v/>
      </c>
      <c r="AW505" s="36" t="str">
        <f t="shared" si="442"/>
        <v xml:space="preserve"> раздела 2</v>
      </c>
      <c r="AX505" s="113" t="str">
        <f t="shared" si="443"/>
        <v xml:space="preserve"> - требуется пояснение.</v>
      </c>
    </row>
    <row r="506" spans="1:50" s="23" customFormat="1" ht="45" hidden="1" outlineLevel="1" x14ac:dyDescent="0.25">
      <c r="A506" s="116"/>
      <c r="B506" s="252" t="str">
        <f>"В"&amp;COUNTA($C$500:C506)&amp;"_"&amp;MID(I506,5,5)</f>
        <v>В7_072_О</v>
      </c>
      <c r="C506" s="121" t="s">
        <v>117</v>
      </c>
      <c r="D506" s="121" t="s">
        <v>116</v>
      </c>
      <c r="E506" s="121" t="s">
        <v>116</v>
      </c>
      <c r="F506" s="121" t="s">
        <v>116</v>
      </c>
      <c r="G506" s="121" t="s">
        <v>116</v>
      </c>
      <c r="H506" s="121" t="s">
        <v>116</v>
      </c>
      <c r="I506" s="121" t="s">
        <v>985</v>
      </c>
      <c r="J506" s="121"/>
      <c r="K506" s="121"/>
      <c r="L506" s="121"/>
      <c r="M506" s="25" t="s">
        <v>131</v>
      </c>
      <c r="N506" s="25" t="s">
        <v>120</v>
      </c>
      <c r="O506" s="25"/>
      <c r="P506" s="25" t="s">
        <v>995</v>
      </c>
      <c r="Q506" s="110"/>
      <c r="R506" s="99" t="s">
        <v>520</v>
      </c>
      <c r="S506" s="109"/>
      <c r="T506" s="395"/>
      <c r="U506" s="25" t="s">
        <v>131</v>
      </c>
      <c r="V506" s="25" t="s">
        <v>120</v>
      </c>
      <c r="W506" s="25"/>
      <c r="X506" s="25" t="s">
        <v>996</v>
      </c>
      <c r="Y506" s="121"/>
      <c r="Z506" s="131" t="str">
        <f t="shared" si="426"/>
        <v>по всем строкам гр.30 раздела 2 ф.0504072_О &lt; соответствующим строкам гр.34 раздела 2 - требуется пояснение.</v>
      </c>
      <c r="AA506" s="132" t="s">
        <v>271</v>
      </c>
      <c r="AB506" s="132" t="s">
        <v>116</v>
      </c>
      <c r="AC506" s="133"/>
      <c r="AD506" s="112">
        <v>45285.143425925926</v>
      </c>
      <c r="AE506" s="31" t="s">
        <v>6</v>
      </c>
      <c r="AF506" s="32" t="s">
        <v>123</v>
      </c>
      <c r="AG506" s="35">
        <f t="shared" si="427"/>
        <v>0</v>
      </c>
      <c r="AH506" s="6">
        <f t="shared" si="428"/>
        <v>0</v>
      </c>
      <c r="AI506" s="34">
        <f t="shared" si="429"/>
        <v>1</v>
      </c>
      <c r="AJ506" s="113" t="str">
        <f t="shared" si="430"/>
        <v>по всем строкам</v>
      </c>
      <c r="AK506" s="23" t="str">
        <f t="shared" si="431"/>
        <v/>
      </c>
      <c r="AL506" s="23" t="str">
        <f t="shared" si="432"/>
        <v xml:space="preserve"> гр.30</v>
      </c>
      <c r="AM506" s="23" t="str">
        <f t="shared" si="433"/>
        <v/>
      </c>
      <c r="AN506" s="23" t="str">
        <f t="shared" si="434"/>
        <v xml:space="preserve"> раздела 2</v>
      </c>
      <c r="AO506" s="23" t="str">
        <f t="shared" si="463"/>
        <v xml:space="preserve"> ф.0504072_О</v>
      </c>
      <c r="AP506" s="14" t="str">
        <f t="shared" si="435"/>
        <v/>
      </c>
      <c r="AQ506" s="23" t="str">
        <f t="shared" si="436"/>
        <v xml:space="preserve"> &lt;</v>
      </c>
      <c r="AR506" s="23" t="str">
        <f t="shared" si="437"/>
        <v/>
      </c>
      <c r="AS506" s="23" t="str">
        <f t="shared" si="438"/>
        <v xml:space="preserve"> соответствующим строкам</v>
      </c>
      <c r="AT506" s="23" t="str">
        <f t="shared" si="439"/>
        <v/>
      </c>
      <c r="AU506" s="23" t="str">
        <f t="shared" si="440"/>
        <v xml:space="preserve"> гр.34</v>
      </c>
      <c r="AV506" s="23" t="str">
        <f t="shared" si="441"/>
        <v/>
      </c>
      <c r="AW506" s="36" t="str">
        <f t="shared" si="442"/>
        <v xml:space="preserve"> раздела 2</v>
      </c>
      <c r="AX506" s="113" t="str">
        <f t="shared" si="443"/>
        <v xml:space="preserve"> - требуется пояснение.</v>
      </c>
    </row>
    <row r="507" spans="1:50" s="23" customFormat="1" ht="45" hidden="1" outlineLevel="1" x14ac:dyDescent="0.25">
      <c r="A507" s="116"/>
      <c r="B507" s="252" t="str">
        <f>"В"&amp;COUNTA($C$500:C507)&amp;"_"&amp;MID(I507,5,5)</f>
        <v>В8_072_О</v>
      </c>
      <c r="C507" s="121" t="s">
        <v>117</v>
      </c>
      <c r="D507" s="121" t="s">
        <v>116</v>
      </c>
      <c r="E507" s="121" t="s">
        <v>116</v>
      </c>
      <c r="F507" s="121" t="s">
        <v>116</v>
      </c>
      <c r="G507" s="121" t="s">
        <v>116</v>
      </c>
      <c r="H507" s="121" t="s">
        <v>116</v>
      </c>
      <c r="I507" s="121" t="s">
        <v>985</v>
      </c>
      <c r="J507" s="121"/>
      <c r="K507" s="121"/>
      <c r="L507" s="121"/>
      <c r="M507" s="25" t="s">
        <v>131</v>
      </c>
      <c r="N507" s="25" t="s">
        <v>120</v>
      </c>
      <c r="O507" s="25"/>
      <c r="P507" s="25" t="s">
        <v>996</v>
      </c>
      <c r="Q507" s="110"/>
      <c r="R507" s="99" t="s">
        <v>520</v>
      </c>
      <c r="S507" s="109"/>
      <c r="T507" s="395"/>
      <c r="U507" s="25" t="s">
        <v>131</v>
      </c>
      <c r="V507" s="25" t="s">
        <v>120</v>
      </c>
      <c r="W507" s="25"/>
      <c r="X507" s="25" t="s">
        <v>997</v>
      </c>
      <c r="Y507" s="121"/>
      <c r="Z507" s="131" t="str">
        <f t="shared" si="426"/>
        <v>по всем строкам гр.34 раздела 2 ф.0504072_О &lt; соответствующим строкам гр.38 раздела 2 - требуется пояснение.</v>
      </c>
      <c r="AA507" s="132" t="s">
        <v>271</v>
      </c>
      <c r="AB507" s="132" t="s">
        <v>116</v>
      </c>
      <c r="AC507" s="133"/>
      <c r="AD507" s="112">
        <v>45285.143425925926</v>
      </c>
      <c r="AE507" s="31" t="s">
        <v>6</v>
      </c>
      <c r="AF507" s="32" t="s">
        <v>123</v>
      </c>
      <c r="AG507" s="35">
        <f t="shared" si="427"/>
        <v>0</v>
      </c>
      <c r="AH507" s="6">
        <f t="shared" si="428"/>
        <v>0</v>
      </c>
      <c r="AI507" s="34">
        <f t="shared" si="429"/>
        <v>1</v>
      </c>
      <c r="AJ507" s="113" t="str">
        <f t="shared" si="430"/>
        <v>по всем строкам</v>
      </c>
      <c r="AK507" s="23" t="str">
        <f t="shared" si="431"/>
        <v/>
      </c>
      <c r="AL507" s="23" t="str">
        <f t="shared" si="432"/>
        <v xml:space="preserve"> гр.34</v>
      </c>
      <c r="AM507" s="23" t="str">
        <f t="shared" si="433"/>
        <v/>
      </c>
      <c r="AN507" s="23" t="str">
        <f t="shared" si="434"/>
        <v xml:space="preserve"> раздела 2</v>
      </c>
      <c r="AO507" s="23" t="str">
        <f t="shared" si="463"/>
        <v xml:space="preserve"> ф.0504072_О</v>
      </c>
      <c r="AP507" s="14" t="str">
        <f t="shared" si="435"/>
        <v/>
      </c>
      <c r="AQ507" s="23" t="str">
        <f t="shared" si="436"/>
        <v xml:space="preserve"> &lt;</v>
      </c>
      <c r="AR507" s="23" t="str">
        <f t="shared" si="437"/>
        <v/>
      </c>
      <c r="AS507" s="23" t="str">
        <f t="shared" si="438"/>
        <v xml:space="preserve"> соответствующим строкам</v>
      </c>
      <c r="AT507" s="23" t="str">
        <f t="shared" si="439"/>
        <v/>
      </c>
      <c r="AU507" s="23" t="str">
        <f t="shared" si="440"/>
        <v xml:space="preserve"> гр.38</v>
      </c>
      <c r="AV507" s="23" t="str">
        <f t="shared" si="441"/>
        <v/>
      </c>
      <c r="AW507" s="36" t="str">
        <f t="shared" si="442"/>
        <v xml:space="preserve"> раздела 2</v>
      </c>
      <c r="AX507" s="113" t="str">
        <f t="shared" si="443"/>
        <v xml:space="preserve"> - требуется пояснение.</v>
      </c>
    </row>
    <row r="508" spans="1:50" s="23" customFormat="1" ht="45" hidden="1" outlineLevel="1" x14ac:dyDescent="0.25">
      <c r="A508" s="116"/>
      <c r="B508" s="252" t="str">
        <f>"В"&amp;COUNTA($C$500:C508)&amp;"_"&amp;MID(I508,5,5)</f>
        <v>В9_072_О</v>
      </c>
      <c r="C508" s="121" t="s">
        <v>117</v>
      </c>
      <c r="D508" s="121" t="s">
        <v>116</v>
      </c>
      <c r="E508" s="121" t="s">
        <v>116</v>
      </c>
      <c r="F508" s="121" t="s">
        <v>116</v>
      </c>
      <c r="G508" s="121" t="s">
        <v>116</v>
      </c>
      <c r="H508" s="121" t="s">
        <v>116</v>
      </c>
      <c r="I508" s="121" t="s">
        <v>985</v>
      </c>
      <c r="J508" s="121"/>
      <c r="K508" s="121"/>
      <c r="L508" s="121"/>
      <c r="M508" s="25" t="s">
        <v>131</v>
      </c>
      <c r="N508" s="25" t="s">
        <v>120</v>
      </c>
      <c r="O508" s="25"/>
      <c r="P508" s="25" t="s">
        <v>998</v>
      </c>
      <c r="Q508" s="110"/>
      <c r="R508" s="99" t="s">
        <v>520</v>
      </c>
      <c r="S508" s="109"/>
      <c r="T508" s="395"/>
      <c r="U508" s="25" t="s">
        <v>131</v>
      </c>
      <c r="V508" s="25" t="s">
        <v>120</v>
      </c>
      <c r="W508" s="25"/>
      <c r="X508" s="25" t="s">
        <v>139</v>
      </c>
      <c r="Y508" s="121"/>
      <c r="Z508" s="131" t="str">
        <f t="shared" si="426"/>
        <v>по всем строкам гр.18 + 38 раздела 2 ф.0504072_О &lt; соответствующим строкам гр.26 раздела 2 - требуется пояснение.</v>
      </c>
      <c r="AA508" s="132" t="s">
        <v>271</v>
      </c>
      <c r="AB508" s="132" t="s">
        <v>116</v>
      </c>
      <c r="AC508" s="133"/>
      <c r="AD508" s="112">
        <v>45285.143425925926</v>
      </c>
      <c r="AE508" s="31" t="s">
        <v>6</v>
      </c>
      <c r="AF508" s="32" t="s">
        <v>123</v>
      </c>
      <c r="AG508" s="35">
        <f t="shared" si="427"/>
        <v>0</v>
      </c>
      <c r="AH508" s="6">
        <f t="shared" si="428"/>
        <v>0</v>
      </c>
      <c r="AI508" s="34">
        <f t="shared" si="429"/>
        <v>1</v>
      </c>
      <c r="AJ508" s="113" t="str">
        <f t="shared" si="430"/>
        <v>по всем строкам</v>
      </c>
      <c r="AK508" s="23" t="str">
        <f t="shared" si="431"/>
        <v/>
      </c>
      <c r="AL508" s="23" t="str">
        <f t="shared" si="432"/>
        <v xml:space="preserve"> гр.18 + 38</v>
      </c>
      <c r="AM508" s="23" t="str">
        <f t="shared" si="433"/>
        <v/>
      </c>
      <c r="AN508" s="23" t="str">
        <f t="shared" si="434"/>
        <v xml:space="preserve"> раздела 2</v>
      </c>
      <c r="AO508" s="23" t="str">
        <f t="shared" si="463"/>
        <v xml:space="preserve"> ф.0504072_О</v>
      </c>
      <c r="AP508" s="14" t="str">
        <f t="shared" si="435"/>
        <v/>
      </c>
      <c r="AQ508" s="23" t="str">
        <f t="shared" si="436"/>
        <v xml:space="preserve"> &lt;</v>
      </c>
      <c r="AR508" s="23" t="str">
        <f t="shared" si="437"/>
        <v/>
      </c>
      <c r="AS508" s="23" t="str">
        <f t="shared" si="438"/>
        <v xml:space="preserve"> соответствующим строкам</v>
      </c>
      <c r="AT508" s="23" t="str">
        <f t="shared" si="439"/>
        <v/>
      </c>
      <c r="AU508" s="23" t="str">
        <f t="shared" si="440"/>
        <v xml:space="preserve"> гр.26</v>
      </c>
      <c r="AV508" s="23" t="str">
        <f t="shared" si="441"/>
        <v/>
      </c>
      <c r="AW508" s="36" t="str">
        <f t="shared" si="442"/>
        <v xml:space="preserve"> раздела 2</v>
      </c>
      <c r="AX508" s="113" t="str">
        <f t="shared" si="443"/>
        <v xml:space="preserve"> - требуется пояснение.</v>
      </c>
    </row>
    <row r="509" spans="1:50" s="23" customFormat="1" ht="45" hidden="1" outlineLevel="1" x14ac:dyDescent="0.25">
      <c r="A509" s="116"/>
      <c r="B509" s="252" t="str">
        <f>"В"&amp;COUNTA($C$500:C509)&amp;"_"&amp;MID(I509,5,5)</f>
        <v>В10_072_О</v>
      </c>
      <c r="C509" s="121" t="s">
        <v>117</v>
      </c>
      <c r="D509" s="121" t="s">
        <v>116</v>
      </c>
      <c r="E509" s="121" t="s">
        <v>116</v>
      </c>
      <c r="F509" s="121" t="s">
        <v>116</v>
      </c>
      <c r="G509" s="121" t="s">
        <v>116</v>
      </c>
      <c r="H509" s="121" t="s">
        <v>116</v>
      </c>
      <c r="I509" s="121" t="s">
        <v>985</v>
      </c>
      <c r="J509" s="121"/>
      <c r="K509" s="121"/>
      <c r="L509" s="121"/>
      <c r="M509" s="25" t="s">
        <v>131</v>
      </c>
      <c r="N509" s="25" t="s">
        <v>120</v>
      </c>
      <c r="O509" s="25"/>
      <c r="P509" s="25" t="s">
        <v>139</v>
      </c>
      <c r="Q509" s="110"/>
      <c r="R509" s="99" t="s">
        <v>520</v>
      </c>
      <c r="S509" s="109"/>
      <c r="T509" s="395"/>
      <c r="U509" s="25" t="s">
        <v>131</v>
      </c>
      <c r="V509" s="25" t="s">
        <v>120</v>
      </c>
      <c r="W509" s="25"/>
      <c r="X509" s="25" t="s">
        <v>999</v>
      </c>
      <c r="Y509" s="121"/>
      <c r="Z509" s="131" t="str">
        <f t="shared" si="426"/>
        <v>по всем строкам гр.26 раздела 2 ф.0504072_О &lt; соответствующим строкам гр.43 + 47 раздела 2 - требуется пояснение.</v>
      </c>
      <c r="AA509" s="132" t="s">
        <v>271</v>
      </c>
      <c r="AB509" s="132" t="s">
        <v>116</v>
      </c>
      <c r="AC509" s="133"/>
      <c r="AD509" s="112">
        <v>45285.143437500003</v>
      </c>
      <c r="AE509" s="31" t="s">
        <v>6</v>
      </c>
      <c r="AF509" s="32" t="s">
        <v>123</v>
      </c>
      <c r="AG509" s="35">
        <f t="shared" si="427"/>
        <v>0</v>
      </c>
      <c r="AH509" s="6">
        <f t="shared" si="428"/>
        <v>0</v>
      </c>
      <c r="AI509" s="34">
        <f t="shared" si="429"/>
        <v>1</v>
      </c>
      <c r="AJ509" s="113" t="str">
        <f t="shared" si="430"/>
        <v>по всем строкам</v>
      </c>
      <c r="AK509" s="23" t="str">
        <f t="shared" si="431"/>
        <v/>
      </c>
      <c r="AL509" s="23" t="str">
        <f t="shared" si="432"/>
        <v xml:space="preserve"> гр.26</v>
      </c>
      <c r="AM509" s="23" t="str">
        <f t="shared" si="433"/>
        <v/>
      </c>
      <c r="AN509" s="23" t="str">
        <f t="shared" si="434"/>
        <v xml:space="preserve"> раздела 2</v>
      </c>
      <c r="AO509" s="23" t="str">
        <f t="shared" si="463"/>
        <v xml:space="preserve"> ф.0504072_О</v>
      </c>
      <c r="AP509" s="14" t="str">
        <f t="shared" si="435"/>
        <v/>
      </c>
      <c r="AQ509" s="23" t="str">
        <f t="shared" si="436"/>
        <v xml:space="preserve"> &lt;</v>
      </c>
      <c r="AR509" s="23" t="str">
        <f t="shared" si="437"/>
        <v/>
      </c>
      <c r="AS509" s="23" t="str">
        <f t="shared" si="438"/>
        <v xml:space="preserve"> соответствующим строкам</v>
      </c>
      <c r="AT509" s="23" t="str">
        <f t="shared" si="439"/>
        <v/>
      </c>
      <c r="AU509" s="23" t="str">
        <f t="shared" si="440"/>
        <v xml:space="preserve"> гр.43 + 47</v>
      </c>
      <c r="AV509" s="23" t="str">
        <f t="shared" si="441"/>
        <v/>
      </c>
      <c r="AW509" s="36" t="str">
        <f t="shared" si="442"/>
        <v xml:space="preserve"> раздела 2</v>
      </c>
      <c r="AX509" s="113" t="str">
        <f t="shared" si="443"/>
        <v xml:space="preserve"> - требуется пояснение.</v>
      </c>
    </row>
    <row r="510" spans="1:50" s="23" customFormat="1" ht="45" hidden="1" outlineLevel="1" x14ac:dyDescent="0.25">
      <c r="A510" s="116"/>
      <c r="B510" s="252" t="str">
        <f>"В"&amp;COUNTA($C$500:C510)&amp;"_"&amp;MID(I510,5,5)</f>
        <v>В11_072_О</v>
      </c>
      <c r="C510" s="121" t="s">
        <v>117</v>
      </c>
      <c r="D510" s="121" t="s">
        <v>116</v>
      </c>
      <c r="E510" s="121" t="s">
        <v>116</v>
      </c>
      <c r="F510" s="121" t="s">
        <v>116</v>
      </c>
      <c r="G510" s="121" t="s">
        <v>116</v>
      </c>
      <c r="H510" s="121" t="s">
        <v>116</v>
      </c>
      <c r="I510" s="121" t="s">
        <v>985</v>
      </c>
      <c r="J510" s="121"/>
      <c r="K510" s="121"/>
      <c r="L510" s="121"/>
      <c r="M510" s="25" t="s">
        <v>131</v>
      </c>
      <c r="N510" s="25" t="s">
        <v>120</v>
      </c>
      <c r="O510" s="25"/>
      <c r="P510" s="25" t="s">
        <v>139</v>
      </c>
      <c r="Q510" s="110"/>
      <c r="R510" s="99" t="s">
        <v>520</v>
      </c>
      <c r="S510" s="109"/>
      <c r="T510" s="395"/>
      <c r="U510" s="25" t="s">
        <v>131</v>
      </c>
      <c r="V510" s="25" t="s">
        <v>120</v>
      </c>
      <c r="W510" s="25"/>
      <c r="X510" s="25" t="s">
        <v>1000</v>
      </c>
      <c r="Y510" s="121"/>
      <c r="Z510" s="131" t="str">
        <f t="shared" si="426"/>
        <v>по всем строкам гр.26 раздела 2 ф.0504072_О &lt; соответствующим строкам гр.51 раздела 2 - требуется пояснение.</v>
      </c>
      <c r="AA510" s="132" t="s">
        <v>271</v>
      </c>
      <c r="AB510" s="132" t="s">
        <v>116</v>
      </c>
      <c r="AC510" s="133"/>
      <c r="AD510" s="112">
        <v>45285.143437500003</v>
      </c>
      <c r="AE510" s="31" t="s">
        <v>6</v>
      </c>
      <c r="AF510" s="32" t="s">
        <v>123</v>
      </c>
      <c r="AG510" s="35">
        <f t="shared" si="427"/>
        <v>0</v>
      </c>
      <c r="AH510" s="6">
        <f t="shared" si="428"/>
        <v>0</v>
      </c>
      <c r="AI510" s="34">
        <f t="shared" si="429"/>
        <v>1</v>
      </c>
      <c r="AJ510" s="113" t="str">
        <f t="shared" si="430"/>
        <v>по всем строкам</v>
      </c>
      <c r="AK510" s="23" t="str">
        <f t="shared" si="431"/>
        <v/>
      </c>
      <c r="AL510" s="23" t="str">
        <f t="shared" si="432"/>
        <v xml:space="preserve"> гр.26</v>
      </c>
      <c r="AM510" s="23" t="str">
        <f t="shared" si="433"/>
        <v/>
      </c>
      <c r="AN510" s="23" t="str">
        <f t="shared" si="434"/>
        <v xml:space="preserve"> раздела 2</v>
      </c>
      <c r="AO510" s="23" t="str">
        <f t="shared" si="463"/>
        <v xml:space="preserve"> ф.0504072_О</v>
      </c>
      <c r="AP510" s="14" t="str">
        <f t="shared" si="435"/>
        <v/>
      </c>
      <c r="AQ510" s="23" t="str">
        <f t="shared" si="436"/>
        <v xml:space="preserve"> &lt;</v>
      </c>
      <c r="AR510" s="23" t="str">
        <f t="shared" si="437"/>
        <v/>
      </c>
      <c r="AS510" s="23" t="str">
        <f t="shared" si="438"/>
        <v xml:space="preserve"> соответствующим строкам</v>
      </c>
      <c r="AT510" s="23" t="str">
        <f t="shared" si="439"/>
        <v/>
      </c>
      <c r="AU510" s="23" t="str">
        <f t="shared" si="440"/>
        <v xml:space="preserve"> гр.51</v>
      </c>
      <c r="AV510" s="23" t="str">
        <f t="shared" si="441"/>
        <v/>
      </c>
      <c r="AW510" s="36" t="str">
        <f t="shared" si="442"/>
        <v xml:space="preserve"> раздела 2</v>
      </c>
      <c r="AX510" s="113" t="str">
        <f t="shared" si="443"/>
        <v xml:space="preserve"> - требуется пояснение.</v>
      </c>
    </row>
    <row r="511" spans="1:50" s="23" customFormat="1" ht="45" hidden="1" outlineLevel="1" x14ac:dyDescent="0.25">
      <c r="A511" s="116"/>
      <c r="B511" s="252" t="str">
        <f>"В"&amp;COUNTA($C$500:C511)&amp;"_"&amp;MID(I511,5,5)</f>
        <v>В12_072_О</v>
      </c>
      <c r="C511" s="121" t="s">
        <v>117</v>
      </c>
      <c r="D511" s="121" t="s">
        <v>116</v>
      </c>
      <c r="E511" s="121" t="s">
        <v>116</v>
      </c>
      <c r="F511" s="121" t="s">
        <v>116</v>
      </c>
      <c r="G511" s="121" t="s">
        <v>116</v>
      </c>
      <c r="H511" s="121" t="s">
        <v>116</v>
      </c>
      <c r="I511" s="121" t="s">
        <v>985</v>
      </c>
      <c r="J511" s="121"/>
      <c r="K511" s="121"/>
      <c r="L511" s="121"/>
      <c r="M511" s="25" t="s">
        <v>131</v>
      </c>
      <c r="N511" s="25" t="s">
        <v>120</v>
      </c>
      <c r="O511" s="25"/>
      <c r="P511" s="25" t="s">
        <v>1001</v>
      </c>
      <c r="Q511" s="110"/>
      <c r="R511" s="99" t="s">
        <v>520</v>
      </c>
      <c r="S511" s="109"/>
      <c r="T511" s="395"/>
      <c r="U511" s="25" t="s">
        <v>131</v>
      </c>
      <c r="V511" s="25" t="s">
        <v>120</v>
      </c>
      <c r="W511" s="25"/>
      <c r="X511" s="25" t="s">
        <v>1000</v>
      </c>
      <c r="Y511" s="121"/>
      <c r="Z511" s="131" t="str">
        <f t="shared" si="426"/>
        <v>по всем строкам гр.47 раздела 2 ф.0504072_О &lt; соответствующим строкам гр.51 раздела 2 - требуется пояснение.</v>
      </c>
      <c r="AA511" s="132" t="s">
        <v>271</v>
      </c>
      <c r="AB511" s="132" t="s">
        <v>116</v>
      </c>
      <c r="AC511" s="133"/>
      <c r="AD511" s="112">
        <v>45285.143449074072</v>
      </c>
      <c r="AE511" s="31" t="s">
        <v>6</v>
      </c>
      <c r="AF511" s="32" t="s">
        <v>123</v>
      </c>
      <c r="AG511" s="35">
        <f t="shared" si="427"/>
        <v>0</v>
      </c>
      <c r="AH511" s="6">
        <f t="shared" si="428"/>
        <v>0</v>
      </c>
      <c r="AI511" s="34">
        <f t="shared" si="429"/>
        <v>1</v>
      </c>
      <c r="AJ511" s="113" t="str">
        <f t="shared" si="430"/>
        <v>по всем строкам</v>
      </c>
      <c r="AK511" s="23" t="str">
        <f t="shared" si="431"/>
        <v/>
      </c>
      <c r="AL511" s="23" t="str">
        <f t="shared" si="432"/>
        <v xml:space="preserve"> гр.47</v>
      </c>
      <c r="AM511" s="23" t="str">
        <f t="shared" si="433"/>
        <v/>
      </c>
      <c r="AN511" s="23" t="str">
        <f t="shared" si="434"/>
        <v xml:space="preserve"> раздела 2</v>
      </c>
      <c r="AO511" s="23" t="str">
        <f t="shared" si="463"/>
        <v xml:space="preserve"> ф.0504072_О</v>
      </c>
      <c r="AP511" s="14" t="str">
        <f t="shared" si="435"/>
        <v/>
      </c>
      <c r="AQ511" s="23" t="str">
        <f t="shared" si="436"/>
        <v xml:space="preserve"> &lt;</v>
      </c>
      <c r="AR511" s="23" t="str">
        <f t="shared" si="437"/>
        <v/>
      </c>
      <c r="AS511" s="23" t="str">
        <f t="shared" si="438"/>
        <v xml:space="preserve"> соответствующим строкам</v>
      </c>
      <c r="AT511" s="23" t="str">
        <f t="shared" si="439"/>
        <v/>
      </c>
      <c r="AU511" s="23" t="str">
        <f t="shared" si="440"/>
        <v xml:space="preserve"> гр.51</v>
      </c>
      <c r="AV511" s="23" t="str">
        <f t="shared" si="441"/>
        <v/>
      </c>
      <c r="AW511" s="36" t="str">
        <f t="shared" si="442"/>
        <v xml:space="preserve"> раздела 2</v>
      </c>
      <c r="AX511" s="113" t="str">
        <f t="shared" si="443"/>
        <v xml:space="preserve"> - требуется пояснение.</v>
      </c>
    </row>
    <row r="512" spans="1:50" s="23" customFormat="1" ht="45" hidden="1" outlineLevel="1" x14ac:dyDescent="0.25">
      <c r="A512" s="116"/>
      <c r="B512" s="252" t="str">
        <f>"В"&amp;COUNTA($C$500:C512)&amp;"_"&amp;MID(I512,5,5)</f>
        <v>В13_072_О</v>
      </c>
      <c r="C512" s="121" t="s">
        <v>117</v>
      </c>
      <c r="D512" s="121" t="s">
        <v>116</v>
      </c>
      <c r="E512" s="121" t="s">
        <v>116</v>
      </c>
      <c r="F512" s="121" t="s">
        <v>116</v>
      </c>
      <c r="G512" s="121" t="s">
        <v>116</v>
      </c>
      <c r="H512" s="121" t="s">
        <v>116</v>
      </c>
      <c r="I512" s="121" t="s">
        <v>985</v>
      </c>
      <c r="J512" s="121"/>
      <c r="K512" s="121"/>
      <c r="L512" s="121"/>
      <c r="M512" s="25" t="s">
        <v>131</v>
      </c>
      <c r="N512" s="25" t="s">
        <v>120</v>
      </c>
      <c r="O512" s="25"/>
      <c r="P512" s="25" t="s">
        <v>139</v>
      </c>
      <c r="Q512" s="110"/>
      <c r="R512" s="99" t="s">
        <v>520</v>
      </c>
      <c r="S512" s="109"/>
      <c r="T512" s="395"/>
      <c r="U512" s="25" t="s">
        <v>131</v>
      </c>
      <c r="V512" s="25" t="s">
        <v>120</v>
      </c>
      <c r="W512" s="25"/>
      <c r="X512" s="25" t="s">
        <v>1002</v>
      </c>
      <c r="Y512" s="121"/>
      <c r="Z512" s="131" t="str">
        <f t="shared" si="426"/>
        <v>по всем строкам гр.26 раздела 2 ф.0504072_О &lt; соответствующим строкам гр.42 раздела 2 - требуется пояснение.</v>
      </c>
      <c r="AA512" s="132" t="s">
        <v>271</v>
      </c>
      <c r="AB512" s="132" t="s">
        <v>116</v>
      </c>
      <c r="AC512" s="133"/>
      <c r="AD512" s="112">
        <v>45285.143449074072</v>
      </c>
      <c r="AE512" s="31" t="s">
        <v>6</v>
      </c>
      <c r="AF512" s="32" t="s">
        <v>123</v>
      </c>
      <c r="AG512" s="35">
        <f t="shared" si="427"/>
        <v>0</v>
      </c>
      <c r="AH512" s="6">
        <f t="shared" si="428"/>
        <v>0</v>
      </c>
      <c r="AI512" s="34">
        <f t="shared" si="429"/>
        <v>1</v>
      </c>
      <c r="AJ512" s="113" t="str">
        <f t="shared" si="430"/>
        <v>по всем строкам</v>
      </c>
      <c r="AK512" s="23" t="str">
        <f t="shared" si="431"/>
        <v/>
      </c>
      <c r="AL512" s="23" t="str">
        <f t="shared" si="432"/>
        <v xml:space="preserve"> гр.26</v>
      </c>
      <c r="AM512" s="23" t="str">
        <f t="shared" si="433"/>
        <v/>
      </c>
      <c r="AN512" s="23" t="str">
        <f t="shared" si="434"/>
        <v xml:space="preserve"> раздела 2</v>
      </c>
      <c r="AO512" s="23" t="str">
        <f t="shared" si="463"/>
        <v xml:space="preserve"> ф.0504072_О</v>
      </c>
      <c r="AP512" s="14" t="str">
        <f t="shared" si="435"/>
        <v/>
      </c>
      <c r="AQ512" s="23" t="str">
        <f t="shared" si="436"/>
        <v xml:space="preserve"> &lt;</v>
      </c>
      <c r="AR512" s="23" t="str">
        <f t="shared" si="437"/>
        <v/>
      </c>
      <c r="AS512" s="23" t="str">
        <f t="shared" si="438"/>
        <v xml:space="preserve"> соответствующим строкам</v>
      </c>
      <c r="AT512" s="23" t="str">
        <f t="shared" si="439"/>
        <v/>
      </c>
      <c r="AU512" s="23" t="str">
        <f t="shared" si="440"/>
        <v xml:space="preserve"> гр.42</v>
      </c>
      <c r="AV512" s="23" t="str">
        <f t="shared" si="441"/>
        <v/>
      </c>
      <c r="AW512" s="36" t="str">
        <f t="shared" si="442"/>
        <v xml:space="preserve"> раздела 2</v>
      </c>
      <c r="AX512" s="113" t="str">
        <f t="shared" si="443"/>
        <v xml:space="preserve"> - требуется пояснение.</v>
      </c>
    </row>
    <row r="513" spans="1:50" s="23" customFormat="1" ht="45" hidden="1" outlineLevel="1" x14ac:dyDescent="0.25">
      <c r="A513" s="116"/>
      <c r="B513" s="252" t="str">
        <f>"В"&amp;COUNTA($C$500:C513)&amp;"_"&amp;MID(I513,5,5)</f>
        <v>В14_072_О</v>
      </c>
      <c r="C513" s="121" t="s">
        <v>117</v>
      </c>
      <c r="D513" s="121" t="s">
        <v>116</v>
      </c>
      <c r="E513" s="121" t="s">
        <v>116</v>
      </c>
      <c r="F513" s="121" t="s">
        <v>116</v>
      </c>
      <c r="G513" s="121" t="s">
        <v>116</v>
      </c>
      <c r="H513" s="121" t="s">
        <v>116</v>
      </c>
      <c r="I513" s="121" t="s">
        <v>985</v>
      </c>
      <c r="J513" s="121"/>
      <c r="K513" s="121"/>
      <c r="L513" s="121"/>
      <c r="M513" s="25" t="s">
        <v>131</v>
      </c>
      <c r="N513" s="25" t="s">
        <v>120</v>
      </c>
      <c r="O513" s="25"/>
      <c r="P513" s="25" t="s">
        <v>1001</v>
      </c>
      <c r="Q513" s="110"/>
      <c r="R513" s="99" t="s">
        <v>520</v>
      </c>
      <c r="S513" s="109"/>
      <c r="T513" s="395"/>
      <c r="U513" s="25" t="s">
        <v>131</v>
      </c>
      <c r="V513" s="25" t="s">
        <v>120</v>
      </c>
      <c r="W513" s="25"/>
      <c r="X513" s="25" t="s">
        <v>1002</v>
      </c>
      <c r="Y513" s="121"/>
      <c r="Z513" s="131" t="str">
        <f t="shared" si="426"/>
        <v>по всем строкам гр.47 раздела 2 ф.0504072_О &lt; соответствующим строкам гр.42 раздела 2 - требуется пояснение.</v>
      </c>
      <c r="AA513" s="132" t="s">
        <v>271</v>
      </c>
      <c r="AB513" s="132" t="s">
        <v>116</v>
      </c>
      <c r="AC513" s="133"/>
      <c r="AD513" s="112">
        <v>45285.143449074072</v>
      </c>
      <c r="AE513" s="31" t="s">
        <v>6</v>
      </c>
      <c r="AF513" s="32" t="s">
        <v>123</v>
      </c>
      <c r="AG513" s="35">
        <f t="shared" si="427"/>
        <v>0</v>
      </c>
      <c r="AH513" s="6">
        <f t="shared" si="428"/>
        <v>0</v>
      </c>
      <c r="AI513" s="34">
        <f t="shared" si="429"/>
        <v>1</v>
      </c>
      <c r="AJ513" s="113" t="str">
        <f t="shared" si="430"/>
        <v>по всем строкам</v>
      </c>
      <c r="AK513" s="23" t="str">
        <f t="shared" si="431"/>
        <v/>
      </c>
      <c r="AL513" s="23" t="str">
        <f t="shared" si="432"/>
        <v xml:space="preserve"> гр.47</v>
      </c>
      <c r="AM513" s="23" t="str">
        <f t="shared" si="433"/>
        <v/>
      </c>
      <c r="AN513" s="23" t="str">
        <f t="shared" si="434"/>
        <v xml:space="preserve"> раздела 2</v>
      </c>
      <c r="AO513" s="23" t="str">
        <f t="shared" si="463"/>
        <v xml:space="preserve"> ф.0504072_О</v>
      </c>
      <c r="AP513" s="14" t="str">
        <f t="shared" si="435"/>
        <v/>
      </c>
      <c r="AQ513" s="23" t="str">
        <f t="shared" si="436"/>
        <v xml:space="preserve"> &lt;</v>
      </c>
      <c r="AR513" s="23" t="str">
        <f t="shared" si="437"/>
        <v/>
      </c>
      <c r="AS513" s="23" t="str">
        <f t="shared" si="438"/>
        <v xml:space="preserve"> соответствующим строкам</v>
      </c>
      <c r="AT513" s="23" t="str">
        <f t="shared" si="439"/>
        <v/>
      </c>
      <c r="AU513" s="23" t="str">
        <f t="shared" si="440"/>
        <v xml:space="preserve"> гр.42</v>
      </c>
      <c r="AV513" s="23" t="str">
        <f t="shared" si="441"/>
        <v/>
      </c>
      <c r="AW513" s="36" t="str">
        <f t="shared" si="442"/>
        <v xml:space="preserve"> раздела 2</v>
      </c>
      <c r="AX513" s="113" t="str">
        <f t="shared" si="443"/>
        <v xml:space="preserve"> - требуется пояснение.</v>
      </c>
    </row>
    <row r="514" spans="1:50" s="23" customFormat="1" ht="45" hidden="1" outlineLevel="1" x14ac:dyDescent="0.25">
      <c r="A514" s="116"/>
      <c r="B514" s="252" t="str">
        <f>"В"&amp;COUNTA($C$500:C514)&amp;"_"&amp;MID(I514,5,5)</f>
        <v>В15_072_О</v>
      </c>
      <c r="C514" s="121" t="s">
        <v>117</v>
      </c>
      <c r="D514" s="121" t="s">
        <v>116</v>
      </c>
      <c r="E514" s="121" t="s">
        <v>116</v>
      </c>
      <c r="F514" s="121" t="s">
        <v>116</v>
      </c>
      <c r="G514" s="121" t="s">
        <v>116</v>
      </c>
      <c r="H514" s="121" t="s">
        <v>116</v>
      </c>
      <c r="I514" s="121" t="s">
        <v>985</v>
      </c>
      <c r="J514" s="121"/>
      <c r="K514" s="121"/>
      <c r="L514" s="121"/>
      <c r="M514" s="25" t="s">
        <v>131</v>
      </c>
      <c r="N514" s="25" t="s">
        <v>120</v>
      </c>
      <c r="O514" s="25"/>
      <c r="P514" s="25" t="s">
        <v>1000</v>
      </c>
      <c r="Q514" s="110"/>
      <c r="R514" s="99" t="s">
        <v>520</v>
      </c>
      <c r="S514" s="109"/>
      <c r="T514" s="395"/>
      <c r="U514" s="25" t="s">
        <v>131</v>
      </c>
      <c r="V514" s="25" t="s">
        <v>120</v>
      </c>
      <c r="W514" s="25"/>
      <c r="X514" s="25" t="s">
        <v>1002</v>
      </c>
      <c r="Y514" s="121"/>
      <c r="Z514" s="131" t="str">
        <f t="shared" si="426"/>
        <v>по всем строкам гр.51 раздела 2 ф.0504072_О &lt; соответствующим строкам гр.42 раздела 2 - требуется пояснение.</v>
      </c>
      <c r="AA514" s="132" t="s">
        <v>271</v>
      </c>
      <c r="AB514" s="132" t="s">
        <v>116</v>
      </c>
      <c r="AC514" s="133"/>
      <c r="AD514" s="112">
        <v>45285.143460648149</v>
      </c>
      <c r="AE514" s="31" t="s">
        <v>6</v>
      </c>
      <c r="AF514" s="32" t="s">
        <v>123</v>
      </c>
      <c r="AG514" s="35">
        <f t="shared" si="427"/>
        <v>0</v>
      </c>
      <c r="AH514" s="6">
        <f t="shared" si="428"/>
        <v>0</v>
      </c>
      <c r="AI514" s="34">
        <f t="shared" si="429"/>
        <v>1</v>
      </c>
      <c r="AJ514" s="113" t="str">
        <f t="shared" si="430"/>
        <v>по всем строкам</v>
      </c>
      <c r="AK514" s="23" t="str">
        <f t="shared" si="431"/>
        <v/>
      </c>
      <c r="AL514" s="23" t="str">
        <f t="shared" si="432"/>
        <v xml:space="preserve"> гр.51</v>
      </c>
      <c r="AM514" s="23" t="str">
        <f t="shared" si="433"/>
        <v/>
      </c>
      <c r="AN514" s="23" t="str">
        <f t="shared" si="434"/>
        <v xml:space="preserve"> раздела 2</v>
      </c>
      <c r="AO514" s="23" t="str">
        <f t="shared" si="463"/>
        <v xml:space="preserve"> ф.0504072_О</v>
      </c>
      <c r="AP514" s="14" t="str">
        <f t="shared" si="435"/>
        <v/>
      </c>
      <c r="AQ514" s="23" t="str">
        <f t="shared" si="436"/>
        <v xml:space="preserve"> &lt;</v>
      </c>
      <c r="AR514" s="23" t="str">
        <f t="shared" si="437"/>
        <v/>
      </c>
      <c r="AS514" s="23" t="str">
        <f t="shared" si="438"/>
        <v xml:space="preserve"> соответствующим строкам</v>
      </c>
      <c r="AT514" s="23" t="str">
        <f t="shared" si="439"/>
        <v/>
      </c>
      <c r="AU514" s="23" t="str">
        <f t="shared" si="440"/>
        <v xml:space="preserve"> гр.42</v>
      </c>
      <c r="AV514" s="23" t="str">
        <f t="shared" si="441"/>
        <v/>
      </c>
      <c r="AW514" s="36" t="str">
        <f t="shared" si="442"/>
        <v xml:space="preserve"> раздела 2</v>
      </c>
      <c r="AX514" s="113" t="str">
        <f t="shared" si="443"/>
        <v xml:space="preserve"> - требуется пояснение.</v>
      </c>
    </row>
    <row r="515" spans="1:50" s="23" customFormat="1" ht="45" hidden="1" outlineLevel="1" x14ac:dyDescent="0.25">
      <c r="A515" s="116"/>
      <c r="B515" s="252" t="str">
        <f>"В"&amp;COUNTA($C$500:C515)&amp;"_"&amp;MID(I515,5,5)</f>
        <v>В16_072_О</v>
      </c>
      <c r="C515" s="121" t="s">
        <v>117</v>
      </c>
      <c r="D515" s="121" t="s">
        <v>116</v>
      </c>
      <c r="E515" s="121" t="s">
        <v>116</v>
      </c>
      <c r="F515" s="121" t="s">
        <v>116</v>
      </c>
      <c r="G515" s="121" t="s">
        <v>116</v>
      </c>
      <c r="H515" s="121" t="s">
        <v>116</v>
      </c>
      <c r="I515" s="121" t="s">
        <v>985</v>
      </c>
      <c r="J515" s="121"/>
      <c r="K515" s="121"/>
      <c r="L515" s="121"/>
      <c r="M515" s="25" t="s">
        <v>131</v>
      </c>
      <c r="N515" s="25" t="s">
        <v>120</v>
      </c>
      <c r="O515" s="25"/>
      <c r="P515" s="25" t="s">
        <v>1003</v>
      </c>
      <c r="Q515" s="110"/>
      <c r="R515" s="99" t="s">
        <v>520</v>
      </c>
      <c r="S515" s="109" t="s">
        <v>230</v>
      </c>
      <c r="T515" s="395"/>
      <c r="U515" s="25"/>
      <c r="V515" s="25"/>
      <c r="W515" s="25"/>
      <c r="X515" s="25"/>
      <c r="Y515" s="121"/>
      <c r="Z515" s="131" t="str">
        <f t="shared" si="426"/>
        <v>по всем строкам гр.6, 10, 14, 18, 22, 26, 30, 34, 38, 42, 43, 47, 51 раздела 2 ф.0504072_О &lt; 0 - требуется пояснение.</v>
      </c>
      <c r="AA515" s="132" t="s">
        <v>271</v>
      </c>
      <c r="AB515" s="132" t="s">
        <v>116</v>
      </c>
      <c r="AC515" s="133"/>
      <c r="AD515" s="112">
        <v>45285.143460648149</v>
      </c>
      <c r="AE515" s="31" t="s">
        <v>6</v>
      </c>
      <c r="AF515" s="32" t="s">
        <v>123</v>
      </c>
      <c r="AG515" s="35">
        <f t="shared" si="427"/>
        <v>0</v>
      </c>
      <c r="AH515" s="6">
        <f t="shared" si="428"/>
        <v>0</v>
      </c>
      <c r="AI515" s="34">
        <f t="shared" si="429"/>
        <v>1</v>
      </c>
      <c r="AJ515" s="113" t="str">
        <f t="shared" si="430"/>
        <v>по всем строкам</v>
      </c>
      <c r="AK515" s="23" t="str">
        <f t="shared" si="431"/>
        <v/>
      </c>
      <c r="AL515" s="23" t="str">
        <f t="shared" si="432"/>
        <v xml:space="preserve"> гр.6, 10, 14, 18, 22, 26, 30, 34, 38, 42, 43, 47, 51</v>
      </c>
      <c r="AM515" s="23" t="str">
        <f t="shared" si="433"/>
        <v/>
      </c>
      <c r="AN515" s="23" t="str">
        <f t="shared" si="434"/>
        <v xml:space="preserve"> раздела 2</v>
      </c>
      <c r="AO515" s="23" t="str">
        <f t="shared" si="463"/>
        <v xml:space="preserve"> ф.0504072_О</v>
      </c>
      <c r="AP515" s="14" t="str">
        <f t="shared" si="435"/>
        <v/>
      </c>
      <c r="AQ515" s="23" t="str">
        <f t="shared" si="436"/>
        <v xml:space="preserve"> &lt;</v>
      </c>
      <c r="AR515" s="23" t="str">
        <f t="shared" si="437"/>
        <v xml:space="preserve"> 0</v>
      </c>
      <c r="AS515" s="23" t="str">
        <f t="shared" si="438"/>
        <v/>
      </c>
      <c r="AT515" s="23" t="str">
        <f t="shared" si="439"/>
        <v/>
      </c>
      <c r="AU515" s="23" t="str">
        <f t="shared" si="440"/>
        <v/>
      </c>
      <c r="AV515" s="23" t="str">
        <f t="shared" si="441"/>
        <v/>
      </c>
      <c r="AW515" s="36" t="str">
        <f t="shared" si="442"/>
        <v/>
      </c>
      <c r="AX515" s="113" t="str">
        <f t="shared" si="443"/>
        <v xml:space="preserve"> - требуется пояснение.</v>
      </c>
    </row>
    <row r="516" spans="1:50" s="23" customFormat="1" ht="71.25" hidden="1" outlineLevel="1" x14ac:dyDescent="0.25">
      <c r="A516" s="116"/>
      <c r="B516" s="252" t="str">
        <f>"В"&amp;COUNTA($C$500:C516)&amp;"_"&amp;MID(I516,5,5)</f>
        <v>В17_072_О</v>
      </c>
      <c r="C516" s="121" t="s">
        <v>117</v>
      </c>
      <c r="D516" s="121" t="s">
        <v>116</v>
      </c>
      <c r="E516" s="121" t="s">
        <v>116</v>
      </c>
      <c r="F516" s="121" t="s">
        <v>116</v>
      </c>
      <c r="G516" s="121" t="s">
        <v>116</v>
      </c>
      <c r="H516" s="121" t="s">
        <v>116</v>
      </c>
      <c r="I516" s="121" t="s">
        <v>985</v>
      </c>
      <c r="J516" s="121"/>
      <c r="K516" s="121"/>
      <c r="L516" s="121"/>
      <c r="M516" s="25" t="s">
        <v>131</v>
      </c>
      <c r="N516" s="25" t="s">
        <v>986</v>
      </c>
      <c r="O516" s="25" t="s">
        <v>987</v>
      </c>
      <c r="P516" s="25" t="s">
        <v>422</v>
      </c>
      <c r="Q516" s="110"/>
      <c r="R516" s="99" t="s">
        <v>520</v>
      </c>
      <c r="S516" s="109"/>
      <c r="T516" s="395"/>
      <c r="U516" s="25" t="s">
        <v>131</v>
      </c>
      <c r="V516" s="25" t="s">
        <v>988</v>
      </c>
      <c r="W516" s="25"/>
      <c r="X516" s="25" t="s">
        <v>141</v>
      </c>
      <c r="Y516" s="121"/>
      <c r="Z516" s="131" t="str">
        <f t="shared" si="426"/>
        <v>стр.Детализированные 
(AAA BBBB CCCCCC0000 D00)
 (кроме стр.(AAA BBBB CCCZEZ0000 D00), 
где Z - код НП) гр.7 раздела 2 ф.0504072_О &lt; детализированные 
(AAA BBBB CCCCCCXXXX DYY) гр.11 раздела 2 - требуется пояснение.</v>
      </c>
      <c r="AA516" s="132" t="s">
        <v>271</v>
      </c>
      <c r="AB516" s="132" t="s">
        <v>116</v>
      </c>
      <c r="AC516" s="133"/>
      <c r="AD516" s="112">
        <v>45285.143472222226</v>
      </c>
      <c r="AE516" s="31" t="s">
        <v>6</v>
      </c>
      <c r="AF516" s="32" t="s">
        <v>123</v>
      </c>
      <c r="AG516" s="35">
        <f t="shared" si="427"/>
        <v>0</v>
      </c>
      <c r="AH516" s="6">
        <f t="shared" si="428"/>
        <v>0</v>
      </c>
      <c r="AI516" s="34">
        <f t="shared" si="429"/>
        <v>1</v>
      </c>
      <c r="AJ516" s="113" t="str">
        <f t="shared" si="430"/>
        <v xml:space="preserve">стр.Детализированные 
(AAA BBBB CCCCCC0000 D00)
</v>
      </c>
      <c r="AK516" s="23" t="str">
        <f t="shared" si="431"/>
        <v xml:space="preserve"> (кроме стр.(AAA BBBB CCCZEZ0000 D00), 
где Z - код НП)</v>
      </c>
      <c r="AL516" s="23" t="str">
        <f t="shared" si="432"/>
        <v xml:space="preserve"> гр.7</v>
      </c>
      <c r="AM516" s="23" t="str">
        <f t="shared" si="433"/>
        <v/>
      </c>
      <c r="AN516" s="23" t="str">
        <f t="shared" si="434"/>
        <v xml:space="preserve"> раздела 2</v>
      </c>
      <c r="AO516" s="23" t="str">
        <f t="shared" si="463"/>
        <v xml:space="preserve"> ф.0504072_О</v>
      </c>
      <c r="AP516" s="14" t="str">
        <f t="shared" si="435"/>
        <v/>
      </c>
      <c r="AQ516" s="23" t="str">
        <f t="shared" si="436"/>
        <v xml:space="preserve"> &lt;</v>
      </c>
      <c r="AR516" s="23" t="str">
        <f t="shared" si="437"/>
        <v/>
      </c>
      <c r="AS516" s="23" t="str">
        <f t="shared" si="438"/>
        <v xml:space="preserve"> детализированные 
(AAA BBBB CCCCCCXXXX DYY)</v>
      </c>
      <c r="AT516" s="23" t="str">
        <f t="shared" si="439"/>
        <v/>
      </c>
      <c r="AU516" s="23" t="str">
        <f t="shared" si="440"/>
        <v xml:space="preserve"> гр.11</v>
      </c>
      <c r="AV516" s="23" t="str">
        <f t="shared" si="441"/>
        <v/>
      </c>
      <c r="AW516" s="36" t="str">
        <f t="shared" si="442"/>
        <v xml:space="preserve"> раздела 2</v>
      </c>
      <c r="AX516" s="113" t="str">
        <f t="shared" si="443"/>
        <v xml:space="preserve"> - требуется пояснение.</v>
      </c>
    </row>
    <row r="517" spans="1:50" s="23" customFormat="1" ht="71.25" hidden="1" outlineLevel="1" x14ac:dyDescent="0.25">
      <c r="A517" s="116"/>
      <c r="B517" s="252" t="str">
        <f>"В"&amp;COUNTA($C$500:C517)&amp;"_"&amp;MID(I517,5,5)</f>
        <v>В18_072_О</v>
      </c>
      <c r="C517" s="121" t="s">
        <v>117</v>
      </c>
      <c r="D517" s="121" t="s">
        <v>116</v>
      </c>
      <c r="E517" s="121" t="s">
        <v>116</v>
      </c>
      <c r="F517" s="121" t="s">
        <v>116</v>
      </c>
      <c r="G517" s="121" t="s">
        <v>116</v>
      </c>
      <c r="H517" s="121" t="s">
        <v>116</v>
      </c>
      <c r="I517" s="121" t="s">
        <v>985</v>
      </c>
      <c r="J517" s="121"/>
      <c r="K517" s="121"/>
      <c r="L517" s="121"/>
      <c r="M517" s="25" t="s">
        <v>131</v>
      </c>
      <c r="N517" s="25" t="s">
        <v>989</v>
      </c>
      <c r="O517" s="25"/>
      <c r="P517" s="25" t="s">
        <v>422</v>
      </c>
      <c r="Q517" s="110"/>
      <c r="R517" s="99" t="s">
        <v>520</v>
      </c>
      <c r="S517" s="109"/>
      <c r="T517" s="395"/>
      <c r="U517" s="25" t="s">
        <v>131</v>
      </c>
      <c r="V517" s="25" t="s">
        <v>990</v>
      </c>
      <c r="W517" s="25"/>
      <c r="X517" s="25" t="s">
        <v>141</v>
      </c>
      <c r="Y517" s="121"/>
      <c r="Z517" s="131" t="str">
        <f t="shared" si="426"/>
        <v>стр.Детализированные 
(AAA BBBB CCCCCCCCCC D00)
 гр.7 раздела 2 ф.0504072_О &lt; детализированные 
(AAA BBBB CCCCCCCCCC DYY) гр.11 раздела 2 - требуется пояснение.</v>
      </c>
      <c r="AA517" s="132" t="s">
        <v>271</v>
      </c>
      <c r="AB517" s="132" t="s">
        <v>116</v>
      </c>
      <c r="AC517" s="133"/>
      <c r="AD517" s="112">
        <v>45285.143472222226</v>
      </c>
      <c r="AE517" s="31" t="s">
        <v>6</v>
      </c>
      <c r="AF517" s="32" t="s">
        <v>123</v>
      </c>
      <c r="AG517" s="35">
        <f t="shared" si="427"/>
        <v>0</v>
      </c>
      <c r="AH517" s="6">
        <f t="shared" si="428"/>
        <v>0</v>
      </c>
      <c r="AI517" s="34">
        <f t="shared" si="429"/>
        <v>1</v>
      </c>
      <c r="AJ517" s="113" t="str">
        <f t="shared" si="430"/>
        <v xml:space="preserve">стр.Детализированные 
(AAA BBBB CCCCCCCCCC D00)
</v>
      </c>
      <c r="AK517" s="23" t="str">
        <f t="shared" si="431"/>
        <v/>
      </c>
      <c r="AL517" s="23" t="str">
        <f t="shared" si="432"/>
        <v xml:space="preserve"> гр.7</v>
      </c>
      <c r="AM517" s="23" t="str">
        <f t="shared" si="433"/>
        <v/>
      </c>
      <c r="AN517" s="23" t="str">
        <f t="shared" si="434"/>
        <v xml:space="preserve"> раздела 2</v>
      </c>
      <c r="AO517" s="23" t="str">
        <f t="shared" si="463"/>
        <v xml:space="preserve"> ф.0504072_О</v>
      </c>
      <c r="AP517" s="14" t="str">
        <f t="shared" si="435"/>
        <v/>
      </c>
      <c r="AQ517" s="23" t="str">
        <f t="shared" si="436"/>
        <v xml:space="preserve"> &lt;</v>
      </c>
      <c r="AR517" s="23" t="str">
        <f t="shared" si="437"/>
        <v/>
      </c>
      <c r="AS517" s="23" t="str">
        <f t="shared" si="438"/>
        <v xml:space="preserve"> детализированные 
(AAA BBBB CCCCCCCCCC DYY)</v>
      </c>
      <c r="AT517" s="23" t="str">
        <f t="shared" si="439"/>
        <v/>
      </c>
      <c r="AU517" s="23" t="str">
        <f t="shared" si="440"/>
        <v xml:space="preserve"> гр.11</v>
      </c>
      <c r="AV517" s="23" t="str">
        <f t="shared" si="441"/>
        <v/>
      </c>
      <c r="AW517" s="36" t="str">
        <f t="shared" si="442"/>
        <v xml:space="preserve"> раздела 2</v>
      </c>
      <c r="AX517" s="113" t="str">
        <f t="shared" si="443"/>
        <v xml:space="preserve"> - требуется пояснение.</v>
      </c>
    </row>
    <row r="518" spans="1:50" s="23" customFormat="1" ht="75" hidden="1" outlineLevel="1" x14ac:dyDescent="0.25">
      <c r="A518" s="116"/>
      <c r="B518" s="252" t="str">
        <f>"В"&amp;COUNTA($C$500:C518)&amp;"_"&amp;MID(I518,5,5)</f>
        <v>В19_072_О</v>
      </c>
      <c r="C518" s="121" t="s">
        <v>117</v>
      </c>
      <c r="D518" s="121" t="s">
        <v>116</v>
      </c>
      <c r="E518" s="121" t="s">
        <v>116</v>
      </c>
      <c r="F518" s="121" t="s">
        <v>116</v>
      </c>
      <c r="G518" s="121" t="s">
        <v>116</v>
      </c>
      <c r="H518" s="121" t="s">
        <v>116</v>
      </c>
      <c r="I518" s="121" t="s">
        <v>985</v>
      </c>
      <c r="J518" s="121"/>
      <c r="K518" s="121"/>
      <c r="L518" s="121"/>
      <c r="M518" s="25" t="s">
        <v>131</v>
      </c>
      <c r="N518" s="25" t="s">
        <v>991</v>
      </c>
      <c r="O518" s="25"/>
      <c r="P518" s="25" t="s">
        <v>422</v>
      </c>
      <c r="Q518" s="110"/>
      <c r="R518" s="99" t="s">
        <v>520</v>
      </c>
      <c r="S518" s="109"/>
      <c r="T518" s="395"/>
      <c r="U518" s="25" t="s">
        <v>131</v>
      </c>
      <c r="V518" s="25" t="s">
        <v>992</v>
      </c>
      <c r="W518" s="25"/>
      <c r="X518" s="25" t="s">
        <v>141</v>
      </c>
      <c r="Y518" s="121"/>
      <c r="Z518" s="131" t="str">
        <f t="shared" si="426"/>
        <v>стр.Детализированные 
(AAA BBBB CCCZEZ0000 D00), где Z - код НП
 гр.7 раздела 2 ф.0504072_О &lt; детализированные 
(AAA BBBB CCCCZEXXXX DYY), где Z - код НП гр.11 раздела 2 - требуется пояснение.</v>
      </c>
      <c r="AA518" s="132" t="s">
        <v>271</v>
      </c>
      <c r="AB518" s="132" t="s">
        <v>116</v>
      </c>
      <c r="AC518" s="133"/>
      <c r="AD518" s="112">
        <v>45285.143483796295</v>
      </c>
      <c r="AE518" s="31" t="s">
        <v>6</v>
      </c>
      <c r="AF518" s="32" t="s">
        <v>123</v>
      </c>
      <c r="AG518" s="35">
        <f t="shared" si="427"/>
        <v>0</v>
      </c>
      <c r="AH518" s="6">
        <f t="shared" si="428"/>
        <v>0</v>
      </c>
      <c r="AI518" s="34">
        <f t="shared" si="429"/>
        <v>1</v>
      </c>
      <c r="AJ518" s="113" t="str">
        <f t="shared" si="430"/>
        <v xml:space="preserve">стр.Детализированные 
(AAA BBBB CCCZEZ0000 D00), где Z - код НП
</v>
      </c>
      <c r="AK518" s="23" t="str">
        <f t="shared" si="431"/>
        <v/>
      </c>
      <c r="AL518" s="23" t="str">
        <f t="shared" si="432"/>
        <v xml:space="preserve"> гр.7</v>
      </c>
      <c r="AM518" s="23" t="str">
        <f t="shared" si="433"/>
        <v/>
      </c>
      <c r="AN518" s="23" t="str">
        <f t="shared" si="434"/>
        <v xml:space="preserve"> раздела 2</v>
      </c>
      <c r="AO518" s="23" t="str">
        <f t="shared" si="463"/>
        <v xml:space="preserve"> ф.0504072_О</v>
      </c>
      <c r="AP518" s="14" t="str">
        <f t="shared" si="435"/>
        <v/>
      </c>
      <c r="AQ518" s="23" t="str">
        <f t="shared" si="436"/>
        <v xml:space="preserve"> &lt;</v>
      </c>
      <c r="AR518" s="23" t="str">
        <f t="shared" si="437"/>
        <v/>
      </c>
      <c r="AS518" s="23" t="str">
        <f t="shared" si="438"/>
        <v xml:space="preserve"> детализированные 
(AAA BBBB CCCCZEXXXX DYY), где Z - код НП</v>
      </c>
      <c r="AT518" s="23" t="str">
        <f t="shared" si="439"/>
        <v/>
      </c>
      <c r="AU518" s="23" t="str">
        <f t="shared" si="440"/>
        <v xml:space="preserve"> гр.11</v>
      </c>
      <c r="AV518" s="23" t="str">
        <f t="shared" si="441"/>
        <v/>
      </c>
      <c r="AW518" s="36" t="str">
        <f t="shared" si="442"/>
        <v xml:space="preserve"> раздела 2</v>
      </c>
      <c r="AX518" s="113" t="str">
        <f t="shared" si="443"/>
        <v xml:space="preserve"> - требуется пояснение.</v>
      </c>
    </row>
    <row r="519" spans="1:50" s="23" customFormat="1" ht="45" hidden="1" outlineLevel="1" x14ac:dyDescent="0.25">
      <c r="A519" s="116"/>
      <c r="B519" s="252" t="str">
        <f>"В"&amp;COUNTA($C$500:C519)&amp;"_"&amp;MID(I519,5,5)</f>
        <v>В20_072_О</v>
      </c>
      <c r="C519" s="121" t="s">
        <v>117</v>
      </c>
      <c r="D519" s="121" t="s">
        <v>116</v>
      </c>
      <c r="E519" s="121" t="s">
        <v>116</v>
      </c>
      <c r="F519" s="121" t="s">
        <v>116</v>
      </c>
      <c r="G519" s="121" t="s">
        <v>116</v>
      </c>
      <c r="H519" s="121" t="s">
        <v>116</v>
      </c>
      <c r="I519" s="121" t="s">
        <v>985</v>
      </c>
      <c r="J519" s="121"/>
      <c r="K519" s="121"/>
      <c r="L519" s="121"/>
      <c r="M519" s="25" t="s">
        <v>131</v>
      </c>
      <c r="N519" s="25" t="s">
        <v>993</v>
      </c>
      <c r="O519" s="25"/>
      <c r="P519" s="25" t="s">
        <v>422</v>
      </c>
      <c r="Q519" s="110"/>
      <c r="R519" s="99" t="s">
        <v>520</v>
      </c>
      <c r="S519" s="109"/>
      <c r="T519" s="395"/>
      <c r="U519" s="25" t="s">
        <v>131</v>
      </c>
      <c r="V519" s="25" t="s">
        <v>994</v>
      </c>
      <c r="W519" s="25"/>
      <c r="X519" s="25" t="s">
        <v>141</v>
      </c>
      <c r="Y519" s="121"/>
      <c r="Z519" s="131" t="str">
        <f t="shared" si="426"/>
        <v>стр.РАСХОДЫ БЮДЖЕТА - ВСЕГО
 гр.7 раздела 2 ф.0504072_О &lt; РАСХОДЫ БЮДЖЕТА - ВСЕГО гр.11 раздела 2 - требуется пояснение.</v>
      </c>
      <c r="AA519" s="132" t="s">
        <v>271</v>
      </c>
      <c r="AB519" s="132" t="s">
        <v>116</v>
      </c>
      <c r="AC519" s="133"/>
      <c r="AD519" s="112">
        <v>45285.143483796295</v>
      </c>
      <c r="AE519" s="31" t="s">
        <v>6</v>
      </c>
      <c r="AF519" s="32" t="s">
        <v>123</v>
      </c>
      <c r="AG519" s="35">
        <f t="shared" si="427"/>
        <v>0</v>
      </c>
      <c r="AH519" s="6">
        <f t="shared" si="428"/>
        <v>0</v>
      </c>
      <c r="AI519" s="34">
        <f t="shared" si="429"/>
        <v>1</v>
      </c>
      <c r="AJ519" s="113" t="str">
        <f t="shared" si="430"/>
        <v xml:space="preserve">стр.РАСХОДЫ БЮДЖЕТА - ВСЕГО
</v>
      </c>
      <c r="AK519" s="23" t="str">
        <f t="shared" si="431"/>
        <v/>
      </c>
      <c r="AL519" s="23" t="str">
        <f t="shared" si="432"/>
        <v xml:space="preserve"> гр.7</v>
      </c>
      <c r="AM519" s="23" t="str">
        <f t="shared" si="433"/>
        <v/>
      </c>
      <c r="AN519" s="23" t="str">
        <f t="shared" si="434"/>
        <v xml:space="preserve"> раздела 2</v>
      </c>
      <c r="AO519" s="23" t="str">
        <f t="shared" si="463"/>
        <v xml:space="preserve"> ф.0504072_О</v>
      </c>
      <c r="AP519" s="14" t="str">
        <f t="shared" si="435"/>
        <v/>
      </c>
      <c r="AQ519" s="23" t="str">
        <f t="shared" si="436"/>
        <v xml:space="preserve"> &lt;</v>
      </c>
      <c r="AR519" s="23" t="str">
        <f t="shared" si="437"/>
        <v/>
      </c>
      <c r="AS519" s="23" t="str">
        <f t="shared" si="438"/>
        <v xml:space="preserve"> РАСХОДЫ БЮДЖЕТА - ВСЕГО</v>
      </c>
      <c r="AT519" s="23" t="str">
        <f t="shared" si="439"/>
        <v/>
      </c>
      <c r="AU519" s="23" t="str">
        <f t="shared" si="440"/>
        <v xml:space="preserve"> гр.11</v>
      </c>
      <c r="AV519" s="23" t="str">
        <f t="shared" si="441"/>
        <v/>
      </c>
      <c r="AW519" s="36" t="str">
        <f t="shared" si="442"/>
        <v xml:space="preserve"> раздела 2</v>
      </c>
      <c r="AX519" s="113" t="str">
        <f t="shared" si="443"/>
        <v xml:space="preserve"> - требуется пояснение.</v>
      </c>
    </row>
    <row r="520" spans="1:50" s="23" customFormat="1" ht="45" hidden="1" outlineLevel="1" x14ac:dyDescent="0.25">
      <c r="A520" s="116"/>
      <c r="B520" s="252" t="str">
        <f>"В"&amp;COUNTA($C$500:C520)&amp;"_"&amp;MID(I520,5,5)</f>
        <v>В21_072_О</v>
      </c>
      <c r="C520" s="121" t="s">
        <v>117</v>
      </c>
      <c r="D520" s="121" t="s">
        <v>116</v>
      </c>
      <c r="E520" s="121" t="s">
        <v>116</v>
      </c>
      <c r="F520" s="121" t="s">
        <v>116</v>
      </c>
      <c r="G520" s="121" t="s">
        <v>116</v>
      </c>
      <c r="H520" s="121" t="s">
        <v>116</v>
      </c>
      <c r="I520" s="121" t="s">
        <v>985</v>
      </c>
      <c r="J520" s="121"/>
      <c r="K520" s="121"/>
      <c r="L520" s="121"/>
      <c r="M520" s="25" t="s">
        <v>131</v>
      </c>
      <c r="N520" s="25" t="s">
        <v>120</v>
      </c>
      <c r="O520" s="25"/>
      <c r="P520" s="25" t="s">
        <v>141</v>
      </c>
      <c r="Q520" s="25"/>
      <c r="R520" s="72" t="s">
        <v>122</v>
      </c>
      <c r="S520" s="25"/>
      <c r="T520" s="382"/>
      <c r="U520" s="25" t="s">
        <v>131</v>
      </c>
      <c r="V520" s="25" t="s">
        <v>120</v>
      </c>
      <c r="W520" s="25"/>
      <c r="X520" s="25" t="s">
        <v>508</v>
      </c>
      <c r="Y520" s="121"/>
      <c r="Z520" s="131" t="str">
        <f t="shared" si="426"/>
        <v>по всем строкам гр.11 раздела 2 ф.0504072_О &lt;&gt; соответствующим строкам гр.15 раздела 2 - требуется пояснение.</v>
      </c>
      <c r="AA520" s="132" t="s">
        <v>271</v>
      </c>
      <c r="AB520" s="132" t="s">
        <v>116</v>
      </c>
      <c r="AC520" s="133"/>
      <c r="AD520" s="112">
        <v>45285.143483796295</v>
      </c>
      <c r="AE520" s="31" t="s">
        <v>6</v>
      </c>
      <c r="AF520" s="32" t="s">
        <v>123</v>
      </c>
      <c r="AG520" s="35">
        <f t="shared" si="427"/>
        <v>0</v>
      </c>
      <c r="AH520" s="6">
        <f t="shared" si="428"/>
        <v>0</v>
      </c>
      <c r="AI520" s="34">
        <f t="shared" si="429"/>
        <v>1</v>
      </c>
      <c r="AJ520" s="113" t="str">
        <f t="shared" si="430"/>
        <v>по всем строкам</v>
      </c>
      <c r="AK520" s="23" t="str">
        <f t="shared" si="431"/>
        <v/>
      </c>
      <c r="AL520" s="23" t="str">
        <f t="shared" si="432"/>
        <v xml:space="preserve"> гр.11</v>
      </c>
      <c r="AM520" s="23" t="str">
        <f t="shared" si="433"/>
        <v/>
      </c>
      <c r="AN520" s="23" t="str">
        <f t="shared" si="434"/>
        <v xml:space="preserve"> раздела 2</v>
      </c>
      <c r="AO520" s="23" t="str">
        <f t="shared" si="463"/>
        <v xml:space="preserve"> ф.0504072_О</v>
      </c>
      <c r="AP520" s="14" t="str">
        <f t="shared" si="435"/>
        <v/>
      </c>
      <c r="AQ520" s="23" t="str">
        <f t="shared" si="436"/>
        <v xml:space="preserve"> &lt;&gt;</v>
      </c>
      <c r="AR520" s="23" t="str">
        <f t="shared" si="437"/>
        <v/>
      </c>
      <c r="AS520" s="23" t="str">
        <f t="shared" si="438"/>
        <v xml:space="preserve"> соответствующим строкам</v>
      </c>
      <c r="AT520" s="23" t="str">
        <f t="shared" si="439"/>
        <v/>
      </c>
      <c r="AU520" s="23" t="str">
        <f t="shared" si="440"/>
        <v xml:space="preserve"> гр.15</v>
      </c>
      <c r="AV520" s="23" t="str">
        <f t="shared" si="441"/>
        <v/>
      </c>
      <c r="AW520" s="36" t="str">
        <f t="shared" si="442"/>
        <v xml:space="preserve"> раздела 2</v>
      </c>
      <c r="AX520" s="113" t="str">
        <f t="shared" si="443"/>
        <v xml:space="preserve"> - требуется пояснение.</v>
      </c>
    </row>
    <row r="521" spans="1:50" s="23" customFormat="1" ht="45" hidden="1" outlineLevel="1" x14ac:dyDescent="0.25">
      <c r="A521" s="116"/>
      <c r="B521" s="252" t="str">
        <f>"В"&amp;COUNTA($C$500:C521)&amp;"_"&amp;MID(I521,5,5)</f>
        <v>В22_072_О</v>
      </c>
      <c r="C521" s="121" t="s">
        <v>117</v>
      </c>
      <c r="D521" s="121" t="s">
        <v>116</v>
      </c>
      <c r="E521" s="121" t="s">
        <v>116</v>
      </c>
      <c r="F521" s="121" t="s">
        <v>116</v>
      </c>
      <c r="G521" s="121" t="s">
        <v>116</v>
      </c>
      <c r="H521" s="121" t="s">
        <v>116</v>
      </c>
      <c r="I521" s="121" t="s">
        <v>985</v>
      </c>
      <c r="J521" s="121"/>
      <c r="K521" s="121"/>
      <c r="L521" s="121"/>
      <c r="M521" s="25" t="s">
        <v>131</v>
      </c>
      <c r="N521" s="25" t="s">
        <v>120</v>
      </c>
      <c r="O521" s="25"/>
      <c r="P521" s="25" t="s">
        <v>508</v>
      </c>
      <c r="Q521" s="110"/>
      <c r="R521" s="99" t="s">
        <v>520</v>
      </c>
      <c r="S521" s="109"/>
      <c r="T521" s="395"/>
      <c r="U521" s="25" t="s">
        <v>131</v>
      </c>
      <c r="V521" s="25" t="s">
        <v>120</v>
      </c>
      <c r="W521" s="25"/>
      <c r="X521" s="25" t="s">
        <v>267</v>
      </c>
      <c r="Y521" s="121"/>
      <c r="Z521" s="131" t="str">
        <f t="shared" si="426"/>
        <v>по всем строкам гр.15 раздела 2 ф.0504072_О &lt; соответствующим строкам гр.19 раздела 2 - требуется пояснение.</v>
      </c>
      <c r="AA521" s="132" t="s">
        <v>271</v>
      </c>
      <c r="AB521" s="132" t="s">
        <v>116</v>
      </c>
      <c r="AC521" s="133"/>
      <c r="AD521" s="112">
        <v>45285.143495370372</v>
      </c>
      <c r="AE521" s="31" t="s">
        <v>6</v>
      </c>
      <c r="AF521" s="32" t="s">
        <v>123</v>
      </c>
      <c r="AG521" s="35">
        <f t="shared" si="427"/>
        <v>0</v>
      </c>
      <c r="AH521" s="6">
        <f t="shared" si="428"/>
        <v>0</v>
      </c>
      <c r="AI521" s="34">
        <f t="shared" si="429"/>
        <v>1</v>
      </c>
      <c r="AJ521" s="113" t="str">
        <f t="shared" si="430"/>
        <v>по всем строкам</v>
      </c>
      <c r="AK521" s="23" t="str">
        <f t="shared" si="431"/>
        <v/>
      </c>
      <c r="AL521" s="23" t="str">
        <f t="shared" si="432"/>
        <v xml:space="preserve"> гр.15</v>
      </c>
      <c r="AM521" s="23" t="str">
        <f t="shared" si="433"/>
        <v/>
      </c>
      <c r="AN521" s="23" t="str">
        <f t="shared" si="434"/>
        <v xml:space="preserve"> раздела 2</v>
      </c>
      <c r="AO521" s="23" t="str">
        <f t="shared" si="463"/>
        <v xml:space="preserve"> ф.0504072_О</v>
      </c>
      <c r="AP521" s="14" t="str">
        <f t="shared" si="435"/>
        <v/>
      </c>
      <c r="AQ521" s="23" t="str">
        <f t="shared" si="436"/>
        <v xml:space="preserve"> &lt;</v>
      </c>
      <c r="AR521" s="23" t="str">
        <f t="shared" si="437"/>
        <v/>
      </c>
      <c r="AS521" s="23" t="str">
        <f t="shared" si="438"/>
        <v xml:space="preserve"> соответствующим строкам</v>
      </c>
      <c r="AT521" s="23" t="str">
        <f t="shared" si="439"/>
        <v/>
      </c>
      <c r="AU521" s="23" t="str">
        <f t="shared" si="440"/>
        <v xml:space="preserve"> гр.19</v>
      </c>
      <c r="AV521" s="23" t="str">
        <f t="shared" si="441"/>
        <v/>
      </c>
      <c r="AW521" s="36" t="str">
        <f t="shared" si="442"/>
        <v xml:space="preserve"> раздела 2</v>
      </c>
      <c r="AX521" s="113" t="str">
        <f t="shared" si="443"/>
        <v xml:space="preserve"> - требуется пояснение.</v>
      </c>
    </row>
    <row r="522" spans="1:50" s="23" customFormat="1" ht="45" hidden="1" outlineLevel="1" x14ac:dyDescent="0.25">
      <c r="A522" s="116"/>
      <c r="B522" s="252" t="str">
        <f>"В"&amp;COUNTA($C$500:C522)&amp;"_"&amp;MID(I522,5,5)</f>
        <v>В23_072_О</v>
      </c>
      <c r="C522" s="121" t="s">
        <v>117</v>
      </c>
      <c r="D522" s="121" t="s">
        <v>116</v>
      </c>
      <c r="E522" s="121" t="s">
        <v>116</v>
      </c>
      <c r="F522" s="121" t="s">
        <v>116</v>
      </c>
      <c r="G522" s="121" t="s">
        <v>116</v>
      </c>
      <c r="H522" s="121" t="s">
        <v>116</v>
      </c>
      <c r="I522" s="121" t="s">
        <v>985</v>
      </c>
      <c r="J522" s="121"/>
      <c r="K522" s="121"/>
      <c r="L522" s="121"/>
      <c r="M522" s="25" t="s">
        <v>131</v>
      </c>
      <c r="N522" s="25" t="s">
        <v>120</v>
      </c>
      <c r="O522" s="25"/>
      <c r="P522" s="25" t="s">
        <v>1004</v>
      </c>
      <c r="Q522" s="110"/>
      <c r="R522" s="99" t="s">
        <v>520</v>
      </c>
      <c r="S522" s="109"/>
      <c r="T522" s="395"/>
      <c r="U522" s="25" t="s">
        <v>131</v>
      </c>
      <c r="V522" s="25" t="s">
        <v>120</v>
      </c>
      <c r="W522" s="25"/>
      <c r="X522" s="25" t="s">
        <v>1005</v>
      </c>
      <c r="Y522" s="121"/>
      <c r="Z522" s="131" t="str">
        <f t="shared" si="426"/>
        <v>по всем строкам гр.31 раздела 2 ф.0504072_О &lt; соответствующим строкам гр.35 раздела 2 - требуется пояснение.</v>
      </c>
      <c r="AA522" s="132" t="s">
        <v>271</v>
      </c>
      <c r="AB522" s="132" t="s">
        <v>116</v>
      </c>
      <c r="AC522" s="133"/>
      <c r="AD522" s="112">
        <v>45285.143495370372</v>
      </c>
      <c r="AE522" s="31" t="s">
        <v>6</v>
      </c>
      <c r="AF522" s="32" t="s">
        <v>123</v>
      </c>
      <c r="AG522" s="35">
        <f t="shared" si="427"/>
        <v>0</v>
      </c>
      <c r="AH522" s="6">
        <f t="shared" si="428"/>
        <v>0</v>
      </c>
      <c r="AI522" s="34">
        <f t="shared" si="429"/>
        <v>1</v>
      </c>
      <c r="AJ522" s="113" t="str">
        <f t="shared" si="430"/>
        <v>по всем строкам</v>
      </c>
      <c r="AK522" s="23" t="str">
        <f t="shared" si="431"/>
        <v/>
      </c>
      <c r="AL522" s="23" t="str">
        <f t="shared" si="432"/>
        <v xml:space="preserve"> гр.31</v>
      </c>
      <c r="AM522" s="23" t="str">
        <f t="shared" si="433"/>
        <v/>
      </c>
      <c r="AN522" s="23" t="str">
        <f t="shared" si="434"/>
        <v xml:space="preserve"> раздела 2</v>
      </c>
      <c r="AO522" s="23" t="str">
        <f t="shared" si="463"/>
        <v xml:space="preserve"> ф.0504072_О</v>
      </c>
      <c r="AP522" s="14" t="str">
        <f t="shared" si="435"/>
        <v/>
      </c>
      <c r="AQ522" s="23" t="str">
        <f t="shared" si="436"/>
        <v xml:space="preserve"> &lt;</v>
      </c>
      <c r="AR522" s="23" t="str">
        <f t="shared" si="437"/>
        <v/>
      </c>
      <c r="AS522" s="23" t="str">
        <f t="shared" si="438"/>
        <v xml:space="preserve"> соответствующим строкам</v>
      </c>
      <c r="AT522" s="23" t="str">
        <f t="shared" si="439"/>
        <v/>
      </c>
      <c r="AU522" s="23" t="str">
        <f t="shared" si="440"/>
        <v xml:space="preserve"> гр.35</v>
      </c>
      <c r="AV522" s="23" t="str">
        <f t="shared" si="441"/>
        <v/>
      </c>
      <c r="AW522" s="36" t="str">
        <f t="shared" si="442"/>
        <v xml:space="preserve"> раздела 2</v>
      </c>
      <c r="AX522" s="113" t="str">
        <f t="shared" si="443"/>
        <v xml:space="preserve"> - требуется пояснение.</v>
      </c>
    </row>
    <row r="523" spans="1:50" s="23" customFormat="1" ht="45" hidden="1" outlineLevel="1" x14ac:dyDescent="0.25">
      <c r="A523" s="116"/>
      <c r="B523" s="252" t="str">
        <f>"В"&amp;COUNTA($C$500:C523)&amp;"_"&amp;MID(I523,5,5)</f>
        <v>В24_072_О</v>
      </c>
      <c r="C523" s="121" t="s">
        <v>117</v>
      </c>
      <c r="D523" s="121" t="s">
        <v>116</v>
      </c>
      <c r="E523" s="121" t="s">
        <v>116</v>
      </c>
      <c r="F523" s="121" t="s">
        <v>116</v>
      </c>
      <c r="G523" s="121" t="s">
        <v>116</v>
      </c>
      <c r="H523" s="121" t="s">
        <v>116</v>
      </c>
      <c r="I523" s="121" t="s">
        <v>985</v>
      </c>
      <c r="J523" s="121"/>
      <c r="K523" s="121"/>
      <c r="L523" s="121"/>
      <c r="M523" s="25" t="s">
        <v>131</v>
      </c>
      <c r="N523" s="25" t="s">
        <v>120</v>
      </c>
      <c r="O523" s="25"/>
      <c r="P523" s="25" t="s">
        <v>1005</v>
      </c>
      <c r="Q523" s="110"/>
      <c r="R523" s="99" t="s">
        <v>520</v>
      </c>
      <c r="S523" s="109"/>
      <c r="T523" s="395"/>
      <c r="U523" s="25" t="s">
        <v>131</v>
      </c>
      <c r="V523" s="25" t="s">
        <v>120</v>
      </c>
      <c r="W523" s="25"/>
      <c r="X523" s="25" t="s">
        <v>1006</v>
      </c>
      <c r="Y523" s="121"/>
      <c r="Z523" s="131" t="str">
        <f t="shared" si="426"/>
        <v>по всем строкам гр.35 раздела 2 ф.0504072_О &lt; соответствующим строкам гр.39 раздела 2 - требуется пояснение.</v>
      </c>
      <c r="AA523" s="132" t="s">
        <v>271</v>
      </c>
      <c r="AB523" s="132" t="s">
        <v>116</v>
      </c>
      <c r="AC523" s="133"/>
      <c r="AD523" s="112">
        <v>45285.143506944441</v>
      </c>
      <c r="AE523" s="31" t="s">
        <v>6</v>
      </c>
      <c r="AF523" s="32" t="s">
        <v>123</v>
      </c>
      <c r="AG523" s="35">
        <f t="shared" si="427"/>
        <v>0</v>
      </c>
      <c r="AH523" s="6">
        <f t="shared" si="428"/>
        <v>0</v>
      </c>
      <c r="AI523" s="34">
        <f t="shared" si="429"/>
        <v>1</v>
      </c>
      <c r="AJ523" s="113" t="str">
        <f t="shared" si="430"/>
        <v>по всем строкам</v>
      </c>
      <c r="AK523" s="23" t="str">
        <f t="shared" si="431"/>
        <v/>
      </c>
      <c r="AL523" s="23" t="str">
        <f t="shared" si="432"/>
        <v xml:space="preserve"> гр.35</v>
      </c>
      <c r="AM523" s="23" t="str">
        <f t="shared" si="433"/>
        <v/>
      </c>
      <c r="AN523" s="23" t="str">
        <f t="shared" si="434"/>
        <v xml:space="preserve"> раздела 2</v>
      </c>
      <c r="AO523" s="23" t="str">
        <f t="shared" si="463"/>
        <v xml:space="preserve"> ф.0504072_О</v>
      </c>
      <c r="AP523" s="14" t="str">
        <f t="shared" si="435"/>
        <v/>
      </c>
      <c r="AQ523" s="23" t="str">
        <f t="shared" si="436"/>
        <v xml:space="preserve"> &lt;</v>
      </c>
      <c r="AR523" s="23" t="str">
        <f t="shared" si="437"/>
        <v/>
      </c>
      <c r="AS523" s="23" t="str">
        <f t="shared" si="438"/>
        <v xml:space="preserve"> соответствующим строкам</v>
      </c>
      <c r="AT523" s="23" t="str">
        <f t="shared" si="439"/>
        <v/>
      </c>
      <c r="AU523" s="23" t="str">
        <f t="shared" si="440"/>
        <v xml:space="preserve"> гр.39</v>
      </c>
      <c r="AV523" s="23" t="str">
        <f t="shared" si="441"/>
        <v/>
      </c>
      <c r="AW523" s="36" t="str">
        <f t="shared" si="442"/>
        <v xml:space="preserve"> раздела 2</v>
      </c>
      <c r="AX523" s="113" t="str">
        <f t="shared" si="443"/>
        <v xml:space="preserve"> - требуется пояснение.</v>
      </c>
    </row>
    <row r="524" spans="1:50" s="23" customFormat="1" ht="45" hidden="1" outlineLevel="1" x14ac:dyDescent="0.25">
      <c r="A524" s="116"/>
      <c r="B524" s="252" t="str">
        <f>"В"&amp;COUNTA($C$500:C524)&amp;"_"&amp;MID(I524,5,5)</f>
        <v>В25_072_О</v>
      </c>
      <c r="C524" s="121" t="s">
        <v>117</v>
      </c>
      <c r="D524" s="121" t="s">
        <v>116</v>
      </c>
      <c r="E524" s="121" t="s">
        <v>116</v>
      </c>
      <c r="F524" s="121" t="s">
        <v>116</v>
      </c>
      <c r="G524" s="121" t="s">
        <v>116</v>
      </c>
      <c r="H524" s="121" t="s">
        <v>116</v>
      </c>
      <c r="I524" s="121" t="s">
        <v>985</v>
      </c>
      <c r="J524" s="121"/>
      <c r="K524" s="121"/>
      <c r="L524" s="121"/>
      <c r="M524" s="25" t="s">
        <v>131</v>
      </c>
      <c r="N524" s="25" t="s">
        <v>120</v>
      </c>
      <c r="O524" s="25"/>
      <c r="P524" s="25" t="s">
        <v>1007</v>
      </c>
      <c r="Q524" s="110"/>
      <c r="R524" s="99" t="s">
        <v>520</v>
      </c>
      <c r="S524" s="109"/>
      <c r="T524" s="395"/>
      <c r="U524" s="25" t="s">
        <v>131</v>
      </c>
      <c r="V524" s="25" t="s">
        <v>120</v>
      </c>
      <c r="W524" s="25"/>
      <c r="X524" s="25" t="s">
        <v>1008</v>
      </c>
      <c r="Y524" s="121"/>
      <c r="Z524" s="131" t="str">
        <f t="shared" si="426"/>
        <v>по всем строкам гр.19 + 39 раздела 2 ф.0504072_О &lt; соответствующим строкам гр.27 раздела 2 - требуется пояснение.</v>
      </c>
      <c r="AA524" s="132" t="s">
        <v>271</v>
      </c>
      <c r="AB524" s="132" t="s">
        <v>116</v>
      </c>
      <c r="AC524" s="133"/>
      <c r="AD524" s="112">
        <v>45285.143506944441</v>
      </c>
      <c r="AE524" s="31" t="s">
        <v>6</v>
      </c>
      <c r="AF524" s="32" t="s">
        <v>123</v>
      </c>
      <c r="AG524" s="35">
        <f t="shared" si="427"/>
        <v>0</v>
      </c>
      <c r="AH524" s="6">
        <f t="shared" si="428"/>
        <v>0</v>
      </c>
      <c r="AI524" s="34">
        <f t="shared" si="429"/>
        <v>1</v>
      </c>
      <c r="AJ524" s="113" t="str">
        <f t="shared" si="430"/>
        <v>по всем строкам</v>
      </c>
      <c r="AK524" s="23" t="str">
        <f t="shared" si="431"/>
        <v/>
      </c>
      <c r="AL524" s="23" t="str">
        <f t="shared" si="432"/>
        <v xml:space="preserve"> гр.19 + 39</v>
      </c>
      <c r="AM524" s="23" t="str">
        <f t="shared" si="433"/>
        <v/>
      </c>
      <c r="AN524" s="23" t="str">
        <f t="shared" si="434"/>
        <v xml:space="preserve"> раздела 2</v>
      </c>
      <c r="AO524" s="23" t="str">
        <f t="shared" si="463"/>
        <v xml:space="preserve"> ф.0504072_О</v>
      </c>
      <c r="AP524" s="14" t="str">
        <f t="shared" si="435"/>
        <v/>
      </c>
      <c r="AQ524" s="23" t="str">
        <f t="shared" si="436"/>
        <v xml:space="preserve"> &lt;</v>
      </c>
      <c r="AR524" s="23" t="str">
        <f t="shared" si="437"/>
        <v/>
      </c>
      <c r="AS524" s="23" t="str">
        <f t="shared" si="438"/>
        <v xml:space="preserve"> соответствующим строкам</v>
      </c>
      <c r="AT524" s="23" t="str">
        <f t="shared" si="439"/>
        <v/>
      </c>
      <c r="AU524" s="23" t="str">
        <f t="shared" si="440"/>
        <v xml:space="preserve"> гр.27</v>
      </c>
      <c r="AV524" s="23" t="str">
        <f t="shared" si="441"/>
        <v/>
      </c>
      <c r="AW524" s="36" t="str">
        <f t="shared" si="442"/>
        <v xml:space="preserve"> раздела 2</v>
      </c>
      <c r="AX524" s="113" t="str">
        <f t="shared" si="443"/>
        <v xml:space="preserve"> - требуется пояснение.</v>
      </c>
    </row>
    <row r="525" spans="1:50" s="23" customFormat="1" ht="45" hidden="1" outlineLevel="1" x14ac:dyDescent="0.25">
      <c r="A525" s="116"/>
      <c r="B525" s="252" t="str">
        <f>"В"&amp;COUNTA($C$500:C525)&amp;"_"&amp;MID(I525,5,5)</f>
        <v>В26_072_О</v>
      </c>
      <c r="C525" s="121" t="s">
        <v>117</v>
      </c>
      <c r="D525" s="121" t="s">
        <v>116</v>
      </c>
      <c r="E525" s="121" t="s">
        <v>116</v>
      </c>
      <c r="F525" s="121" t="s">
        <v>116</v>
      </c>
      <c r="G525" s="121" t="s">
        <v>116</v>
      </c>
      <c r="H525" s="121" t="s">
        <v>116</v>
      </c>
      <c r="I525" s="121" t="s">
        <v>985</v>
      </c>
      <c r="J525" s="121"/>
      <c r="K525" s="121"/>
      <c r="L525" s="121"/>
      <c r="M525" s="25" t="s">
        <v>131</v>
      </c>
      <c r="N525" s="25" t="s">
        <v>120</v>
      </c>
      <c r="O525" s="25"/>
      <c r="P525" s="25" t="s">
        <v>1008</v>
      </c>
      <c r="Q525" s="110"/>
      <c r="R525" s="99" t="s">
        <v>520</v>
      </c>
      <c r="S525" s="109"/>
      <c r="T525" s="395"/>
      <c r="U525" s="25" t="s">
        <v>131</v>
      </c>
      <c r="V525" s="25" t="s">
        <v>120</v>
      </c>
      <c r="W525" s="25"/>
      <c r="X525" s="25" t="s">
        <v>1009</v>
      </c>
      <c r="Y525" s="121"/>
      <c r="Z525" s="131" t="str">
        <f t="shared" si="426"/>
        <v>по всем строкам гр.27 раздела 2 ф.0504072_О &lt; соответствующим строкам гр.44 + 48 раздела 2 - требуется пояснение.</v>
      </c>
      <c r="AA525" s="132" t="s">
        <v>271</v>
      </c>
      <c r="AB525" s="132" t="s">
        <v>116</v>
      </c>
      <c r="AC525" s="133"/>
      <c r="AD525" s="112">
        <v>45285.143518518518</v>
      </c>
      <c r="AE525" s="31" t="s">
        <v>6</v>
      </c>
      <c r="AF525" s="32" t="s">
        <v>123</v>
      </c>
      <c r="AG525" s="35">
        <f t="shared" si="427"/>
        <v>0</v>
      </c>
      <c r="AH525" s="6">
        <f t="shared" si="428"/>
        <v>0</v>
      </c>
      <c r="AI525" s="34">
        <f t="shared" si="429"/>
        <v>1</v>
      </c>
      <c r="AJ525" s="113" t="str">
        <f t="shared" si="430"/>
        <v>по всем строкам</v>
      </c>
      <c r="AK525" s="23" t="str">
        <f t="shared" si="431"/>
        <v/>
      </c>
      <c r="AL525" s="23" t="str">
        <f t="shared" si="432"/>
        <v xml:space="preserve"> гр.27</v>
      </c>
      <c r="AM525" s="23" t="str">
        <f t="shared" si="433"/>
        <v/>
      </c>
      <c r="AN525" s="23" t="str">
        <f t="shared" si="434"/>
        <v xml:space="preserve"> раздела 2</v>
      </c>
      <c r="AO525" s="23" t="str">
        <f t="shared" si="463"/>
        <v xml:space="preserve"> ф.0504072_О</v>
      </c>
      <c r="AP525" s="14" t="str">
        <f t="shared" si="435"/>
        <v/>
      </c>
      <c r="AQ525" s="23" t="str">
        <f t="shared" si="436"/>
        <v xml:space="preserve"> &lt;</v>
      </c>
      <c r="AR525" s="23" t="str">
        <f t="shared" si="437"/>
        <v/>
      </c>
      <c r="AS525" s="23" t="str">
        <f t="shared" si="438"/>
        <v xml:space="preserve"> соответствующим строкам</v>
      </c>
      <c r="AT525" s="23" t="str">
        <f t="shared" si="439"/>
        <v/>
      </c>
      <c r="AU525" s="23" t="str">
        <f t="shared" si="440"/>
        <v xml:space="preserve"> гр.44 + 48</v>
      </c>
      <c r="AV525" s="23" t="str">
        <f t="shared" si="441"/>
        <v/>
      </c>
      <c r="AW525" s="36" t="str">
        <f t="shared" si="442"/>
        <v xml:space="preserve"> раздела 2</v>
      </c>
      <c r="AX525" s="113" t="str">
        <f t="shared" si="443"/>
        <v xml:space="preserve"> - требуется пояснение.</v>
      </c>
    </row>
    <row r="526" spans="1:50" s="23" customFormat="1" ht="45" hidden="1" outlineLevel="1" x14ac:dyDescent="0.25">
      <c r="A526" s="116"/>
      <c r="B526" s="252" t="str">
        <f>"В"&amp;COUNTA($C$500:C526)&amp;"_"&amp;MID(I526,5,5)</f>
        <v>В27_072_О</v>
      </c>
      <c r="C526" s="121" t="s">
        <v>117</v>
      </c>
      <c r="D526" s="121" t="s">
        <v>116</v>
      </c>
      <c r="E526" s="121" t="s">
        <v>116</v>
      </c>
      <c r="F526" s="121" t="s">
        <v>116</v>
      </c>
      <c r="G526" s="121" t="s">
        <v>116</v>
      </c>
      <c r="H526" s="121" t="s">
        <v>116</v>
      </c>
      <c r="I526" s="121" t="s">
        <v>985</v>
      </c>
      <c r="J526" s="121"/>
      <c r="K526" s="121"/>
      <c r="L526" s="121"/>
      <c r="M526" s="25" t="s">
        <v>131</v>
      </c>
      <c r="N526" s="25" t="s">
        <v>120</v>
      </c>
      <c r="O526" s="25"/>
      <c r="P526" s="25" t="s">
        <v>1010</v>
      </c>
      <c r="Q526" s="110"/>
      <c r="R526" s="99" t="s">
        <v>520</v>
      </c>
      <c r="S526" s="109" t="s">
        <v>230</v>
      </c>
      <c r="T526" s="395"/>
      <c r="U526" s="25"/>
      <c r="V526" s="25"/>
      <c r="W526" s="25"/>
      <c r="X526" s="25"/>
      <c r="Y526" s="121"/>
      <c r="Z526" s="131" t="str">
        <f t="shared" si="426"/>
        <v>по всем строкам гр.7, 11, 15, 19, 23, 27, 31, 35, 39, 44, 48 раздела 2 ф.0504072_О &lt; 0 - требуется пояснение.</v>
      </c>
      <c r="AA526" s="132" t="s">
        <v>271</v>
      </c>
      <c r="AB526" s="132" t="s">
        <v>116</v>
      </c>
      <c r="AC526" s="133"/>
      <c r="AD526" s="112">
        <v>45285.143518518518</v>
      </c>
      <c r="AE526" s="31" t="s">
        <v>6</v>
      </c>
      <c r="AF526" s="32" t="s">
        <v>123</v>
      </c>
      <c r="AG526" s="35">
        <f t="shared" si="427"/>
        <v>0</v>
      </c>
      <c r="AH526" s="6">
        <f t="shared" si="428"/>
        <v>0</v>
      </c>
      <c r="AI526" s="34">
        <f t="shared" si="429"/>
        <v>1</v>
      </c>
      <c r="AJ526" s="113" t="str">
        <f t="shared" si="430"/>
        <v>по всем строкам</v>
      </c>
      <c r="AK526" s="23" t="str">
        <f t="shared" si="431"/>
        <v/>
      </c>
      <c r="AL526" s="23" t="str">
        <f t="shared" si="432"/>
        <v xml:space="preserve"> гр.7, 11, 15, 19, 23, 27, 31, 35, 39, 44, 48</v>
      </c>
      <c r="AM526" s="23" t="str">
        <f t="shared" si="433"/>
        <v/>
      </c>
      <c r="AN526" s="23" t="str">
        <f t="shared" si="434"/>
        <v xml:space="preserve"> раздела 2</v>
      </c>
      <c r="AO526" s="23" t="str">
        <f t="shared" si="463"/>
        <v xml:space="preserve"> ф.0504072_О</v>
      </c>
      <c r="AP526" s="14" t="str">
        <f t="shared" si="435"/>
        <v/>
      </c>
      <c r="AQ526" s="23" t="str">
        <f t="shared" si="436"/>
        <v xml:space="preserve"> &lt;</v>
      </c>
      <c r="AR526" s="23" t="str">
        <f t="shared" si="437"/>
        <v xml:space="preserve"> 0</v>
      </c>
      <c r="AS526" s="23" t="str">
        <f t="shared" si="438"/>
        <v/>
      </c>
      <c r="AT526" s="23" t="str">
        <f t="shared" si="439"/>
        <v/>
      </c>
      <c r="AU526" s="23" t="str">
        <f t="shared" si="440"/>
        <v/>
      </c>
      <c r="AV526" s="23" t="str">
        <f t="shared" si="441"/>
        <v/>
      </c>
      <c r="AW526" s="36" t="str">
        <f t="shared" si="442"/>
        <v/>
      </c>
      <c r="AX526" s="113" t="str">
        <f t="shared" si="443"/>
        <v xml:space="preserve"> - требуется пояснение.</v>
      </c>
    </row>
    <row r="527" spans="1:50" s="23" customFormat="1" ht="71.25" hidden="1" outlineLevel="1" x14ac:dyDescent="0.25">
      <c r="A527" s="116"/>
      <c r="B527" s="252" t="str">
        <f>"В"&amp;COUNTA($C$500:C527)&amp;"_"&amp;MID(I527,5,5)</f>
        <v>В28_072_О</v>
      </c>
      <c r="C527" s="121" t="s">
        <v>117</v>
      </c>
      <c r="D527" s="121" t="s">
        <v>116</v>
      </c>
      <c r="E527" s="121" t="s">
        <v>116</v>
      </c>
      <c r="F527" s="121" t="s">
        <v>116</v>
      </c>
      <c r="G527" s="121" t="s">
        <v>116</v>
      </c>
      <c r="H527" s="121" t="s">
        <v>116</v>
      </c>
      <c r="I527" s="121" t="s">
        <v>985</v>
      </c>
      <c r="J527" s="121"/>
      <c r="K527" s="121"/>
      <c r="L527" s="121"/>
      <c r="M527" s="25" t="s">
        <v>131</v>
      </c>
      <c r="N527" s="25" t="s">
        <v>986</v>
      </c>
      <c r="O527" s="25" t="s">
        <v>987</v>
      </c>
      <c r="P527" s="25" t="s">
        <v>143</v>
      </c>
      <c r="Q527" s="110"/>
      <c r="R527" s="99" t="s">
        <v>520</v>
      </c>
      <c r="S527" s="109"/>
      <c r="T527" s="395"/>
      <c r="U527" s="25" t="s">
        <v>131</v>
      </c>
      <c r="V527" s="25" t="s">
        <v>988</v>
      </c>
      <c r="W527" s="25"/>
      <c r="X527" s="25" t="s">
        <v>142</v>
      </c>
      <c r="Y527" s="121"/>
      <c r="Z527" s="131" t="str">
        <f t="shared" si="426"/>
        <v>стр.Детализированные 
(AAA BBBB CCCCCC0000 D00)
 (кроме стр.(AAA BBBB CCCZEZ0000 D00), 
где Z - код НП) гр.8 раздела 2 ф.0504072_О &lt; детализированные 
(AAA BBBB CCCCCCXXXX DYY) гр.12 раздела 2 - требуется пояснение.</v>
      </c>
      <c r="AA527" s="132" t="s">
        <v>271</v>
      </c>
      <c r="AB527" s="132" t="s">
        <v>116</v>
      </c>
      <c r="AC527" s="133"/>
      <c r="AD527" s="112">
        <v>45285.143518518518</v>
      </c>
      <c r="AE527" s="31" t="s">
        <v>6</v>
      </c>
      <c r="AF527" s="32" t="s">
        <v>123</v>
      </c>
      <c r="AG527" s="35">
        <f t="shared" si="427"/>
        <v>0</v>
      </c>
      <c r="AH527" s="6">
        <f t="shared" si="428"/>
        <v>0</v>
      </c>
      <c r="AI527" s="34">
        <f t="shared" si="429"/>
        <v>1</v>
      </c>
      <c r="AJ527" s="113" t="str">
        <f t="shared" si="430"/>
        <v xml:space="preserve">стр.Детализированные 
(AAA BBBB CCCCCC0000 D00)
</v>
      </c>
      <c r="AK527" s="23" t="str">
        <f t="shared" si="431"/>
        <v xml:space="preserve"> (кроме стр.(AAA BBBB CCCZEZ0000 D00), 
где Z - код НП)</v>
      </c>
      <c r="AL527" s="23" t="str">
        <f t="shared" si="432"/>
        <v xml:space="preserve"> гр.8</v>
      </c>
      <c r="AM527" s="23" t="str">
        <f t="shared" si="433"/>
        <v/>
      </c>
      <c r="AN527" s="23" t="str">
        <f t="shared" si="434"/>
        <v xml:space="preserve"> раздела 2</v>
      </c>
      <c r="AO527" s="23" t="str">
        <f t="shared" si="463"/>
        <v xml:space="preserve"> ф.0504072_О</v>
      </c>
      <c r="AP527" s="14" t="str">
        <f t="shared" si="435"/>
        <v/>
      </c>
      <c r="AQ527" s="23" t="str">
        <f t="shared" si="436"/>
        <v xml:space="preserve"> &lt;</v>
      </c>
      <c r="AR527" s="23" t="str">
        <f t="shared" si="437"/>
        <v/>
      </c>
      <c r="AS527" s="23" t="str">
        <f t="shared" si="438"/>
        <v xml:space="preserve"> детализированные 
(AAA BBBB CCCCCCXXXX DYY)</v>
      </c>
      <c r="AT527" s="23" t="str">
        <f t="shared" si="439"/>
        <v/>
      </c>
      <c r="AU527" s="23" t="str">
        <f t="shared" si="440"/>
        <v xml:space="preserve"> гр.12</v>
      </c>
      <c r="AV527" s="23" t="str">
        <f t="shared" si="441"/>
        <v/>
      </c>
      <c r="AW527" s="36" t="str">
        <f t="shared" si="442"/>
        <v xml:space="preserve"> раздела 2</v>
      </c>
      <c r="AX527" s="113" t="str">
        <f t="shared" si="443"/>
        <v xml:space="preserve"> - требуется пояснение.</v>
      </c>
    </row>
    <row r="528" spans="1:50" s="23" customFormat="1" ht="71.25" hidden="1" outlineLevel="1" x14ac:dyDescent="0.25">
      <c r="A528" s="116"/>
      <c r="B528" s="252" t="str">
        <f>"В"&amp;COUNTA($C$500:C528)&amp;"_"&amp;MID(I528,5,5)</f>
        <v>В29_072_О</v>
      </c>
      <c r="C528" s="121" t="s">
        <v>117</v>
      </c>
      <c r="D528" s="121" t="s">
        <v>116</v>
      </c>
      <c r="E528" s="121" t="s">
        <v>116</v>
      </c>
      <c r="F528" s="121" t="s">
        <v>116</v>
      </c>
      <c r="G528" s="121" t="s">
        <v>116</v>
      </c>
      <c r="H528" s="121" t="s">
        <v>116</v>
      </c>
      <c r="I528" s="121" t="s">
        <v>985</v>
      </c>
      <c r="J528" s="121"/>
      <c r="K528" s="121"/>
      <c r="L528" s="121"/>
      <c r="M528" s="25" t="s">
        <v>131</v>
      </c>
      <c r="N528" s="25" t="s">
        <v>989</v>
      </c>
      <c r="O528" s="25"/>
      <c r="P528" s="25" t="s">
        <v>143</v>
      </c>
      <c r="Q528" s="110"/>
      <c r="R528" s="99" t="s">
        <v>520</v>
      </c>
      <c r="S528" s="109"/>
      <c r="T528" s="395"/>
      <c r="U528" s="25" t="s">
        <v>131</v>
      </c>
      <c r="V528" s="25" t="s">
        <v>990</v>
      </c>
      <c r="W528" s="25"/>
      <c r="X528" s="25" t="s">
        <v>142</v>
      </c>
      <c r="Y528" s="121"/>
      <c r="Z528" s="131" t="str">
        <f t="shared" si="426"/>
        <v>стр.Детализированные 
(AAA BBBB CCCCCCCCCC D00)
 гр.8 раздела 2 ф.0504072_О &lt; детализированные 
(AAA BBBB CCCCCCCCCC DYY) гр.12 раздела 2 - требуется пояснение.</v>
      </c>
      <c r="AA528" s="132" t="s">
        <v>271</v>
      </c>
      <c r="AB528" s="132" t="s">
        <v>116</v>
      </c>
      <c r="AC528" s="133"/>
      <c r="AD528" s="112">
        <v>45285.143530092595</v>
      </c>
      <c r="AE528" s="31" t="s">
        <v>6</v>
      </c>
      <c r="AF528" s="32" t="s">
        <v>123</v>
      </c>
      <c r="AG528" s="35">
        <f t="shared" si="427"/>
        <v>0</v>
      </c>
      <c r="AH528" s="6">
        <f t="shared" si="428"/>
        <v>0</v>
      </c>
      <c r="AI528" s="34">
        <f t="shared" si="429"/>
        <v>1</v>
      </c>
      <c r="AJ528" s="113" t="str">
        <f t="shared" si="430"/>
        <v xml:space="preserve">стр.Детализированные 
(AAA BBBB CCCCCCCCCC D00)
</v>
      </c>
      <c r="AK528" s="23" t="str">
        <f t="shared" si="431"/>
        <v/>
      </c>
      <c r="AL528" s="23" t="str">
        <f t="shared" si="432"/>
        <v xml:space="preserve"> гр.8</v>
      </c>
      <c r="AM528" s="23" t="str">
        <f t="shared" si="433"/>
        <v/>
      </c>
      <c r="AN528" s="23" t="str">
        <f t="shared" si="434"/>
        <v xml:space="preserve"> раздела 2</v>
      </c>
      <c r="AO528" s="23" t="str">
        <f t="shared" si="463"/>
        <v xml:space="preserve"> ф.0504072_О</v>
      </c>
      <c r="AP528" s="14" t="str">
        <f t="shared" si="435"/>
        <v/>
      </c>
      <c r="AQ528" s="23" t="str">
        <f t="shared" si="436"/>
        <v xml:space="preserve"> &lt;</v>
      </c>
      <c r="AR528" s="23" t="str">
        <f t="shared" si="437"/>
        <v/>
      </c>
      <c r="AS528" s="23" t="str">
        <f t="shared" si="438"/>
        <v xml:space="preserve"> детализированные 
(AAA BBBB CCCCCCCCCC DYY)</v>
      </c>
      <c r="AT528" s="23" t="str">
        <f t="shared" si="439"/>
        <v/>
      </c>
      <c r="AU528" s="23" t="str">
        <f t="shared" si="440"/>
        <v xml:space="preserve"> гр.12</v>
      </c>
      <c r="AV528" s="23" t="str">
        <f t="shared" si="441"/>
        <v/>
      </c>
      <c r="AW528" s="36" t="str">
        <f t="shared" si="442"/>
        <v xml:space="preserve"> раздела 2</v>
      </c>
      <c r="AX528" s="113" t="str">
        <f t="shared" si="443"/>
        <v xml:space="preserve"> - требуется пояснение.</v>
      </c>
    </row>
    <row r="529" spans="1:50" s="23" customFormat="1" ht="75" hidden="1" outlineLevel="1" x14ac:dyDescent="0.25">
      <c r="A529" s="116"/>
      <c r="B529" s="252" t="str">
        <f>"В"&amp;COUNTA($C$500:C529)&amp;"_"&amp;MID(I529,5,5)</f>
        <v>В30_072_О</v>
      </c>
      <c r="C529" s="121" t="s">
        <v>117</v>
      </c>
      <c r="D529" s="121" t="s">
        <v>116</v>
      </c>
      <c r="E529" s="121" t="s">
        <v>116</v>
      </c>
      <c r="F529" s="121" t="s">
        <v>116</v>
      </c>
      <c r="G529" s="121" t="s">
        <v>116</v>
      </c>
      <c r="H529" s="121" t="s">
        <v>116</v>
      </c>
      <c r="I529" s="121" t="s">
        <v>985</v>
      </c>
      <c r="J529" s="121"/>
      <c r="K529" s="121"/>
      <c r="L529" s="121"/>
      <c r="M529" s="25" t="s">
        <v>131</v>
      </c>
      <c r="N529" s="25" t="s">
        <v>991</v>
      </c>
      <c r="O529" s="25"/>
      <c r="P529" s="25" t="s">
        <v>143</v>
      </c>
      <c r="Q529" s="110"/>
      <c r="R529" s="99" t="s">
        <v>520</v>
      </c>
      <c r="S529" s="109"/>
      <c r="T529" s="395"/>
      <c r="U529" s="25" t="s">
        <v>131</v>
      </c>
      <c r="V529" s="25" t="s">
        <v>992</v>
      </c>
      <c r="W529" s="25"/>
      <c r="X529" s="25" t="s">
        <v>142</v>
      </c>
      <c r="Y529" s="121"/>
      <c r="Z529" s="131" t="str">
        <f t="shared" si="426"/>
        <v>стр.Детализированные 
(AAA BBBB CCCZEZ0000 D00), где Z - код НП
 гр.8 раздела 2 ф.0504072_О &lt; детализированные 
(AAA BBBB CCCCZEXXXX DYY), где Z - код НП гр.12 раздела 2 - требуется пояснение.</v>
      </c>
      <c r="AA529" s="132" t="s">
        <v>271</v>
      </c>
      <c r="AB529" s="132" t="s">
        <v>116</v>
      </c>
      <c r="AC529" s="133"/>
      <c r="AD529" s="112">
        <v>45285.143530092595</v>
      </c>
      <c r="AE529" s="31" t="s">
        <v>6</v>
      </c>
      <c r="AF529" s="32" t="s">
        <v>123</v>
      </c>
      <c r="AG529" s="35">
        <f t="shared" si="427"/>
        <v>0</v>
      </c>
      <c r="AH529" s="6">
        <f t="shared" si="428"/>
        <v>0</v>
      </c>
      <c r="AI529" s="34">
        <f t="shared" si="429"/>
        <v>1</v>
      </c>
      <c r="AJ529" s="113" t="str">
        <f t="shared" si="430"/>
        <v xml:space="preserve">стр.Детализированные 
(AAA BBBB CCCZEZ0000 D00), где Z - код НП
</v>
      </c>
      <c r="AK529" s="23" t="str">
        <f t="shared" si="431"/>
        <v/>
      </c>
      <c r="AL529" s="23" t="str">
        <f t="shared" si="432"/>
        <v xml:space="preserve"> гр.8</v>
      </c>
      <c r="AM529" s="23" t="str">
        <f t="shared" si="433"/>
        <v/>
      </c>
      <c r="AN529" s="23" t="str">
        <f t="shared" si="434"/>
        <v xml:space="preserve"> раздела 2</v>
      </c>
      <c r="AO529" s="23" t="str">
        <f t="shared" si="463"/>
        <v xml:space="preserve"> ф.0504072_О</v>
      </c>
      <c r="AP529" s="14" t="str">
        <f t="shared" si="435"/>
        <v/>
      </c>
      <c r="AQ529" s="23" t="str">
        <f t="shared" si="436"/>
        <v xml:space="preserve"> &lt;</v>
      </c>
      <c r="AR529" s="23" t="str">
        <f t="shared" si="437"/>
        <v/>
      </c>
      <c r="AS529" s="23" t="str">
        <f t="shared" si="438"/>
        <v xml:space="preserve"> детализированные 
(AAA BBBB CCCCZEXXXX DYY), где Z - код НП</v>
      </c>
      <c r="AT529" s="23" t="str">
        <f t="shared" si="439"/>
        <v/>
      </c>
      <c r="AU529" s="23" t="str">
        <f t="shared" si="440"/>
        <v xml:space="preserve"> гр.12</v>
      </c>
      <c r="AV529" s="23" t="str">
        <f t="shared" si="441"/>
        <v/>
      </c>
      <c r="AW529" s="36" t="str">
        <f t="shared" si="442"/>
        <v xml:space="preserve"> раздела 2</v>
      </c>
      <c r="AX529" s="113" t="str">
        <f t="shared" si="443"/>
        <v xml:space="preserve"> - требуется пояснение.</v>
      </c>
    </row>
    <row r="530" spans="1:50" s="23" customFormat="1" ht="45" hidden="1" outlineLevel="1" x14ac:dyDescent="0.25">
      <c r="A530" s="116"/>
      <c r="B530" s="252" t="str">
        <f>"В"&amp;COUNTA($C$500:C530)&amp;"_"&amp;MID(I530,5,5)</f>
        <v>В31_072_О</v>
      </c>
      <c r="C530" s="121" t="s">
        <v>117</v>
      </c>
      <c r="D530" s="121" t="s">
        <v>116</v>
      </c>
      <c r="E530" s="121" t="s">
        <v>116</v>
      </c>
      <c r="F530" s="121" t="s">
        <v>116</v>
      </c>
      <c r="G530" s="121" t="s">
        <v>116</v>
      </c>
      <c r="H530" s="121" t="s">
        <v>116</v>
      </c>
      <c r="I530" s="121" t="s">
        <v>985</v>
      </c>
      <c r="J530" s="121"/>
      <c r="K530" s="121"/>
      <c r="L530" s="121"/>
      <c r="M530" s="25" t="s">
        <v>131</v>
      </c>
      <c r="N530" s="25" t="s">
        <v>993</v>
      </c>
      <c r="O530" s="25"/>
      <c r="P530" s="25" t="s">
        <v>143</v>
      </c>
      <c r="Q530" s="110"/>
      <c r="R530" s="99" t="s">
        <v>520</v>
      </c>
      <c r="S530" s="109"/>
      <c r="T530" s="395"/>
      <c r="U530" s="25" t="s">
        <v>131</v>
      </c>
      <c r="V530" s="25" t="s">
        <v>994</v>
      </c>
      <c r="W530" s="25"/>
      <c r="X530" s="25" t="s">
        <v>142</v>
      </c>
      <c r="Y530" s="121"/>
      <c r="Z530" s="131" t="str">
        <f t="shared" si="426"/>
        <v>стр.РАСХОДЫ БЮДЖЕТА - ВСЕГО
 гр.8 раздела 2 ф.0504072_О &lt; РАСХОДЫ БЮДЖЕТА - ВСЕГО гр.12 раздела 2 - требуется пояснение.</v>
      </c>
      <c r="AA530" s="132" t="s">
        <v>271</v>
      </c>
      <c r="AB530" s="132" t="s">
        <v>116</v>
      </c>
      <c r="AC530" s="133"/>
      <c r="AD530" s="112">
        <v>45285.143541666665</v>
      </c>
      <c r="AE530" s="31" t="s">
        <v>6</v>
      </c>
      <c r="AF530" s="32" t="s">
        <v>123</v>
      </c>
      <c r="AG530" s="35">
        <f t="shared" si="427"/>
        <v>0</v>
      </c>
      <c r="AH530" s="6">
        <f t="shared" si="428"/>
        <v>0</v>
      </c>
      <c r="AI530" s="34">
        <f t="shared" si="429"/>
        <v>1</v>
      </c>
      <c r="AJ530" s="113" t="str">
        <f t="shared" si="430"/>
        <v xml:space="preserve">стр.РАСХОДЫ БЮДЖЕТА - ВСЕГО
</v>
      </c>
      <c r="AK530" s="23" t="str">
        <f t="shared" si="431"/>
        <v/>
      </c>
      <c r="AL530" s="23" t="str">
        <f t="shared" si="432"/>
        <v xml:space="preserve"> гр.8</v>
      </c>
      <c r="AM530" s="23" t="str">
        <f t="shared" si="433"/>
        <v/>
      </c>
      <c r="AN530" s="23" t="str">
        <f t="shared" si="434"/>
        <v xml:space="preserve"> раздела 2</v>
      </c>
      <c r="AO530" s="23" t="str">
        <f t="shared" si="463"/>
        <v xml:space="preserve"> ф.0504072_О</v>
      </c>
      <c r="AP530" s="14" t="str">
        <f t="shared" si="435"/>
        <v/>
      </c>
      <c r="AQ530" s="23" t="str">
        <f t="shared" si="436"/>
        <v xml:space="preserve"> &lt;</v>
      </c>
      <c r="AR530" s="23" t="str">
        <f t="shared" si="437"/>
        <v/>
      </c>
      <c r="AS530" s="23" t="str">
        <f t="shared" si="438"/>
        <v xml:space="preserve"> РАСХОДЫ БЮДЖЕТА - ВСЕГО</v>
      </c>
      <c r="AT530" s="23" t="str">
        <f t="shared" si="439"/>
        <v/>
      </c>
      <c r="AU530" s="23" t="str">
        <f t="shared" si="440"/>
        <v xml:space="preserve"> гр.12</v>
      </c>
      <c r="AV530" s="23" t="str">
        <f t="shared" si="441"/>
        <v/>
      </c>
      <c r="AW530" s="36" t="str">
        <f t="shared" si="442"/>
        <v xml:space="preserve"> раздела 2</v>
      </c>
      <c r="AX530" s="113" t="str">
        <f t="shared" si="443"/>
        <v xml:space="preserve"> - требуется пояснение.</v>
      </c>
    </row>
    <row r="531" spans="1:50" s="23" customFormat="1" ht="45" hidden="1" outlineLevel="1" x14ac:dyDescent="0.25">
      <c r="A531" s="116"/>
      <c r="B531" s="252" t="str">
        <f>"В"&amp;COUNTA($C$500:C531)&amp;"_"&amp;MID(I531,5,5)</f>
        <v>В32_072_О</v>
      </c>
      <c r="C531" s="121" t="s">
        <v>117</v>
      </c>
      <c r="D531" s="121" t="s">
        <v>116</v>
      </c>
      <c r="E531" s="121" t="s">
        <v>116</v>
      </c>
      <c r="F531" s="121" t="s">
        <v>116</v>
      </c>
      <c r="G531" s="121" t="s">
        <v>116</v>
      </c>
      <c r="H531" s="121" t="s">
        <v>116</v>
      </c>
      <c r="I531" s="121" t="s">
        <v>985</v>
      </c>
      <c r="J531" s="121"/>
      <c r="K531" s="121"/>
      <c r="L531" s="121"/>
      <c r="M531" s="25" t="s">
        <v>131</v>
      </c>
      <c r="N531" s="25" t="s">
        <v>120</v>
      </c>
      <c r="O531" s="25"/>
      <c r="P531" s="25" t="s">
        <v>142</v>
      </c>
      <c r="Q531" s="25"/>
      <c r="R531" s="117" t="s">
        <v>122</v>
      </c>
      <c r="S531" s="25"/>
      <c r="T531" s="382"/>
      <c r="U531" s="25" t="s">
        <v>131</v>
      </c>
      <c r="V531" s="25" t="s">
        <v>120</v>
      </c>
      <c r="W531" s="25"/>
      <c r="X531" s="25" t="s">
        <v>509</v>
      </c>
      <c r="Y531" s="121"/>
      <c r="Z531" s="131" t="str">
        <f t="shared" si="426"/>
        <v>по всем строкам гр.12 раздела 2 ф.0504072_О &lt;&gt; соответствующим строкам гр.16 раздела 2 - требуется пояснение.</v>
      </c>
      <c r="AA531" s="132" t="s">
        <v>271</v>
      </c>
      <c r="AB531" s="132" t="s">
        <v>116</v>
      </c>
      <c r="AC531" s="133"/>
      <c r="AD531" s="112">
        <v>45285.143541666665</v>
      </c>
      <c r="AE531" s="31" t="s">
        <v>6</v>
      </c>
      <c r="AF531" s="32" t="s">
        <v>123</v>
      </c>
      <c r="AG531" s="35">
        <f t="shared" si="427"/>
        <v>0</v>
      </c>
      <c r="AH531" s="6">
        <f t="shared" si="428"/>
        <v>0</v>
      </c>
      <c r="AI531" s="34">
        <f t="shared" si="429"/>
        <v>1</v>
      </c>
      <c r="AJ531" s="113" t="str">
        <f t="shared" si="430"/>
        <v>по всем строкам</v>
      </c>
      <c r="AK531" s="23" t="str">
        <f t="shared" si="431"/>
        <v/>
      </c>
      <c r="AL531" s="23" t="str">
        <f t="shared" si="432"/>
        <v xml:space="preserve"> гр.12</v>
      </c>
      <c r="AM531" s="23" t="str">
        <f t="shared" si="433"/>
        <v/>
      </c>
      <c r="AN531" s="23" t="str">
        <f t="shared" si="434"/>
        <v xml:space="preserve"> раздела 2</v>
      </c>
      <c r="AO531" s="23" t="str">
        <f t="shared" si="463"/>
        <v xml:space="preserve"> ф.0504072_О</v>
      </c>
      <c r="AP531" s="14" t="str">
        <f t="shared" si="435"/>
        <v/>
      </c>
      <c r="AQ531" s="23" t="str">
        <f t="shared" si="436"/>
        <v xml:space="preserve"> &lt;&gt;</v>
      </c>
      <c r="AR531" s="23" t="str">
        <f t="shared" si="437"/>
        <v/>
      </c>
      <c r="AS531" s="23" t="str">
        <f t="shared" si="438"/>
        <v xml:space="preserve"> соответствующим строкам</v>
      </c>
      <c r="AT531" s="23" t="str">
        <f t="shared" si="439"/>
        <v/>
      </c>
      <c r="AU531" s="23" t="str">
        <f t="shared" si="440"/>
        <v xml:space="preserve"> гр.16</v>
      </c>
      <c r="AV531" s="23" t="str">
        <f t="shared" si="441"/>
        <v/>
      </c>
      <c r="AW531" s="36" t="str">
        <f t="shared" si="442"/>
        <v xml:space="preserve"> раздела 2</v>
      </c>
      <c r="AX531" s="113" t="str">
        <f t="shared" si="443"/>
        <v xml:space="preserve"> - требуется пояснение.</v>
      </c>
    </row>
    <row r="532" spans="1:50" s="23" customFormat="1" ht="45" hidden="1" outlineLevel="1" x14ac:dyDescent="0.25">
      <c r="A532" s="116"/>
      <c r="B532" s="252" t="str">
        <f>"В"&amp;COUNTA($C$500:C532)&amp;"_"&amp;MID(I532,5,5)</f>
        <v>В33_072_О</v>
      </c>
      <c r="C532" s="121" t="s">
        <v>117</v>
      </c>
      <c r="D532" s="121" t="s">
        <v>116</v>
      </c>
      <c r="E532" s="121" t="s">
        <v>116</v>
      </c>
      <c r="F532" s="121" t="s">
        <v>116</v>
      </c>
      <c r="G532" s="121" t="s">
        <v>116</v>
      </c>
      <c r="H532" s="121" t="s">
        <v>116</v>
      </c>
      <c r="I532" s="121" t="s">
        <v>985</v>
      </c>
      <c r="J532" s="121"/>
      <c r="K532" s="121"/>
      <c r="L532" s="121"/>
      <c r="M532" s="25" t="s">
        <v>131</v>
      </c>
      <c r="N532" s="25" t="s">
        <v>120</v>
      </c>
      <c r="O532" s="25"/>
      <c r="P532" s="25" t="s">
        <v>509</v>
      </c>
      <c r="Q532" s="110"/>
      <c r="R532" s="99" t="s">
        <v>520</v>
      </c>
      <c r="S532" s="109"/>
      <c r="T532" s="395"/>
      <c r="U532" s="25" t="s">
        <v>131</v>
      </c>
      <c r="V532" s="25" t="s">
        <v>120</v>
      </c>
      <c r="W532" s="25"/>
      <c r="X532" s="25" t="s">
        <v>202</v>
      </c>
      <c r="Y532" s="121"/>
      <c r="Z532" s="131" t="str">
        <f t="shared" ref="Z532:Z562" si="521">AJ532&amp;AK532&amp;AL532&amp;AM532&amp;AN532&amp;AO532&amp;AP532&amp;AQ532&amp;AR532&amp;AS532&amp;AT532&amp;AU532&amp;AV532&amp;AW532&amp;AX532</f>
        <v>по всем строкам гр.16 раздела 2 ф.0504072_О &lt; соответствующим строкам гр.20 раздела 2 - требуется пояснение.</v>
      </c>
      <c r="AA532" s="132" t="s">
        <v>271</v>
      </c>
      <c r="AB532" s="132" t="s">
        <v>116</v>
      </c>
      <c r="AC532" s="133"/>
      <c r="AD532" s="112">
        <v>45285.143541666665</v>
      </c>
      <c r="AE532" s="31" t="s">
        <v>6</v>
      </c>
      <c r="AF532" s="32" t="s">
        <v>123</v>
      </c>
      <c r="AG532" s="35">
        <f t="shared" ref="AG532:AG562" si="522">IF(AE532="Включена",1,0)</f>
        <v>0</v>
      </c>
      <c r="AH532" s="6">
        <f t="shared" ref="AH532:AH562" si="523">IF(AE532="Черновик",1,0)</f>
        <v>0</v>
      </c>
      <c r="AI532" s="34">
        <f t="shared" ref="AI532:AI562" si="524">IF(AE532="Отсутствует",1,0)</f>
        <v>1</v>
      </c>
      <c r="AJ532" s="113" t="str">
        <f t="shared" ref="AJ532:AJ562" si="525">IF(N532="*","по всем строкам","стр."&amp;N532)</f>
        <v>по всем строкам</v>
      </c>
      <c r="AK532" s="23" t="str">
        <f t="shared" ref="AK532:AK562" si="526">IF(O532="",""," (кроме стр."&amp;O532&amp;")")</f>
        <v/>
      </c>
      <c r="AL532" s="23" t="str">
        <f t="shared" ref="AL532:AL562" si="527">IF(P532="*"," по всем графам"," гр."&amp;P532)</f>
        <v xml:space="preserve"> гр.16</v>
      </c>
      <c r="AM532" s="23" t="str">
        <f t="shared" ref="AM532:AM562" si="528">IF(Q532="",""," (кроме гр."&amp;Q532&amp;")")</f>
        <v/>
      </c>
      <c r="AN532" s="23" t="str">
        <f t="shared" ref="AN532:AN562" si="529">IF(M532="",""," раздела "&amp;M532)</f>
        <v xml:space="preserve"> раздела 2</v>
      </c>
      <c r="AO532" s="23" t="str">
        <f t="shared" si="463"/>
        <v xml:space="preserve"> ф.0504072_О</v>
      </c>
      <c r="AP532" s="14" t="str">
        <f t="shared" ref="AP532:AP562" si="530">IF(J532="",""," (ПРП="&amp;J532&amp;")")</f>
        <v/>
      </c>
      <c r="AQ532" s="23" t="str">
        <f t="shared" ref="AQ532:AQ562" si="531">IF(R532="="," &lt;&gt;",IF(R532="&lt;&gt;"," =",IF(R532="&gt;"," &lt;",IF(R532="&lt;"," &gt;",IF(R532="&gt;="," &lt;",IF(R532="&lt;="," &gt;",""))))))</f>
        <v xml:space="preserve"> &lt;</v>
      </c>
      <c r="AR532" s="23" t="str">
        <f t="shared" ref="AR532:AR562" si="532">IF(S532="",""," "&amp;S532)</f>
        <v/>
      </c>
      <c r="AS532" s="23" t="str">
        <f t="shared" ref="AS532:AS562" si="533">IF(V532="*"," соответствующим строкам",IF(V532="",""," "&amp;V532))</f>
        <v xml:space="preserve"> соответствующим строкам</v>
      </c>
      <c r="AT532" s="23" t="str">
        <f t="shared" ref="AT532:AT562" si="534">IF(W532="",""," (кроме стр."&amp;W532&amp;")")</f>
        <v/>
      </c>
      <c r="AU532" s="23" t="str">
        <f t="shared" ref="AU532:AU562" si="535">IF(X532="*"," по соответствующим графам",IF(X532="",""," гр."&amp;X532))</f>
        <v xml:space="preserve"> гр.20</v>
      </c>
      <c r="AV532" s="23" t="str">
        <f t="shared" ref="AV532:AV562" si="536">IF(Y532="",""," (кроме гр."&amp;Y532&amp;")")</f>
        <v/>
      </c>
      <c r="AW532" s="36" t="str">
        <f t="shared" ref="AW532:AW562" si="537">IF(U532="",""," раздела "&amp;U532)</f>
        <v xml:space="preserve"> раздела 2</v>
      </c>
      <c r="AX532" s="113" t="str">
        <f t="shared" ref="AX532:AX562" si="538">IF(AC532="",IF(IF(OR(AA532="П",AB532="П"),"П","Б")="Б"," - недопустимо."," - требуется пояснение.")," - "&amp;AC532)</f>
        <v xml:space="preserve"> - требуется пояснение.</v>
      </c>
    </row>
    <row r="533" spans="1:50" s="23" customFormat="1" ht="45" hidden="1" outlineLevel="1" x14ac:dyDescent="0.25">
      <c r="A533" s="116"/>
      <c r="B533" s="252" t="str">
        <f>"В"&amp;COUNTA($C$500:C533)&amp;"_"&amp;MID(I533,5,5)</f>
        <v>В34_072_О</v>
      </c>
      <c r="C533" s="121" t="s">
        <v>117</v>
      </c>
      <c r="D533" s="121" t="s">
        <v>116</v>
      </c>
      <c r="E533" s="121" t="s">
        <v>116</v>
      </c>
      <c r="F533" s="121" t="s">
        <v>116</v>
      </c>
      <c r="G533" s="121" t="s">
        <v>116</v>
      </c>
      <c r="H533" s="121" t="s">
        <v>116</v>
      </c>
      <c r="I533" s="121" t="s">
        <v>985</v>
      </c>
      <c r="J533" s="121"/>
      <c r="K533" s="121"/>
      <c r="L533" s="121"/>
      <c r="M533" s="25" t="s">
        <v>131</v>
      </c>
      <c r="N533" s="25" t="s">
        <v>120</v>
      </c>
      <c r="O533" s="25"/>
      <c r="P533" s="25" t="s">
        <v>1011</v>
      </c>
      <c r="Q533" s="110"/>
      <c r="R533" s="99" t="s">
        <v>520</v>
      </c>
      <c r="S533" s="109"/>
      <c r="T533" s="395"/>
      <c r="U533" s="25" t="s">
        <v>131</v>
      </c>
      <c r="V533" s="25" t="s">
        <v>120</v>
      </c>
      <c r="W533" s="25"/>
      <c r="X533" s="25" t="s">
        <v>1012</v>
      </c>
      <c r="Y533" s="121"/>
      <c r="Z533" s="131" t="str">
        <f t="shared" si="521"/>
        <v>по всем строкам гр.32 раздела 2 ф.0504072_О &lt; соответствующим строкам гр.36 раздела 2 - требуется пояснение.</v>
      </c>
      <c r="AA533" s="132" t="s">
        <v>271</v>
      </c>
      <c r="AB533" s="132" t="s">
        <v>116</v>
      </c>
      <c r="AC533" s="133"/>
      <c r="AD533" s="112">
        <v>45285.143553240741</v>
      </c>
      <c r="AE533" s="31" t="s">
        <v>6</v>
      </c>
      <c r="AF533" s="32" t="s">
        <v>123</v>
      </c>
      <c r="AG533" s="35">
        <f t="shared" si="522"/>
        <v>0</v>
      </c>
      <c r="AH533" s="6">
        <f t="shared" si="523"/>
        <v>0</v>
      </c>
      <c r="AI533" s="34">
        <f t="shared" si="524"/>
        <v>1</v>
      </c>
      <c r="AJ533" s="113" t="str">
        <f t="shared" si="525"/>
        <v>по всем строкам</v>
      </c>
      <c r="AK533" s="23" t="str">
        <f t="shared" si="526"/>
        <v/>
      </c>
      <c r="AL533" s="23" t="str">
        <f t="shared" si="527"/>
        <v xml:space="preserve"> гр.32</v>
      </c>
      <c r="AM533" s="23" t="str">
        <f t="shared" si="528"/>
        <v/>
      </c>
      <c r="AN533" s="23" t="str">
        <f t="shared" si="529"/>
        <v xml:space="preserve"> раздела 2</v>
      </c>
      <c r="AO533" s="23" t="str">
        <f t="shared" si="463"/>
        <v xml:space="preserve"> ф.0504072_О</v>
      </c>
      <c r="AP533" s="14" t="str">
        <f t="shared" si="530"/>
        <v/>
      </c>
      <c r="AQ533" s="23" t="str">
        <f t="shared" si="531"/>
        <v xml:space="preserve"> &lt;</v>
      </c>
      <c r="AR533" s="23" t="str">
        <f t="shared" si="532"/>
        <v/>
      </c>
      <c r="AS533" s="23" t="str">
        <f t="shared" si="533"/>
        <v xml:space="preserve"> соответствующим строкам</v>
      </c>
      <c r="AT533" s="23" t="str">
        <f t="shared" si="534"/>
        <v/>
      </c>
      <c r="AU533" s="23" t="str">
        <f t="shared" si="535"/>
        <v xml:space="preserve"> гр.36</v>
      </c>
      <c r="AV533" s="23" t="str">
        <f t="shared" si="536"/>
        <v/>
      </c>
      <c r="AW533" s="36" t="str">
        <f t="shared" si="537"/>
        <v xml:space="preserve"> раздела 2</v>
      </c>
      <c r="AX533" s="113" t="str">
        <f t="shared" si="538"/>
        <v xml:space="preserve"> - требуется пояснение.</v>
      </c>
    </row>
    <row r="534" spans="1:50" s="23" customFormat="1" ht="45" hidden="1" outlineLevel="1" x14ac:dyDescent="0.25">
      <c r="A534" s="116"/>
      <c r="B534" s="252" t="str">
        <f>"В"&amp;COUNTA($C$500:C534)&amp;"_"&amp;MID(I534,5,5)</f>
        <v>В35_072_О</v>
      </c>
      <c r="C534" s="121" t="s">
        <v>117</v>
      </c>
      <c r="D534" s="121" t="s">
        <v>116</v>
      </c>
      <c r="E534" s="121" t="s">
        <v>116</v>
      </c>
      <c r="F534" s="121" t="s">
        <v>116</v>
      </c>
      <c r="G534" s="121" t="s">
        <v>116</v>
      </c>
      <c r="H534" s="121" t="s">
        <v>116</v>
      </c>
      <c r="I534" s="121" t="s">
        <v>985</v>
      </c>
      <c r="J534" s="121"/>
      <c r="K534" s="121"/>
      <c r="L534" s="121"/>
      <c r="M534" s="25" t="s">
        <v>131</v>
      </c>
      <c r="N534" s="25" t="s">
        <v>120</v>
      </c>
      <c r="O534" s="25"/>
      <c r="P534" s="25" t="s">
        <v>1012</v>
      </c>
      <c r="Q534" s="110"/>
      <c r="R534" s="99" t="s">
        <v>520</v>
      </c>
      <c r="S534" s="109"/>
      <c r="T534" s="395"/>
      <c r="U534" s="25" t="s">
        <v>131</v>
      </c>
      <c r="V534" s="25" t="s">
        <v>120</v>
      </c>
      <c r="W534" s="25"/>
      <c r="X534" s="25" t="s">
        <v>1013</v>
      </c>
      <c r="Y534" s="121"/>
      <c r="Z534" s="131" t="str">
        <f t="shared" si="521"/>
        <v>по всем строкам гр.36 раздела 2 ф.0504072_О &lt; соответствующим строкам гр.40 раздела 2 - требуется пояснение.</v>
      </c>
      <c r="AA534" s="132" t="s">
        <v>271</v>
      </c>
      <c r="AB534" s="132" t="s">
        <v>116</v>
      </c>
      <c r="AC534" s="133"/>
      <c r="AD534" s="112">
        <v>45285.143553240741</v>
      </c>
      <c r="AE534" s="31" t="s">
        <v>6</v>
      </c>
      <c r="AF534" s="32" t="s">
        <v>123</v>
      </c>
      <c r="AG534" s="35">
        <f t="shared" si="522"/>
        <v>0</v>
      </c>
      <c r="AH534" s="6">
        <f t="shared" si="523"/>
        <v>0</v>
      </c>
      <c r="AI534" s="34">
        <f t="shared" si="524"/>
        <v>1</v>
      </c>
      <c r="AJ534" s="113" t="str">
        <f t="shared" si="525"/>
        <v>по всем строкам</v>
      </c>
      <c r="AK534" s="23" t="str">
        <f t="shared" si="526"/>
        <v/>
      </c>
      <c r="AL534" s="23" t="str">
        <f t="shared" si="527"/>
        <v xml:space="preserve"> гр.36</v>
      </c>
      <c r="AM534" s="23" t="str">
        <f t="shared" si="528"/>
        <v/>
      </c>
      <c r="AN534" s="23" t="str">
        <f t="shared" si="529"/>
        <v xml:space="preserve"> раздела 2</v>
      </c>
      <c r="AO534" s="23" t="str">
        <f t="shared" si="463"/>
        <v xml:space="preserve"> ф.0504072_О</v>
      </c>
      <c r="AP534" s="14" t="str">
        <f t="shared" si="530"/>
        <v/>
      </c>
      <c r="AQ534" s="23" t="str">
        <f t="shared" si="531"/>
        <v xml:space="preserve"> &lt;</v>
      </c>
      <c r="AR534" s="23" t="str">
        <f t="shared" si="532"/>
        <v/>
      </c>
      <c r="AS534" s="23" t="str">
        <f t="shared" si="533"/>
        <v xml:space="preserve"> соответствующим строкам</v>
      </c>
      <c r="AT534" s="23" t="str">
        <f t="shared" si="534"/>
        <v/>
      </c>
      <c r="AU534" s="23" t="str">
        <f t="shared" si="535"/>
        <v xml:space="preserve"> гр.40</v>
      </c>
      <c r="AV534" s="23" t="str">
        <f t="shared" si="536"/>
        <v/>
      </c>
      <c r="AW534" s="36" t="str">
        <f t="shared" si="537"/>
        <v xml:space="preserve"> раздела 2</v>
      </c>
      <c r="AX534" s="113" t="str">
        <f t="shared" si="538"/>
        <v xml:space="preserve"> - требуется пояснение.</v>
      </c>
    </row>
    <row r="535" spans="1:50" s="23" customFormat="1" ht="45" hidden="1" outlineLevel="1" x14ac:dyDescent="0.25">
      <c r="A535" s="116"/>
      <c r="B535" s="252" t="str">
        <f>"В"&amp;COUNTA($C$500:C535)&amp;"_"&amp;MID(I535,5,5)</f>
        <v>В36_072_О</v>
      </c>
      <c r="C535" s="121" t="s">
        <v>117</v>
      </c>
      <c r="D535" s="121" t="s">
        <v>116</v>
      </c>
      <c r="E535" s="121" t="s">
        <v>116</v>
      </c>
      <c r="F535" s="121" t="s">
        <v>116</v>
      </c>
      <c r="G535" s="121" t="s">
        <v>116</v>
      </c>
      <c r="H535" s="121" t="s">
        <v>116</v>
      </c>
      <c r="I535" s="121" t="s">
        <v>985</v>
      </c>
      <c r="J535" s="121"/>
      <c r="K535" s="121"/>
      <c r="L535" s="121"/>
      <c r="M535" s="25" t="s">
        <v>131</v>
      </c>
      <c r="N535" s="25" t="s">
        <v>120</v>
      </c>
      <c r="O535" s="25"/>
      <c r="P535" s="25" t="s">
        <v>1014</v>
      </c>
      <c r="Q535" s="110"/>
      <c r="R535" s="99" t="s">
        <v>520</v>
      </c>
      <c r="S535" s="109"/>
      <c r="T535" s="395"/>
      <c r="U535" s="25" t="s">
        <v>131</v>
      </c>
      <c r="V535" s="25" t="s">
        <v>120</v>
      </c>
      <c r="W535" s="25"/>
      <c r="X535" s="25" t="s">
        <v>1015</v>
      </c>
      <c r="Y535" s="121"/>
      <c r="Z535" s="131" t="str">
        <f t="shared" si="521"/>
        <v>по всем строкам гр.20 + 40 раздела 2 ф.0504072_О &lt; соответствующим строкам гр.28 раздела 2 - требуется пояснение.</v>
      </c>
      <c r="AA535" s="132" t="s">
        <v>271</v>
      </c>
      <c r="AB535" s="132" t="s">
        <v>116</v>
      </c>
      <c r="AC535" s="133"/>
      <c r="AD535" s="112">
        <v>45285.143564814818</v>
      </c>
      <c r="AE535" s="31" t="s">
        <v>6</v>
      </c>
      <c r="AF535" s="32" t="s">
        <v>123</v>
      </c>
      <c r="AG535" s="35">
        <f t="shared" si="522"/>
        <v>0</v>
      </c>
      <c r="AH535" s="6">
        <f t="shared" si="523"/>
        <v>0</v>
      </c>
      <c r="AI535" s="34">
        <f t="shared" si="524"/>
        <v>1</v>
      </c>
      <c r="AJ535" s="113" t="str">
        <f t="shared" si="525"/>
        <v>по всем строкам</v>
      </c>
      <c r="AK535" s="23" t="str">
        <f t="shared" si="526"/>
        <v/>
      </c>
      <c r="AL535" s="23" t="str">
        <f t="shared" si="527"/>
        <v xml:space="preserve"> гр.20 + 40</v>
      </c>
      <c r="AM535" s="23" t="str">
        <f t="shared" si="528"/>
        <v/>
      </c>
      <c r="AN535" s="23" t="str">
        <f t="shared" si="529"/>
        <v xml:space="preserve"> раздела 2</v>
      </c>
      <c r="AO535" s="23" t="str">
        <f t="shared" si="463"/>
        <v xml:space="preserve"> ф.0504072_О</v>
      </c>
      <c r="AP535" s="14" t="str">
        <f t="shared" si="530"/>
        <v/>
      </c>
      <c r="AQ535" s="23" t="str">
        <f t="shared" si="531"/>
        <v xml:space="preserve"> &lt;</v>
      </c>
      <c r="AR535" s="23" t="str">
        <f t="shared" si="532"/>
        <v/>
      </c>
      <c r="AS535" s="23" t="str">
        <f t="shared" si="533"/>
        <v xml:space="preserve"> соответствующим строкам</v>
      </c>
      <c r="AT535" s="23" t="str">
        <f t="shared" si="534"/>
        <v/>
      </c>
      <c r="AU535" s="23" t="str">
        <f t="shared" si="535"/>
        <v xml:space="preserve"> гр.28</v>
      </c>
      <c r="AV535" s="23" t="str">
        <f t="shared" si="536"/>
        <v/>
      </c>
      <c r="AW535" s="36" t="str">
        <f t="shared" si="537"/>
        <v xml:space="preserve"> раздела 2</v>
      </c>
      <c r="AX535" s="113" t="str">
        <f t="shared" si="538"/>
        <v xml:space="preserve"> - требуется пояснение.</v>
      </c>
    </row>
    <row r="536" spans="1:50" s="23" customFormat="1" ht="45" hidden="1" outlineLevel="1" x14ac:dyDescent="0.25">
      <c r="A536" s="116"/>
      <c r="B536" s="252" t="str">
        <f>"В"&amp;COUNTA($C$500:C536)&amp;"_"&amp;MID(I536,5,5)</f>
        <v>В37_072_О</v>
      </c>
      <c r="C536" s="121" t="s">
        <v>117</v>
      </c>
      <c r="D536" s="121" t="s">
        <v>116</v>
      </c>
      <c r="E536" s="121" t="s">
        <v>116</v>
      </c>
      <c r="F536" s="121" t="s">
        <v>116</v>
      </c>
      <c r="G536" s="121" t="s">
        <v>116</v>
      </c>
      <c r="H536" s="121" t="s">
        <v>116</v>
      </c>
      <c r="I536" s="121" t="s">
        <v>985</v>
      </c>
      <c r="J536" s="121"/>
      <c r="K536" s="121"/>
      <c r="L536" s="121"/>
      <c r="M536" s="25" t="s">
        <v>131</v>
      </c>
      <c r="N536" s="25" t="s">
        <v>120</v>
      </c>
      <c r="O536" s="25"/>
      <c r="P536" s="25" t="s">
        <v>1015</v>
      </c>
      <c r="Q536" s="110"/>
      <c r="R536" s="99" t="s">
        <v>520</v>
      </c>
      <c r="S536" s="109"/>
      <c r="T536" s="395"/>
      <c r="U536" s="25" t="s">
        <v>131</v>
      </c>
      <c r="V536" s="25" t="s">
        <v>120</v>
      </c>
      <c r="W536" s="25"/>
      <c r="X536" s="25" t="s">
        <v>1016</v>
      </c>
      <c r="Y536" s="121"/>
      <c r="Z536" s="131" t="str">
        <f t="shared" si="521"/>
        <v>по всем строкам гр.28 раздела 2 ф.0504072_О &lt; соответствующим строкам гр.45 + 49 раздела 2 - требуется пояснение.</v>
      </c>
      <c r="AA536" s="132" t="s">
        <v>271</v>
      </c>
      <c r="AB536" s="132" t="s">
        <v>116</v>
      </c>
      <c r="AC536" s="133"/>
      <c r="AD536" s="112">
        <v>45285.143564814818</v>
      </c>
      <c r="AE536" s="31" t="s">
        <v>6</v>
      </c>
      <c r="AF536" s="32" t="s">
        <v>123</v>
      </c>
      <c r="AG536" s="35">
        <f t="shared" si="522"/>
        <v>0</v>
      </c>
      <c r="AH536" s="6">
        <f t="shared" si="523"/>
        <v>0</v>
      </c>
      <c r="AI536" s="34">
        <f t="shared" si="524"/>
        <v>1</v>
      </c>
      <c r="AJ536" s="113" t="str">
        <f t="shared" si="525"/>
        <v>по всем строкам</v>
      </c>
      <c r="AK536" s="23" t="str">
        <f t="shared" si="526"/>
        <v/>
      </c>
      <c r="AL536" s="23" t="str">
        <f t="shared" si="527"/>
        <v xml:space="preserve"> гр.28</v>
      </c>
      <c r="AM536" s="23" t="str">
        <f t="shared" si="528"/>
        <v/>
      </c>
      <c r="AN536" s="23" t="str">
        <f t="shared" si="529"/>
        <v xml:space="preserve"> раздела 2</v>
      </c>
      <c r="AO536" s="23" t="str">
        <f t="shared" si="463"/>
        <v xml:space="preserve"> ф.0504072_О</v>
      </c>
      <c r="AP536" s="14" t="str">
        <f t="shared" si="530"/>
        <v/>
      </c>
      <c r="AQ536" s="23" t="str">
        <f t="shared" si="531"/>
        <v xml:space="preserve"> &lt;</v>
      </c>
      <c r="AR536" s="23" t="str">
        <f t="shared" si="532"/>
        <v/>
      </c>
      <c r="AS536" s="23" t="str">
        <f t="shared" si="533"/>
        <v xml:space="preserve"> соответствующим строкам</v>
      </c>
      <c r="AT536" s="23" t="str">
        <f t="shared" si="534"/>
        <v/>
      </c>
      <c r="AU536" s="23" t="str">
        <f t="shared" si="535"/>
        <v xml:space="preserve"> гр.45 + 49</v>
      </c>
      <c r="AV536" s="23" t="str">
        <f t="shared" si="536"/>
        <v/>
      </c>
      <c r="AW536" s="36" t="str">
        <f t="shared" si="537"/>
        <v xml:space="preserve"> раздела 2</v>
      </c>
      <c r="AX536" s="113" t="str">
        <f t="shared" si="538"/>
        <v xml:space="preserve"> - требуется пояснение.</v>
      </c>
    </row>
    <row r="537" spans="1:50" s="23" customFormat="1" ht="45" hidden="1" outlineLevel="1" x14ac:dyDescent="0.25">
      <c r="A537" s="116"/>
      <c r="B537" s="252" t="str">
        <f>"В"&amp;COUNTA($C$500:C537)&amp;"_"&amp;MID(I537,5,5)</f>
        <v>В38_072_О</v>
      </c>
      <c r="C537" s="121" t="s">
        <v>117</v>
      </c>
      <c r="D537" s="121" t="s">
        <v>116</v>
      </c>
      <c r="E537" s="121" t="s">
        <v>116</v>
      </c>
      <c r="F537" s="121" t="s">
        <v>116</v>
      </c>
      <c r="G537" s="121" t="s">
        <v>116</v>
      </c>
      <c r="H537" s="121" t="s">
        <v>116</v>
      </c>
      <c r="I537" s="121" t="s">
        <v>985</v>
      </c>
      <c r="J537" s="121"/>
      <c r="K537" s="121"/>
      <c r="L537" s="121"/>
      <c r="M537" s="25" t="s">
        <v>131</v>
      </c>
      <c r="N537" s="25" t="s">
        <v>120</v>
      </c>
      <c r="O537" s="25"/>
      <c r="P537" s="25" t="s">
        <v>1017</v>
      </c>
      <c r="Q537" s="110"/>
      <c r="R537" s="99" t="s">
        <v>520</v>
      </c>
      <c r="S537" s="109" t="s">
        <v>230</v>
      </c>
      <c r="T537" s="395"/>
      <c r="U537" s="25"/>
      <c r="V537" s="25"/>
      <c r="W537" s="25"/>
      <c r="X537" s="25"/>
      <c r="Y537" s="121"/>
      <c r="Z537" s="131" t="str">
        <f t="shared" si="521"/>
        <v>по всем строкам гр.8, 12, 16, 20, 24, 28, 32, 36, 40, 45, 49 раздела 2 ф.0504072_О &lt; 0 - требуется пояснение.</v>
      </c>
      <c r="AA537" s="132" t="s">
        <v>271</v>
      </c>
      <c r="AB537" s="132" t="s">
        <v>116</v>
      </c>
      <c r="AC537" s="133"/>
      <c r="AD537" s="112">
        <v>45285.143564814818</v>
      </c>
      <c r="AE537" s="31" t="s">
        <v>6</v>
      </c>
      <c r="AF537" s="32" t="s">
        <v>123</v>
      </c>
      <c r="AG537" s="35">
        <f t="shared" si="522"/>
        <v>0</v>
      </c>
      <c r="AH537" s="6">
        <f t="shared" si="523"/>
        <v>0</v>
      </c>
      <c r="AI537" s="34">
        <f t="shared" si="524"/>
        <v>1</v>
      </c>
      <c r="AJ537" s="113" t="str">
        <f t="shared" si="525"/>
        <v>по всем строкам</v>
      </c>
      <c r="AK537" s="23" t="str">
        <f t="shared" si="526"/>
        <v/>
      </c>
      <c r="AL537" s="23" t="str">
        <f t="shared" si="527"/>
        <v xml:space="preserve"> гр.8, 12, 16, 20, 24, 28, 32, 36, 40, 45, 49</v>
      </c>
      <c r="AM537" s="23" t="str">
        <f t="shared" si="528"/>
        <v/>
      </c>
      <c r="AN537" s="23" t="str">
        <f t="shared" si="529"/>
        <v xml:space="preserve"> раздела 2</v>
      </c>
      <c r="AO537" s="23" t="str">
        <f t="shared" si="463"/>
        <v xml:space="preserve"> ф.0504072_О</v>
      </c>
      <c r="AP537" s="14" t="str">
        <f t="shared" si="530"/>
        <v/>
      </c>
      <c r="AQ537" s="23" t="str">
        <f t="shared" si="531"/>
        <v xml:space="preserve"> &lt;</v>
      </c>
      <c r="AR537" s="23" t="str">
        <f t="shared" si="532"/>
        <v xml:space="preserve"> 0</v>
      </c>
      <c r="AS537" s="23" t="str">
        <f t="shared" si="533"/>
        <v/>
      </c>
      <c r="AT537" s="23" t="str">
        <f t="shared" si="534"/>
        <v/>
      </c>
      <c r="AU537" s="23" t="str">
        <f t="shared" si="535"/>
        <v/>
      </c>
      <c r="AV537" s="23" t="str">
        <f t="shared" si="536"/>
        <v/>
      </c>
      <c r="AW537" s="36" t="str">
        <f t="shared" si="537"/>
        <v/>
      </c>
      <c r="AX537" s="113" t="str">
        <f t="shared" si="538"/>
        <v xml:space="preserve"> - требуется пояснение.</v>
      </c>
    </row>
    <row r="538" spans="1:50" s="23" customFormat="1" ht="71.25" hidden="1" outlineLevel="1" x14ac:dyDescent="0.25">
      <c r="A538" s="116"/>
      <c r="B538" s="252" t="str">
        <f>"В"&amp;COUNTA($C$500:C538)&amp;"_"&amp;MID(I538,5,5)</f>
        <v>В39_072_О</v>
      </c>
      <c r="C538" s="121" t="s">
        <v>117</v>
      </c>
      <c r="D538" s="121" t="s">
        <v>116</v>
      </c>
      <c r="E538" s="121" t="s">
        <v>116</v>
      </c>
      <c r="F538" s="121" t="s">
        <v>116</v>
      </c>
      <c r="G538" s="121" t="s">
        <v>116</v>
      </c>
      <c r="H538" s="121" t="s">
        <v>116</v>
      </c>
      <c r="I538" s="121" t="s">
        <v>985</v>
      </c>
      <c r="J538" s="121"/>
      <c r="K538" s="121"/>
      <c r="L538" s="121"/>
      <c r="M538" s="25" t="s">
        <v>131</v>
      </c>
      <c r="N538" s="25" t="s">
        <v>986</v>
      </c>
      <c r="O538" s="25" t="s">
        <v>987</v>
      </c>
      <c r="P538" s="25" t="s">
        <v>140</v>
      </c>
      <c r="Q538" s="110"/>
      <c r="R538" s="99" t="s">
        <v>520</v>
      </c>
      <c r="S538" s="109"/>
      <c r="T538" s="395"/>
      <c r="U538" s="25" t="s">
        <v>131</v>
      </c>
      <c r="V538" s="25" t="s">
        <v>988</v>
      </c>
      <c r="W538" s="25"/>
      <c r="X538" s="25" t="s">
        <v>510</v>
      </c>
      <c r="Y538" s="121"/>
      <c r="Z538" s="131" t="str">
        <f t="shared" si="521"/>
        <v>стр.Детализированные 
(AAA BBBB CCCCCC0000 D00)
 (кроме стр.(AAA BBBB CCCZEZ0000 D00), 
где Z - код НП) гр.9 раздела 2 ф.0504072_О &lt; детализированные 
(AAA BBBB CCCCCCXXXX DYY) гр.13 раздела 2 - требуется пояснение.</v>
      </c>
      <c r="AA538" s="132" t="s">
        <v>271</v>
      </c>
      <c r="AB538" s="132" t="s">
        <v>116</v>
      </c>
      <c r="AC538" s="133"/>
      <c r="AD538" s="112">
        <v>45285.143576388888</v>
      </c>
      <c r="AE538" s="31" t="s">
        <v>6</v>
      </c>
      <c r="AF538" s="32" t="s">
        <v>123</v>
      </c>
      <c r="AG538" s="35">
        <f t="shared" si="522"/>
        <v>0</v>
      </c>
      <c r="AH538" s="6">
        <f t="shared" si="523"/>
        <v>0</v>
      </c>
      <c r="AI538" s="34">
        <f t="shared" si="524"/>
        <v>1</v>
      </c>
      <c r="AJ538" s="113" t="str">
        <f t="shared" si="525"/>
        <v xml:space="preserve">стр.Детализированные 
(AAA BBBB CCCCCC0000 D00)
</v>
      </c>
      <c r="AK538" s="23" t="str">
        <f t="shared" si="526"/>
        <v xml:space="preserve"> (кроме стр.(AAA BBBB CCCZEZ0000 D00), 
где Z - код НП)</v>
      </c>
      <c r="AL538" s="23" t="str">
        <f t="shared" si="527"/>
        <v xml:space="preserve"> гр.9</v>
      </c>
      <c r="AM538" s="23" t="str">
        <f t="shared" si="528"/>
        <v/>
      </c>
      <c r="AN538" s="23" t="str">
        <f t="shared" si="529"/>
        <v xml:space="preserve"> раздела 2</v>
      </c>
      <c r="AO538" s="23" t="str">
        <f t="shared" ref="AO538:AO562" si="539">" ф."&amp;I538</f>
        <v xml:space="preserve"> ф.0504072_О</v>
      </c>
      <c r="AP538" s="14" t="str">
        <f t="shared" si="530"/>
        <v/>
      </c>
      <c r="AQ538" s="23" t="str">
        <f t="shared" si="531"/>
        <v xml:space="preserve"> &lt;</v>
      </c>
      <c r="AR538" s="23" t="str">
        <f t="shared" si="532"/>
        <v/>
      </c>
      <c r="AS538" s="23" t="str">
        <f t="shared" si="533"/>
        <v xml:space="preserve"> детализированные 
(AAA BBBB CCCCCCXXXX DYY)</v>
      </c>
      <c r="AT538" s="23" t="str">
        <f t="shared" si="534"/>
        <v/>
      </c>
      <c r="AU538" s="23" t="str">
        <f t="shared" si="535"/>
        <v xml:space="preserve"> гр.13</v>
      </c>
      <c r="AV538" s="23" t="str">
        <f t="shared" si="536"/>
        <v/>
      </c>
      <c r="AW538" s="36" t="str">
        <f t="shared" si="537"/>
        <v xml:space="preserve"> раздела 2</v>
      </c>
      <c r="AX538" s="113" t="str">
        <f t="shared" si="538"/>
        <v xml:space="preserve"> - требуется пояснение.</v>
      </c>
    </row>
    <row r="539" spans="1:50" s="23" customFormat="1" ht="71.25" hidden="1" outlineLevel="1" x14ac:dyDescent="0.25">
      <c r="A539" s="116"/>
      <c r="B539" s="252" t="str">
        <f>"В"&amp;COUNTA($C$500:C539)&amp;"_"&amp;MID(I539,5,5)</f>
        <v>В40_072_О</v>
      </c>
      <c r="C539" s="121" t="s">
        <v>117</v>
      </c>
      <c r="D539" s="121" t="s">
        <v>116</v>
      </c>
      <c r="E539" s="121" t="s">
        <v>116</v>
      </c>
      <c r="F539" s="121" t="s">
        <v>116</v>
      </c>
      <c r="G539" s="121" t="s">
        <v>116</v>
      </c>
      <c r="H539" s="121" t="s">
        <v>116</v>
      </c>
      <c r="I539" s="121" t="s">
        <v>985</v>
      </c>
      <c r="J539" s="121"/>
      <c r="K539" s="121"/>
      <c r="L539" s="121"/>
      <c r="M539" s="25" t="s">
        <v>131</v>
      </c>
      <c r="N539" s="25" t="s">
        <v>989</v>
      </c>
      <c r="O539" s="25"/>
      <c r="P539" s="25" t="s">
        <v>140</v>
      </c>
      <c r="Q539" s="110"/>
      <c r="R539" s="99" t="s">
        <v>520</v>
      </c>
      <c r="S539" s="109"/>
      <c r="T539" s="395"/>
      <c r="U539" s="25" t="s">
        <v>131</v>
      </c>
      <c r="V539" s="25" t="s">
        <v>990</v>
      </c>
      <c r="W539" s="25"/>
      <c r="X539" s="25" t="s">
        <v>510</v>
      </c>
      <c r="Y539" s="121"/>
      <c r="Z539" s="131" t="str">
        <f t="shared" si="521"/>
        <v>стр.Детализированные 
(AAA BBBB CCCCCCCCCC D00)
 гр.9 раздела 2 ф.0504072_О &lt; детализированные 
(AAA BBBB CCCCCCCCCC DYY) гр.13 раздела 2 - требуется пояснение.</v>
      </c>
      <c r="AA539" s="132" t="s">
        <v>271</v>
      </c>
      <c r="AB539" s="132" t="s">
        <v>116</v>
      </c>
      <c r="AC539" s="133"/>
      <c r="AD539" s="112">
        <v>45285.143576388888</v>
      </c>
      <c r="AE539" s="31" t="s">
        <v>6</v>
      </c>
      <c r="AF539" s="32" t="s">
        <v>123</v>
      </c>
      <c r="AG539" s="35">
        <f t="shared" si="522"/>
        <v>0</v>
      </c>
      <c r="AH539" s="6">
        <f t="shared" si="523"/>
        <v>0</v>
      </c>
      <c r="AI539" s="34">
        <f t="shared" si="524"/>
        <v>1</v>
      </c>
      <c r="AJ539" s="113" t="str">
        <f t="shared" si="525"/>
        <v xml:space="preserve">стр.Детализированные 
(AAA BBBB CCCCCCCCCC D00)
</v>
      </c>
      <c r="AK539" s="23" t="str">
        <f t="shared" si="526"/>
        <v/>
      </c>
      <c r="AL539" s="23" t="str">
        <f t="shared" si="527"/>
        <v xml:space="preserve"> гр.9</v>
      </c>
      <c r="AM539" s="23" t="str">
        <f t="shared" si="528"/>
        <v/>
      </c>
      <c r="AN539" s="23" t="str">
        <f t="shared" si="529"/>
        <v xml:space="preserve"> раздела 2</v>
      </c>
      <c r="AO539" s="23" t="str">
        <f t="shared" si="539"/>
        <v xml:space="preserve"> ф.0504072_О</v>
      </c>
      <c r="AP539" s="14" t="str">
        <f t="shared" si="530"/>
        <v/>
      </c>
      <c r="AQ539" s="23" t="str">
        <f t="shared" si="531"/>
        <v xml:space="preserve"> &lt;</v>
      </c>
      <c r="AR539" s="23" t="str">
        <f t="shared" si="532"/>
        <v/>
      </c>
      <c r="AS539" s="23" t="str">
        <f t="shared" si="533"/>
        <v xml:space="preserve"> детализированные 
(AAA BBBB CCCCCCCCCC DYY)</v>
      </c>
      <c r="AT539" s="23" t="str">
        <f t="shared" si="534"/>
        <v/>
      </c>
      <c r="AU539" s="23" t="str">
        <f t="shared" si="535"/>
        <v xml:space="preserve"> гр.13</v>
      </c>
      <c r="AV539" s="23" t="str">
        <f t="shared" si="536"/>
        <v/>
      </c>
      <c r="AW539" s="36" t="str">
        <f t="shared" si="537"/>
        <v xml:space="preserve"> раздела 2</v>
      </c>
      <c r="AX539" s="113" t="str">
        <f t="shared" si="538"/>
        <v xml:space="preserve"> - требуется пояснение.</v>
      </c>
    </row>
    <row r="540" spans="1:50" s="23" customFormat="1" ht="75" hidden="1" outlineLevel="1" x14ac:dyDescent="0.25">
      <c r="A540" s="116"/>
      <c r="B540" s="252" t="str">
        <f>"В"&amp;COUNTA($C$500:C540)&amp;"_"&amp;MID(I540,5,5)</f>
        <v>В41_072_О</v>
      </c>
      <c r="C540" s="121" t="s">
        <v>117</v>
      </c>
      <c r="D540" s="121" t="s">
        <v>116</v>
      </c>
      <c r="E540" s="121" t="s">
        <v>116</v>
      </c>
      <c r="F540" s="121" t="s">
        <v>116</v>
      </c>
      <c r="G540" s="121" t="s">
        <v>116</v>
      </c>
      <c r="H540" s="121" t="s">
        <v>116</v>
      </c>
      <c r="I540" s="121" t="s">
        <v>985</v>
      </c>
      <c r="J540" s="121"/>
      <c r="K540" s="121"/>
      <c r="L540" s="121"/>
      <c r="M540" s="25" t="s">
        <v>131</v>
      </c>
      <c r="N540" s="25" t="s">
        <v>991</v>
      </c>
      <c r="O540" s="25"/>
      <c r="P540" s="25" t="s">
        <v>140</v>
      </c>
      <c r="Q540" s="110"/>
      <c r="R540" s="99" t="s">
        <v>520</v>
      </c>
      <c r="S540" s="109"/>
      <c r="T540" s="395"/>
      <c r="U540" s="25" t="s">
        <v>131</v>
      </c>
      <c r="V540" s="25" t="s">
        <v>992</v>
      </c>
      <c r="W540" s="25"/>
      <c r="X540" s="25" t="s">
        <v>510</v>
      </c>
      <c r="Y540" s="121"/>
      <c r="Z540" s="131" t="str">
        <f t="shared" si="521"/>
        <v>стр.Детализированные 
(AAA BBBB CCCZEZ0000 D00), где Z - код НП
 гр.9 раздела 2 ф.0504072_О &lt; детализированные 
(AAA BBBB CCCCZEXXXX DYY), где Z - код НП гр.13 раздела 2 - требуется пояснение.</v>
      </c>
      <c r="AA540" s="132" t="s">
        <v>271</v>
      </c>
      <c r="AB540" s="132" t="s">
        <v>116</v>
      </c>
      <c r="AC540" s="133"/>
      <c r="AD540" s="112">
        <v>45285.143587962964</v>
      </c>
      <c r="AE540" s="31" t="s">
        <v>6</v>
      </c>
      <c r="AF540" s="32" t="s">
        <v>123</v>
      </c>
      <c r="AG540" s="35">
        <f t="shared" si="522"/>
        <v>0</v>
      </c>
      <c r="AH540" s="6">
        <f t="shared" si="523"/>
        <v>0</v>
      </c>
      <c r="AI540" s="34">
        <f t="shared" si="524"/>
        <v>1</v>
      </c>
      <c r="AJ540" s="113" t="str">
        <f t="shared" si="525"/>
        <v xml:space="preserve">стр.Детализированные 
(AAA BBBB CCCZEZ0000 D00), где Z - код НП
</v>
      </c>
      <c r="AK540" s="23" t="str">
        <f t="shared" si="526"/>
        <v/>
      </c>
      <c r="AL540" s="23" t="str">
        <f t="shared" si="527"/>
        <v xml:space="preserve"> гр.9</v>
      </c>
      <c r="AM540" s="23" t="str">
        <f t="shared" si="528"/>
        <v/>
      </c>
      <c r="AN540" s="23" t="str">
        <f t="shared" si="529"/>
        <v xml:space="preserve"> раздела 2</v>
      </c>
      <c r="AO540" s="23" t="str">
        <f t="shared" si="539"/>
        <v xml:space="preserve"> ф.0504072_О</v>
      </c>
      <c r="AP540" s="14" t="str">
        <f t="shared" si="530"/>
        <v/>
      </c>
      <c r="AQ540" s="23" t="str">
        <f t="shared" si="531"/>
        <v xml:space="preserve"> &lt;</v>
      </c>
      <c r="AR540" s="23" t="str">
        <f t="shared" si="532"/>
        <v/>
      </c>
      <c r="AS540" s="23" t="str">
        <f t="shared" si="533"/>
        <v xml:space="preserve"> детализированные 
(AAA BBBB CCCCZEXXXX DYY), где Z - код НП</v>
      </c>
      <c r="AT540" s="23" t="str">
        <f t="shared" si="534"/>
        <v/>
      </c>
      <c r="AU540" s="23" t="str">
        <f t="shared" si="535"/>
        <v xml:space="preserve"> гр.13</v>
      </c>
      <c r="AV540" s="23" t="str">
        <f t="shared" si="536"/>
        <v/>
      </c>
      <c r="AW540" s="36" t="str">
        <f t="shared" si="537"/>
        <v xml:space="preserve"> раздела 2</v>
      </c>
      <c r="AX540" s="113" t="str">
        <f t="shared" si="538"/>
        <v xml:space="preserve"> - требуется пояснение.</v>
      </c>
    </row>
    <row r="541" spans="1:50" s="23" customFormat="1" ht="45" hidden="1" outlineLevel="1" x14ac:dyDescent="0.25">
      <c r="A541" s="116"/>
      <c r="B541" s="252" t="str">
        <f>"В"&amp;COUNTA($C$500:C541)&amp;"_"&amp;MID(I541,5,5)</f>
        <v>В42_072_О</v>
      </c>
      <c r="C541" s="121" t="s">
        <v>117</v>
      </c>
      <c r="D541" s="121" t="s">
        <v>116</v>
      </c>
      <c r="E541" s="121" t="s">
        <v>116</v>
      </c>
      <c r="F541" s="121" t="s">
        <v>116</v>
      </c>
      <c r="G541" s="121" t="s">
        <v>116</v>
      </c>
      <c r="H541" s="121" t="s">
        <v>116</v>
      </c>
      <c r="I541" s="121" t="s">
        <v>985</v>
      </c>
      <c r="J541" s="121"/>
      <c r="K541" s="121"/>
      <c r="L541" s="121"/>
      <c r="M541" s="25" t="s">
        <v>131</v>
      </c>
      <c r="N541" s="25" t="s">
        <v>993</v>
      </c>
      <c r="O541" s="25"/>
      <c r="P541" s="25" t="s">
        <v>140</v>
      </c>
      <c r="Q541" s="110"/>
      <c r="R541" s="99" t="s">
        <v>520</v>
      </c>
      <c r="S541" s="109"/>
      <c r="T541" s="395"/>
      <c r="U541" s="25" t="s">
        <v>131</v>
      </c>
      <c r="V541" s="25" t="s">
        <v>994</v>
      </c>
      <c r="W541" s="25"/>
      <c r="X541" s="25" t="s">
        <v>510</v>
      </c>
      <c r="Y541" s="121"/>
      <c r="Z541" s="131" t="str">
        <f t="shared" si="521"/>
        <v>стр.РАСХОДЫ БЮДЖЕТА - ВСЕГО
 гр.9 раздела 2 ф.0504072_О &lt; РАСХОДЫ БЮДЖЕТА - ВСЕГО гр.13 раздела 2 - требуется пояснение.</v>
      </c>
      <c r="AA541" s="132" t="s">
        <v>271</v>
      </c>
      <c r="AB541" s="132" t="s">
        <v>116</v>
      </c>
      <c r="AC541" s="133"/>
      <c r="AD541" s="112">
        <v>45285.143587962964</v>
      </c>
      <c r="AE541" s="31" t="s">
        <v>6</v>
      </c>
      <c r="AF541" s="32" t="s">
        <v>123</v>
      </c>
      <c r="AG541" s="35">
        <f t="shared" si="522"/>
        <v>0</v>
      </c>
      <c r="AH541" s="6">
        <f t="shared" si="523"/>
        <v>0</v>
      </c>
      <c r="AI541" s="34">
        <f t="shared" si="524"/>
        <v>1</v>
      </c>
      <c r="AJ541" s="113" t="str">
        <f t="shared" si="525"/>
        <v xml:space="preserve">стр.РАСХОДЫ БЮДЖЕТА - ВСЕГО
</v>
      </c>
      <c r="AK541" s="23" t="str">
        <f t="shared" si="526"/>
        <v/>
      </c>
      <c r="AL541" s="23" t="str">
        <f t="shared" si="527"/>
        <v xml:space="preserve"> гр.9</v>
      </c>
      <c r="AM541" s="23" t="str">
        <f t="shared" si="528"/>
        <v/>
      </c>
      <c r="AN541" s="23" t="str">
        <f t="shared" si="529"/>
        <v xml:space="preserve"> раздела 2</v>
      </c>
      <c r="AO541" s="23" t="str">
        <f t="shared" si="539"/>
        <v xml:space="preserve"> ф.0504072_О</v>
      </c>
      <c r="AP541" s="14" t="str">
        <f t="shared" si="530"/>
        <v/>
      </c>
      <c r="AQ541" s="23" t="str">
        <f t="shared" si="531"/>
        <v xml:space="preserve"> &lt;</v>
      </c>
      <c r="AR541" s="23" t="str">
        <f t="shared" si="532"/>
        <v/>
      </c>
      <c r="AS541" s="23" t="str">
        <f t="shared" si="533"/>
        <v xml:space="preserve"> РАСХОДЫ БЮДЖЕТА - ВСЕГО</v>
      </c>
      <c r="AT541" s="23" t="str">
        <f t="shared" si="534"/>
        <v/>
      </c>
      <c r="AU541" s="23" t="str">
        <f t="shared" si="535"/>
        <v xml:space="preserve"> гр.13</v>
      </c>
      <c r="AV541" s="23" t="str">
        <f t="shared" si="536"/>
        <v/>
      </c>
      <c r="AW541" s="36" t="str">
        <f t="shared" si="537"/>
        <v xml:space="preserve"> раздела 2</v>
      </c>
      <c r="AX541" s="113" t="str">
        <f t="shared" si="538"/>
        <v xml:space="preserve"> - требуется пояснение.</v>
      </c>
    </row>
    <row r="542" spans="1:50" s="23" customFormat="1" ht="45" hidden="1" outlineLevel="1" x14ac:dyDescent="0.25">
      <c r="A542" s="116"/>
      <c r="B542" s="252" t="str">
        <f>"В"&amp;COUNTA($C$500:C542)&amp;"_"&amp;MID(I542,5,5)</f>
        <v>В43_072_О</v>
      </c>
      <c r="C542" s="121" t="s">
        <v>117</v>
      </c>
      <c r="D542" s="121" t="s">
        <v>116</v>
      </c>
      <c r="E542" s="121" t="s">
        <v>116</v>
      </c>
      <c r="F542" s="121" t="s">
        <v>116</v>
      </c>
      <c r="G542" s="121" t="s">
        <v>116</v>
      </c>
      <c r="H542" s="121" t="s">
        <v>116</v>
      </c>
      <c r="I542" s="121" t="s">
        <v>985</v>
      </c>
      <c r="J542" s="121"/>
      <c r="K542" s="121"/>
      <c r="L542" s="121"/>
      <c r="M542" s="25" t="s">
        <v>131</v>
      </c>
      <c r="N542" s="25" t="s">
        <v>120</v>
      </c>
      <c r="O542" s="25"/>
      <c r="P542" s="25" t="s">
        <v>510</v>
      </c>
      <c r="Q542" s="25"/>
      <c r="R542" s="117" t="s">
        <v>122</v>
      </c>
      <c r="S542" s="25"/>
      <c r="T542" s="382"/>
      <c r="U542" s="25" t="s">
        <v>131</v>
      </c>
      <c r="V542" s="25" t="s">
        <v>120</v>
      </c>
      <c r="W542" s="25"/>
      <c r="X542" s="25" t="s">
        <v>133</v>
      </c>
      <c r="Y542" s="121"/>
      <c r="Z542" s="131" t="str">
        <f t="shared" si="521"/>
        <v>по всем строкам гр.13 раздела 2 ф.0504072_О &lt;&gt; соответствующим строкам гр.17 раздела 2 - требуется пояснение.</v>
      </c>
      <c r="AA542" s="132" t="s">
        <v>271</v>
      </c>
      <c r="AB542" s="132" t="s">
        <v>116</v>
      </c>
      <c r="AC542" s="133"/>
      <c r="AD542" s="112">
        <v>45285.143587962964</v>
      </c>
      <c r="AE542" s="31" t="s">
        <v>6</v>
      </c>
      <c r="AF542" s="32" t="s">
        <v>123</v>
      </c>
      <c r="AG542" s="35">
        <f t="shared" si="522"/>
        <v>0</v>
      </c>
      <c r="AH542" s="6">
        <f t="shared" si="523"/>
        <v>0</v>
      </c>
      <c r="AI542" s="34">
        <f t="shared" si="524"/>
        <v>1</v>
      </c>
      <c r="AJ542" s="113" t="str">
        <f t="shared" si="525"/>
        <v>по всем строкам</v>
      </c>
      <c r="AK542" s="23" t="str">
        <f t="shared" si="526"/>
        <v/>
      </c>
      <c r="AL542" s="23" t="str">
        <f t="shared" si="527"/>
        <v xml:space="preserve"> гр.13</v>
      </c>
      <c r="AM542" s="23" t="str">
        <f t="shared" si="528"/>
        <v/>
      </c>
      <c r="AN542" s="23" t="str">
        <f t="shared" si="529"/>
        <v xml:space="preserve"> раздела 2</v>
      </c>
      <c r="AO542" s="23" t="str">
        <f t="shared" si="539"/>
        <v xml:space="preserve"> ф.0504072_О</v>
      </c>
      <c r="AP542" s="14" t="str">
        <f t="shared" si="530"/>
        <v/>
      </c>
      <c r="AQ542" s="23" t="str">
        <f t="shared" si="531"/>
        <v xml:space="preserve"> &lt;&gt;</v>
      </c>
      <c r="AR542" s="23" t="str">
        <f t="shared" si="532"/>
        <v/>
      </c>
      <c r="AS542" s="23" t="str">
        <f t="shared" si="533"/>
        <v xml:space="preserve"> соответствующим строкам</v>
      </c>
      <c r="AT542" s="23" t="str">
        <f t="shared" si="534"/>
        <v/>
      </c>
      <c r="AU542" s="23" t="str">
        <f t="shared" si="535"/>
        <v xml:space="preserve"> гр.17</v>
      </c>
      <c r="AV542" s="23" t="str">
        <f t="shared" si="536"/>
        <v/>
      </c>
      <c r="AW542" s="36" t="str">
        <f t="shared" si="537"/>
        <v xml:space="preserve"> раздела 2</v>
      </c>
      <c r="AX542" s="113" t="str">
        <f t="shared" si="538"/>
        <v xml:space="preserve"> - требуется пояснение.</v>
      </c>
    </row>
    <row r="543" spans="1:50" s="23" customFormat="1" ht="45" hidden="1" outlineLevel="1" x14ac:dyDescent="0.25">
      <c r="A543" s="116"/>
      <c r="B543" s="252" t="str">
        <f>"В"&amp;COUNTA($C$500:C543)&amp;"_"&amp;MID(I543,5,5)</f>
        <v>В44_072_О</v>
      </c>
      <c r="C543" s="121" t="s">
        <v>117</v>
      </c>
      <c r="D543" s="121" t="s">
        <v>116</v>
      </c>
      <c r="E543" s="121" t="s">
        <v>116</v>
      </c>
      <c r="F543" s="121" t="s">
        <v>116</v>
      </c>
      <c r="G543" s="121" t="s">
        <v>116</v>
      </c>
      <c r="H543" s="121" t="s">
        <v>116</v>
      </c>
      <c r="I543" s="121" t="s">
        <v>985</v>
      </c>
      <c r="J543" s="121"/>
      <c r="K543" s="121"/>
      <c r="L543" s="121"/>
      <c r="M543" s="25" t="s">
        <v>131</v>
      </c>
      <c r="N543" s="25" t="s">
        <v>120</v>
      </c>
      <c r="O543" s="25"/>
      <c r="P543" s="25" t="s">
        <v>133</v>
      </c>
      <c r="Q543" s="110"/>
      <c r="R543" s="99" t="s">
        <v>520</v>
      </c>
      <c r="S543" s="109"/>
      <c r="T543" s="395"/>
      <c r="U543" s="25" t="s">
        <v>131</v>
      </c>
      <c r="V543" s="25" t="s">
        <v>120</v>
      </c>
      <c r="W543" s="25"/>
      <c r="X543" s="25" t="s">
        <v>222</v>
      </c>
      <c r="Y543" s="121"/>
      <c r="Z543" s="131" t="str">
        <f t="shared" si="521"/>
        <v>по всем строкам гр.17 раздела 2 ф.0504072_О &lt; соответствующим строкам гр.21 раздела 2 - требуется пояснение.</v>
      </c>
      <c r="AA543" s="132" t="s">
        <v>271</v>
      </c>
      <c r="AB543" s="132" t="s">
        <v>116</v>
      </c>
      <c r="AC543" s="133"/>
      <c r="AD543" s="112">
        <v>45285.143599537034</v>
      </c>
      <c r="AE543" s="31" t="s">
        <v>6</v>
      </c>
      <c r="AF543" s="32" t="s">
        <v>123</v>
      </c>
      <c r="AG543" s="35">
        <f t="shared" si="522"/>
        <v>0</v>
      </c>
      <c r="AH543" s="6">
        <f t="shared" si="523"/>
        <v>0</v>
      </c>
      <c r="AI543" s="34">
        <f t="shared" si="524"/>
        <v>1</v>
      </c>
      <c r="AJ543" s="113" t="str">
        <f t="shared" si="525"/>
        <v>по всем строкам</v>
      </c>
      <c r="AK543" s="23" t="str">
        <f t="shared" si="526"/>
        <v/>
      </c>
      <c r="AL543" s="23" t="str">
        <f t="shared" si="527"/>
        <v xml:space="preserve"> гр.17</v>
      </c>
      <c r="AM543" s="23" t="str">
        <f t="shared" si="528"/>
        <v/>
      </c>
      <c r="AN543" s="23" t="str">
        <f t="shared" si="529"/>
        <v xml:space="preserve"> раздела 2</v>
      </c>
      <c r="AO543" s="23" t="str">
        <f t="shared" si="539"/>
        <v xml:space="preserve"> ф.0504072_О</v>
      </c>
      <c r="AP543" s="14" t="str">
        <f t="shared" si="530"/>
        <v/>
      </c>
      <c r="AQ543" s="23" t="str">
        <f t="shared" si="531"/>
        <v xml:space="preserve"> &lt;</v>
      </c>
      <c r="AR543" s="23" t="str">
        <f t="shared" si="532"/>
        <v/>
      </c>
      <c r="AS543" s="23" t="str">
        <f t="shared" si="533"/>
        <v xml:space="preserve"> соответствующим строкам</v>
      </c>
      <c r="AT543" s="23" t="str">
        <f t="shared" si="534"/>
        <v/>
      </c>
      <c r="AU543" s="23" t="str">
        <f t="shared" si="535"/>
        <v xml:space="preserve"> гр.21</v>
      </c>
      <c r="AV543" s="23" t="str">
        <f t="shared" si="536"/>
        <v/>
      </c>
      <c r="AW543" s="36" t="str">
        <f t="shared" si="537"/>
        <v xml:space="preserve"> раздела 2</v>
      </c>
      <c r="AX543" s="113" t="str">
        <f t="shared" si="538"/>
        <v xml:space="preserve"> - требуется пояснение.</v>
      </c>
    </row>
    <row r="544" spans="1:50" s="23" customFormat="1" ht="45" hidden="1" outlineLevel="1" x14ac:dyDescent="0.25">
      <c r="A544" s="116"/>
      <c r="B544" s="252" t="str">
        <f>"В"&amp;COUNTA($C$500:C544)&amp;"_"&amp;MID(I544,5,5)</f>
        <v>В45_072_О</v>
      </c>
      <c r="C544" s="121" t="s">
        <v>117</v>
      </c>
      <c r="D544" s="121" t="s">
        <v>116</v>
      </c>
      <c r="E544" s="121" t="s">
        <v>116</v>
      </c>
      <c r="F544" s="121" t="s">
        <v>116</v>
      </c>
      <c r="G544" s="121" t="s">
        <v>116</v>
      </c>
      <c r="H544" s="121" t="s">
        <v>116</v>
      </c>
      <c r="I544" s="121" t="s">
        <v>985</v>
      </c>
      <c r="J544" s="121"/>
      <c r="K544" s="121"/>
      <c r="L544" s="121"/>
      <c r="M544" s="25" t="s">
        <v>131</v>
      </c>
      <c r="N544" s="25" t="s">
        <v>120</v>
      </c>
      <c r="O544" s="25"/>
      <c r="P544" s="25" t="s">
        <v>1018</v>
      </c>
      <c r="Q544" s="110"/>
      <c r="R544" s="99" t="s">
        <v>520</v>
      </c>
      <c r="S544" s="109"/>
      <c r="T544" s="395"/>
      <c r="U544" s="25" t="s">
        <v>131</v>
      </c>
      <c r="V544" s="25" t="s">
        <v>120</v>
      </c>
      <c r="W544" s="25"/>
      <c r="X544" s="25" t="s">
        <v>1019</v>
      </c>
      <c r="Y544" s="121"/>
      <c r="Z544" s="131" t="str">
        <f t="shared" si="521"/>
        <v>по всем строкам гр.33 раздела 2 ф.0504072_О &lt; соответствующим строкам гр.37 раздела 2 - требуется пояснение.</v>
      </c>
      <c r="AA544" s="132" t="s">
        <v>271</v>
      </c>
      <c r="AB544" s="132" t="s">
        <v>116</v>
      </c>
      <c r="AC544" s="133"/>
      <c r="AD544" s="112">
        <v>45285.143599537034</v>
      </c>
      <c r="AE544" s="31" t="s">
        <v>6</v>
      </c>
      <c r="AF544" s="32" t="s">
        <v>123</v>
      </c>
      <c r="AG544" s="35">
        <f t="shared" si="522"/>
        <v>0</v>
      </c>
      <c r="AH544" s="6">
        <f t="shared" si="523"/>
        <v>0</v>
      </c>
      <c r="AI544" s="34">
        <f t="shared" si="524"/>
        <v>1</v>
      </c>
      <c r="AJ544" s="113" t="str">
        <f t="shared" si="525"/>
        <v>по всем строкам</v>
      </c>
      <c r="AK544" s="23" t="str">
        <f t="shared" si="526"/>
        <v/>
      </c>
      <c r="AL544" s="23" t="str">
        <f t="shared" si="527"/>
        <v xml:space="preserve"> гр.33</v>
      </c>
      <c r="AM544" s="23" t="str">
        <f t="shared" si="528"/>
        <v/>
      </c>
      <c r="AN544" s="23" t="str">
        <f t="shared" si="529"/>
        <v xml:space="preserve"> раздела 2</v>
      </c>
      <c r="AO544" s="23" t="str">
        <f t="shared" si="539"/>
        <v xml:space="preserve"> ф.0504072_О</v>
      </c>
      <c r="AP544" s="14" t="str">
        <f t="shared" si="530"/>
        <v/>
      </c>
      <c r="AQ544" s="23" t="str">
        <f t="shared" si="531"/>
        <v xml:space="preserve"> &lt;</v>
      </c>
      <c r="AR544" s="23" t="str">
        <f t="shared" si="532"/>
        <v/>
      </c>
      <c r="AS544" s="23" t="str">
        <f t="shared" si="533"/>
        <v xml:space="preserve"> соответствующим строкам</v>
      </c>
      <c r="AT544" s="23" t="str">
        <f t="shared" si="534"/>
        <v/>
      </c>
      <c r="AU544" s="23" t="str">
        <f t="shared" si="535"/>
        <v xml:space="preserve"> гр.37</v>
      </c>
      <c r="AV544" s="23" t="str">
        <f t="shared" si="536"/>
        <v/>
      </c>
      <c r="AW544" s="36" t="str">
        <f t="shared" si="537"/>
        <v xml:space="preserve"> раздела 2</v>
      </c>
      <c r="AX544" s="113" t="str">
        <f t="shared" si="538"/>
        <v xml:space="preserve"> - требуется пояснение.</v>
      </c>
    </row>
    <row r="545" spans="1:50" s="23" customFormat="1" ht="45" hidden="1" outlineLevel="1" x14ac:dyDescent="0.25">
      <c r="A545" s="116"/>
      <c r="B545" s="252" t="str">
        <f>"В"&amp;COUNTA($C$500:C545)&amp;"_"&amp;MID(I545,5,5)</f>
        <v>В46_072_О</v>
      </c>
      <c r="C545" s="121" t="s">
        <v>117</v>
      </c>
      <c r="D545" s="121" t="s">
        <v>116</v>
      </c>
      <c r="E545" s="121" t="s">
        <v>116</v>
      </c>
      <c r="F545" s="121" t="s">
        <v>116</v>
      </c>
      <c r="G545" s="121" t="s">
        <v>116</v>
      </c>
      <c r="H545" s="121" t="s">
        <v>116</v>
      </c>
      <c r="I545" s="121" t="s">
        <v>985</v>
      </c>
      <c r="J545" s="121"/>
      <c r="K545" s="121"/>
      <c r="L545" s="121"/>
      <c r="M545" s="25" t="s">
        <v>131</v>
      </c>
      <c r="N545" s="25" t="s">
        <v>120</v>
      </c>
      <c r="O545" s="25"/>
      <c r="P545" s="25" t="s">
        <v>1019</v>
      </c>
      <c r="Q545" s="110"/>
      <c r="R545" s="99" t="s">
        <v>520</v>
      </c>
      <c r="S545" s="109"/>
      <c r="T545" s="395"/>
      <c r="U545" s="25" t="s">
        <v>131</v>
      </c>
      <c r="V545" s="25" t="s">
        <v>120</v>
      </c>
      <c r="W545" s="25"/>
      <c r="X545" s="25" t="s">
        <v>1020</v>
      </c>
      <c r="Y545" s="121"/>
      <c r="Z545" s="131" t="str">
        <f t="shared" si="521"/>
        <v>по всем строкам гр.37 раздела 2 ф.0504072_О &lt; соответствующим строкам гр.41 раздела 2 - требуется пояснение.</v>
      </c>
      <c r="AA545" s="132" t="s">
        <v>271</v>
      </c>
      <c r="AB545" s="132" t="s">
        <v>116</v>
      </c>
      <c r="AC545" s="133"/>
      <c r="AD545" s="112">
        <v>45285.143611111111</v>
      </c>
      <c r="AE545" s="31" t="s">
        <v>6</v>
      </c>
      <c r="AF545" s="32" t="s">
        <v>123</v>
      </c>
      <c r="AG545" s="35">
        <f t="shared" si="522"/>
        <v>0</v>
      </c>
      <c r="AH545" s="6">
        <f t="shared" si="523"/>
        <v>0</v>
      </c>
      <c r="AI545" s="34">
        <f t="shared" si="524"/>
        <v>1</v>
      </c>
      <c r="AJ545" s="113" t="str">
        <f t="shared" si="525"/>
        <v>по всем строкам</v>
      </c>
      <c r="AK545" s="23" t="str">
        <f t="shared" si="526"/>
        <v/>
      </c>
      <c r="AL545" s="23" t="str">
        <f t="shared" si="527"/>
        <v xml:space="preserve"> гр.37</v>
      </c>
      <c r="AM545" s="23" t="str">
        <f t="shared" si="528"/>
        <v/>
      </c>
      <c r="AN545" s="23" t="str">
        <f t="shared" si="529"/>
        <v xml:space="preserve"> раздела 2</v>
      </c>
      <c r="AO545" s="23" t="str">
        <f t="shared" si="539"/>
        <v xml:space="preserve"> ф.0504072_О</v>
      </c>
      <c r="AP545" s="14" t="str">
        <f t="shared" si="530"/>
        <v/>
      </c>
      <c r="AQ545" s="23" t="str">
        <f t="shared" si="531"/>
        <v xml:space="preserve"> &lt;</v>
      </c>
      <c r="AR545" s="23" t="str">
        <f t="shared" si="532"/>
        <v/>
      </c>
      <c r="AS545" s="23" t="str">
        <f t="shared" si="533"/>
        <v xml:space="preserve"> соответствующим строкам</v>
      </c>
      <c r="AT545" s="23" t="str">
        <f t="shared" si="534"/>
        <v/>
      </c>
      <c r="AU545" s="23" t="str">
        <f t="shared" si="535"/>
        <v xml:space="preserve"> гр.41</v>
      </c>
      <c r="AV545" s="23" t="str">
        <f t="shared" si="536"/>
        <v/>
      </c>
      <c r="AW545" s="36" t="str">
        <f t="shared" si="537"/>
        <v xml:space="preserve"> раздела 2</v>
      </c>
      <c r="AX545" s="113" t="str">
        <f t="shared" si="538"/>
        <v xml:space="preserve"> - требуется пояснение.</v>
      </c>
    </row>
    <row r="546" spans="1:50" s="23" customFormat="1" ht="45" hidden="1" outlineLevel="1" x14ac:dyDescent="0.25">
      <c r="A546" s="116"/>
      <c r="B546" s="252" t="str">
        <f>"В"&amp;COUNTA($C$500:C546)&amp;"_"&amp;MID(I546,5,5)</f>
        <v>В47_072_О</v>
      </c>
      <c r="C546" s="121" t="s">
        <v>117</v>
      </c>
      <c r="D546" s="121" t="s">
        <v>116</v>
      </c>
      <c r="E546" s="121" t="s">
        <v>116</v>
      </c>
      <c r="F546" s="121" t="s">
        <v>116</v>
      </c>
      <c r="G546" s="121" t="s">
        <v>116</v>
      </c>
      <c r="H546" s="121" t="s">
        <v>116</v>
      </c>
      <c r="I546" s="121" t="s">
        <v>985</v>
      </c>
      <c r="J546" s="121"/>
      <c r="K546" s="121"/>
      <c r="L546" s="121"/>
      <c r="M546" s="25" t="s">
        <v>131</v>
      </c>
      <c r="N546" s="25" t="s">
        <v>120</v>
      </c>
      <c r="O546" s="25"/>
      <c r="P546" s="25" t="s">
        <v>1021</v>
      </c>
      <c r="Q546" s="110"/>
      <c r="R546" s="99" t="s">
        <v>520</v>
      </c>
      <c r="S546" s="109"/>
      <c r="T546" s="395"/>
      <c r="U546" s="25" t="s">
        <v>131</v>
      </c>
      <c r="V546" s="25" t="s">
        <v>120</v>
      </c>
      <c r="W546" s="25"/>
      <c r="X546" s="25" t="s">
        <v>1022</v>
      </c>
      <c r="Y546" s="121"/>
      <c r="Z546" s="131" t="str">
        <f t="shared" si="521"/>
        <v>по всем строкам гр.21 + 41 раздела 2 ф.0504072_О &lt; соответствующим строкам гр.29 раздела 2 - требуется пояснение.</v>
      </c>
      <c r="AA546" s="132" t="s">
        <v>271</v>
      </c>
      <c r="AB546" s="132" t="s">
        <v>116</v>
      </c>
      <c r="AC546" s="133"/>
      <c r="AD546" s="112">
        <v>45285.143611111111</v>
      </c>
      <c r="AE546" s="31" t="s">
        <v>6</v>
      </c>
      <c r="AF546" s="32" t="s">
        <v>123</v>
      </c>
      <c r="AG546" s="35">
        <f t="shared" si="522"/>
        <v>0</v>
      </c>
      <c r="AH546" s="6">
        <f t="shared" si="523"/>
        <v>0</v>
      </c>
      <c r="AI546" s="34">
        <f t="shared" si="524"/>
        <v>1</v>
      </c>
      <c r="AJ546" s="113" t="str">
        <f t="shared" si="525"/>
        <v>по всем строкам</v>
      </c>
      <c r="AK546" s="23" t="str">
        <f t="shared" si="526"/>
        <v/>
      </c>
      <c r="AL546" s="23" t="str">
        <f t="shared" si="527"/>
        <v xml:space="preserve"> гр.21 + 41</v>
      </c>
      <c r="AM546" s="23" t="str">
        <f t="shared" si="528"/>
        <v/>
      </c>
      <c r="AN546" s="23" t="str">
        <f t="shared" si="529"/>
        <v xml:space="preserve"> раздела 2</v>
      </c>
      <c r="AO546" s="23" t="str">
        <f t="shared" si="539"/>
        <v xml:space="preserve"> ф.0504072_О</v>
      </c>
      <c r="AP546" s="14" t="str">
        <f t="shared" si="530"/>
        <v/>
      </c>
      <c r="AQ546" s="23" t="str">
        <f t="shared" si="531"/>
        <v xml:space="preserve"> &lt;</v>
      </c>
      <c r="AR546" s="23" t="str">
        <f t="shared" si="532"/>
        <v/>
      </c>
      <c r="AS546" s="23" t="str">
        <f t="shared" si="533"/>
        <v xml:space="preserve"> соответствующим строкам</v>
      </c>
      <c r="AT546" s="23" t="str">
        <f t="shared" si="534"/>
        <v/>
      </c>
      <c r="AU546" s="23" t="str">
        <f t="shared" si="535"/>
        <v xml:space="preserve"> гр.29</v>
      </c>
      <c r="AV546" s="23" t="str">
        <f t="shared" si="536"/>
        <v/>
      </c>
      <c r="AW546" s="36" t="str">
        <f t="shared" si="537"/>
        <v xml:space="preserve"> раздела 2</v>
      </c>
      <c r="AX546" s="113" t="str">
        <f t="shared" si="538"/>
        <v xml:space="preserve"> - требуется пояснение.</v>
      </c>
    </row>
    <row r="547" spans="1:50" s="23" customFormat="1" ht="45" hidden="1" outlineLevel="1" x14ac:dyDescent="0.25">
      <c r="A547" s="116"/>
      <c r="B547" s="252" t="str">
        <f>"В"&amp;COUNTA($C$500:C547)&amp;"_"&amp;MID(I547,5,5)</f>
        <v>В48_072_О</v>
      </c>
      <c r="C547" s="121" t="s">
        <v>117</v>
      </c>
      <c r="D547" s="121" t="s">
        <v>116</v>
      </c>
      <c r="E547" s="121" t="s">
        <v>116</v>
      </c>
      <c r="F547" s="121" t="s">
        <v>116</v>
      </c>
      <c r="G547" s="121" t="s">
        <v>116</v>
      </c>
      <c r="H547" s="121" t="s">
        <v>116</v>
      </c>
      <c r="I547" s="121" t="s">
        <v>985</v>
      </c>
      <c r="J547" s="121"/>
      <c r="K547" s="121"/>
      <c r="L547" s="121"/>
      <c r="M547" s="25" t="s">
        <v>131</v>
      </c>
      <c r="N547" s="25" t="s">
        <v>120</v>
      </c>
      <c r="O547" s="25"/>
      <c r="P547" s="25" t="s">
        <v>1022</v>
      </c>
      <c r="Q547" s="110"/>
      <c r="R547" s="99" t="s">
        <v>520</v>
      </c>
      <c r="S547" s="109"/>
      <c r="T547" s="395"/>
      <c r="U547" s="25" t="s">
        <v>131</v>
      </c>
      <c r="V547" s="25" t="s">
        <v>120</v>
      </c>
      <c r="W547" s="25"/>
      <c r="X547" s="25" t="s">
        <v>1023</v>
      </c>
      <c r="Y547" s="121"/>
      <c r="Z547" s="131" t="str">
        <f t="shared" si="521"/>
        <v>по всем строкам гр.29 раздела 2 ф.0504072_О &lt; соответствующим строкам гр.46 + 50 раздела 2 - требуется пояснение.</v>
      </c>
      <c r="AA547" s="132" t="s">
        <v>271</v>
      </c>
      <c r="AB547" s="132" t="s">
        <v>116</v>
      </c>
      <c r="AC547" s="133"/>
      <c r="AD547" s="112">
        <v>45285.143611111111</v>
      </c>
      <c r="AE547" s="31" t="s">
        <v>6</v>
      </c>
      <c r="AF547" s="32" t="s">
        <v>123</v>
      </c>
      <c r="AG547" s="35">
        <f t="shared" si="522"/>
        <v>0</v>
      </c>
      <c r="AH547" s="6">
        <f t="shared" si="523"/>
        <v>0</v>
      </c>
      <c r="AI547" s="34">
        <f t="shared" si="524"/>
        <v>1</v>
      </c>
      <c r="AJ547" s="113" t="str">
        <f t="shared" si="525"/>
        <v>по всем строкам</v>
      </c>
      <c r="AK547" s="23" t="str">
        <f t="shared" si="526"/>
        <v/>
      </c>
      <c r="AL547" s="23" t="str">
        <f t="shared" si="527"/>
        <v xml:space="preserve"> гр.29</v>
      </c>
      <c r="AM547" s="23" t="str">
        <f t="shared" si="528"/>
        <v/>
      </c>
      <c r="AN547" s="23" t="str">
        <f t="shared" si="529"/>
        <v xml:space="preserve"> раздела 2</v>
      </c>
      <c r="AO547" s="23" t="str">
        <f t="shared" si="539"/>
        <v xml:space="preserve"> ф.0504072_О</v>
      </c>
      <c r="AP547" s="14" t="str">
        <f t="shared" si="530"/>
        <v/>
      </c>
      <c r="AQ547" s="23" t="str">
        <f t="shared" si="531"/>
        <v xml:space="preserve"> &lt;</v>
      </c>
      <c r="AR547" s="23" t="str">
        <f t="shared" si="532"/>
        <v/>
      </c>
      <c r="AS547" s="23" t="str">
        <f t="shared" si="533"/>
        <v xml:space="preserve"> соответствующим строкам</v>
      </c>
      <c r="AT547" s="23" t="str">
        <f t="shared" si="534"/>
        <v/>
      </c>
      <c r="AU547" s="23" t="str">
        <f t="shared" si="535"/>
        <v xml:space="preserve"> гр.46 + 50</v>
      </c>
      <c r="AV547" s="23" t="str">
        <f t="shared" si="536"/>
        <v/>
      </c>
      <c r="AW547" s="36" t="str">
        <f t="shared" si="537"/>
        <v xml:space="preserve"> раздела 2</v>
      </c>
      <c r="AX547" s="113" t="str">
        <f t="shared" si="538"/>
        <v xml:space="preserve"> - требуется пояснение.</v>
      </c>
    </row>
    <row r="548" spans="1:50" s="23" customFormat="1" ht="45" hidden="1" outlineLevel="1" x14ac:dyDescent="0.25">
      <c r="A548" s="116"/>
      <c r="B548" s="252" t="str">
        <f>"В"&amp;COUNTA($C$500:C548)&amp;"_"&amp;MID(I548,5,5)</f>
        <v>В49_072_О</v>
      </c>
      <c r="C548" s="126" t="s">
        <v>117</v>
      </c>
      <c r="D548" s="126" t="s">
        <v>116</v>
      </c>
      <c r="E548" s="126" t="s">
        <v>116</v>
      </c>
      <c r="F548" s="126" t="s">
        <v>116</v>
      </c>
      <c r="G548" s="126" t="s">
        <v>116</v>
      </c>
      <c r="H548" s="126" t="s">
        <v>116</v>
      </c>
      <c r="I548" s="126" t="s">
        <v>985</v>
      </c>
      <c r="J548" s="126"/>
      <c r="K548" s="126"/>
      <c r="L548" s="126"/>
      <c r="M548" s="57" t="s">
        <v>131</v>
      </c>
      <c r="N548" s="57" t="s">
        <v>120</v>
      </c>
      <c r="O548" s="57"/>
      <c r="P548" s="57" t="s">
        <v>1024</v>
      </c>
      <c r="Q548" s="143"/>
      <c r="R548" s="111" t="s">
        <v>520</v>
      </c>
      <c r="S548" s="144" t="s">
        <v>230</v>
      </c>
      <c r="T548" s="390"/>
      <c r="U548" s="57"/>
      <c r="V548" s="57"/>
      <c r="W548" s="57"/>
      <c r="X548" s="57"/>
      <c r="Y548" s="126"/>
      <c r="Z548" s="128" t="str">
        <f t="shared" si="521"/>
        <v>по всем строкам гр.9, 13, 17, 21, 25, 29, 33, 37, 41, 46, 50 раздела 2 ф.0504072_О &lt; 0 - требуется пояснение.</v>
      </c>
      <c r="AA548" s="129" t="s">
        <v>271</v>
      </c>
      <c r="AB548" s="129" t="s">
        <v>116</v>
      </c>
      <c r="AC548" s="130"/>
      <c r="AD548" s="114">
        <v>45285.143622685187</v>
      </c>
      <c r="AE548" s="31" t="s">
        <v>6</v>
      </c>
      <c r="AF548" s="32" t="s">
        <v>123</v>
      </c>
      <c r="AG548" s="35">
        <f t="shared" si="522"/>
        <v>0</v>
      </c>
      <c r="AH548" s="6">
        <f t="shared" si="523"/>
        <v>0</v>
      </c>
      <c r="AI548" s="34">
        <f t="shared" si="524"/>
        <v>1</v>
      </c>
      <c r="AJ548" s="113" t="str">
        <f t="shared" si="525"/>
        <v>по всем строкам</v>
      </c>
      <c r="AK548" s="23" t="str">
        <f t="shared" si="526"/>
        <v/>
      </c>
      <c r="AL548" s="23" t="str">
        <f t="shared" si="527"/>
        <v xml:space="preserve"> гр.9, 13, 17, 21, 25, 29, 33, 37, 41, 46, 50</v>
      </c>
      <c r="AM548" s="23" t="str">
        <f t="shared" si="528"/>
        <v/>
      </c>
      <c r="AN548" s="23" t="str">
        <f t="shared" si="529"/>
        <v xml:space="preserve"> раздела 2</v>
      </c>
      <c r="AO548" s="23" t="str">
        <f t="shared" si="539"/>
        <v xml:space="preserve"> ф.0504072_О</v>
      </c>
      <c r="AP548" s="14" t="str">
        <f t="shared" si="530"/>
        <v/>
      </c>
      <c r="AQ548" s="23" t="str">
        <f t="shared" si="531"/>
        <v xml:space="preserve"> &lt;</v>
      </c>
      <c r="AR548" s="23" t="str">
        <f t="shared" si="532"/>
        <v xml:space="preserve"> 0</v>
      </c>
      <c r="AS548" s="23" t="str">
        <f t="shared" si="533"/>
        <v/>
      </c>
      <c r="AT548" s="23" t="str">
        <f t="shared" si="534"/>
        <v/>
      </c>
      <c r="AU548" s="23" t="str">
        <f t="shared" si="535"/>
        <v/>
      </c>
      <c r="AV548" s="23" t="str">
        <f t="shared" si="536"/>
        <v/>
      </c>
      <c r="AW548" s="36" t="str">
        <f t="shared" si="537"/>
        <v/>
      </c>
      <c r="AX548" s="113" t="str">
        <f t="shared" si="538"/>
        <v xml:space="preserve"> - требуется пояснение.</v>
      </c>
    </row>
    <row r="549" spans="1:50" s="23" customFormat="1" collapsed="1" x14ac:dyDescent="0.25">
      <c r="A549" s="6"/>
      <c r="B549" s="698" t="s">
        <v>198</v>
      </c>
      <c r="C549" s="699"/>
      <c r="D549" s="699"/>
      <c r="E549" s="699"/>
      <c r="F549" s="699"/>
      <c r="G549" s="699"/>
      <c r="H549" s="699"/>
      <c r="I549" s="699"/>
      <c r="J549" s="699"/>
      <c r="K549" s="699"/>
      <c r="L549" s="699"/>
      <c r="M549" s="699"/>
      <c r="N549" s="699"/>
      <c r="O549" s="699"/>
      <c r="P549" s="699"/>
      <c r="Q549" s="699"/>
      <c r="R549" s="699"/>
      <c r="S549" s="699"/>
      <c r="T549" s="699"/>
      <c r="U549" s="699"/>
      <c r="V549" s="699"/>
      <c r="W549" s="699"/>
      <c r="X549" s="699"/>
      <c r="Y549" s="699"/>
      <c r="Z549" s="699"/>
      <c r="AA549" s="699"/>
      <c r="AB549" s="699"/>
      <c r="AC549" s="699"/>
      <c r="AD549" s="115"/>
      <c r="AE549" s="103"/>
      <c r="AF549" s="87"/>
      <c r="AG549" s="35">
        <f t="shared" si="522"/>
        <v>0</v>
      </c>
      <c r="AH549" s="6">
        <f t="shared" si="523"/>
        <v>0</v>
      </c>
      <c r="AI549" s="34">
        <f t="shared" si="524"/>
        <v>0</v>
      </c>
      <c r="AJ549" s="88"/>
      <c r="AK549" s="89"/>
      <c r="AL549" s="89"/>
      <c r="AM549" s="89"/>
      <c r="AN549" s="89"/>
      <c r="AO549" s="6"/>
      <c r="AP549" s="14"/>
      <c r="AQ549" s="6"/>
      <c r="AR549" s="6"/>
      <c r="AS549" s="6"/>
      <c r="AT549" s="6"/>
      <c r="AU549" s="6"/>
      <c r="AV549" s="6"/>
      <c r="AW549" s="6"/>
      <c r="AX549" s="6"/>
    </row>
    <row r="550" spans="1:50" s="23" customFormat="1" ht="60" hidden="1" outlineLevel="1" x14ac:dyDescent="0.25">
      <c r="A550" s="116"/>
      <c r="B550" s="190" t="str">
        <f>"В"&amp;COUNTA($C$550:C550)&amp;"_"&amp;MID(I550,5,3)</f>
        <v>В1_888</v>
      </c>
      <c r="C550" s="191" t="s">
        <v>116</v>
      </c>
      <c r="D550" s="191" t="s">
        <v>116</v>
      </c>
      <c r="E550" s="191" t="s">
        <v>117</v>
      </c>
      <c r="F550" s="191" t="s">
        <v>116</v>
      </c>
      <c r="G550" s="191" t="s">
        <v>116</v>
      </c>
      <c r="H550" s="191" t="s">
        <v>116</v>
      </c>
      <c r="I550" s="191" t="s">
        <v>198</v>
      </c>
      <c r="J550" s="191"/>
      <c r="K550" s="191"/>
      <c r="L550" s="191"/>
      <c r="M550" s="183" t="s">
        <v>121</v>
      </c>
      <c r="N550" s="183" t="s">
        <v>1025</v>
      </c>
      <c r="O550" s="183"/>
      <c r="P550" s="183" t="s">
        <v>1026</v>
      </c>
      <c r="Q550" s="187"/>
      <c r="R550" s="191" t="s">
        <v>122</v>
      </c>
      <c r="S550" s="188"/>
      <c r="T550" s="391"/>
      <c r="U550" s="183" t="s">
        <v>131</v>
      </c>
      <c r="V550" s="183" t="s">
        <v>1027</v>
      </c>
      <c r="W550" s="183"/>
      <c r="X550" s="183" t="s">
        <v>1026</v>
      </c>
      <c r="Y550" s="191"/>
      <c r="Z550" s="192" t="str">
        <f t="shared" si="521"/>
        <v>стр.Детализированные по главе гр.4, 5, 6, 7, 8, 9, 10, 11, 12, 13, 14, 15, 16, 17, 18, 19, 20, 21, 22 раздела 1 ф.0531888 &lt;&gt; Итого по главе гр.4, 5, 6, 7, 8, 9, 10, 11, 12, 13, 14, 15, 16, 17, 18, 19, 20, 21, 22 раздела 2 - недопустимо.</v>
      </c>
      <c r="AA550" s="196" t="s">
        <v>123</v>
      </c>
      <c r="AB550" s="196" t="s">
        <v>123</v>
      </c>
      <c r="AC550" s="136"/>
      <c r="AD550" s="178"/>
      <c r="AE550" s="185" t="s">
        <v>4</v>
      </c>
      <c r="AF550" s="219" t="s">
        <v>123</v>
      </c>
      <c r="AG550" s="35">
        <f t="shared" si="522"/>
        <v>1</v>
      </c>
      <c r="AH550" s="6">
        <f t="shared" si="523"/>
        <v>0</v>
      </c>
      <c r="AI550" s="34">
        <f t="shared" si="524"/>
        <v>0</v>
      </c>
      <c r="AJ550" s="113" t="str">
        <f t="shared" si="525"/>
        <v>стр.Детализированные по главе</v>
      </c>
      <c r="AK550" s="23" t="str">
        <f t="shared" si="526"/>
        <v/>
      </c>
      <c r="AL550" s="23" t="str">
        <f t="shared" si="527"/>
        <v xml:space="preserve"> гр.4, 5, 6, 7, 8, 9, 10, 11, 12, 13, 14, 15, 16, 17, 18, 19, 20, 21, 22</v>
      </c>
      <c r="AM550" s="23" t="str">
        <f t="shared" si="528"/>
        <v/>
      </c>
      <c r="AN550" s="23" t="str">
        <f t="shared" si="529"/>
        <v xml:space="preserve"> раздела 1</v>
      </c>
      <c r="AO550" s="23" t="str">
        <f t="shared" si="539"/>
        <v xml:space="preserve"> ф.0531888</v>
      </c>
      <c r="AP550" s="14" t="str">
        <f t="shared" si="530"/>
        <v/>
      </c>
      <c r="AQ550" s="23" t="str">
        <f t="shared" si="531"/>
        <v xml:space="preserve"> &lt;&gt;</v>
      </c>
      <c r="AR550" s="23" t="str">
        <f t="shared" si="532"/>
        <v/>
      </c>
      <c r="AS550" s="23" t="str">
        <f t="shared" si="533"/>
        <v xml:space="preserve"> Итого по главе</v>
      </c>
      <c r="AT550" s="23" t="str">
        <f t="shared" si="534"/>
        <v/>
      </c>
      <c r="AU550" s="23" t="str">
        <f t="shared" si="535"/>
        <v xml:space="preserve"> гр.4, 5, 6, 7, 8, 9, 10, 11, 12, 13, 14, 15, 16, 17, 18, 19, 20, 21, 22</v>
      </c>
      <c r="AV550" s="23" t="str">
        <f t="shared" si="536"/>
        <v/>
      </c>
      <c r="AW550" s="36" t="str">
        <f t="shared" si="537"/>
        <v xml:space="preserve"> раздела 2</v>
      </c>
      <c r="AX550" s="113" t="str">
        <f t="shared" si="538"/>
        <v xml:space="preserve"> - недопустимо.</v>
      </c>
    </row>
    <row r="551" spans="1:50" s="23" customFormat="1" ht="60" hidden="1" outlineLevel="1" x14ac:dyDescent="0.25">
      <c r="A551" s="116"/>
      <c r="B551" s="190" t="str">
        <f>"В"&amp;COUNTA($C$550:C551)&amp;"_"&amp;MID(I551,5,3)</f>
        <v>В2_888</v>
      </c>
      <c r="C551" s="121" t="s">
        <v>116</v>
      </c>
      <c r="D551" s="121" t="s">
        <v>116</v>
      </c>
      <c r="E551" s="121" t="s">
        <v>117</v>
      </c>
      <c r="F551" s="121" t="s">
        <v>116</v>
      </c>
      <c r="G551" s="121" t="s">
        <v>116</v>
      </c>
      <c r="H551" s="121" t="s">
        <v>116</v>
      </c>
      <c r="I551" s="121" t="s">
        <v>198</v>
      </c>
      <c r="J551" s="121"/>
      <c r="K551" s="121"/>
      <c r="L551" s="121"/>
      <c r="M551" s="184" t="s">
        <v>131</v>
      </c>
      <c r="N551" s="184" t="s">
        <v>1027</v>
      </c>
      <c r="O551" s="184"/>
      <c r="P551" s="184" t="s">
        <v>1026</v>
      </c>
      <c r="Q551" s="184"/>
      <c r="R551" s="191" t="s">
        <v>122</v>
      </c>
      <c r="S551" s="184"/>
      <c r="T551" s="382"/>
      <c r="U551" s="184" t="s">
        <v>125</v>
      </c>
      <c r="V551" s="184" t="s">
        <v>778</v>
      </c>
      <c r="W551" s="184"/>
      <c r="X551" s="184" t="s">
        <v>1026</v>
      </c>
      <c r="Y551" s="121"/>
      <c r="Z551" s="131" t="str">
        <f t="shared" si="521"/>
        <v>стр.Итого по главе гр.4, 5, 6, 7, 8, 9, 10, 11, 12, 13, 14, 15, 16, 17, 18, 19, 20, 21, 22 раздела 2 ф.0531888 &lt;&gt; Всего гр.4, 5, 6, 7, 8, 9, 10, 11, 12, 13, 14, 15, 16, 17, 18, 19, 20, 21, 22 раздела 3 - недопустимо.</v>
      </c>
      <c r="AA551" s="132" t="s">
        <v>123</v>
      </c>
      <c r="AB551" s="132" t="s">
        <v>123</v>
      </c>
      <c r="AC551" s="133"/>
      <c r="AD551" s="178"/>
      <c r="AE551" s="185" t="s">
        <v>4</v>
      </c>
      <c r="AF551" s="219" t="s">
        <v>123</v>
      </c>
      <c r="AG551" s="35">
        <f t="shared" si="522"/>
        <v>1</v>
      </c>
      <c r="AH551" s="6">
        <f t="shared" si="523"/>
        <v>0</v>
      </c>
      <c r="AI551" s="34">
        <f t="shared" si="524"/>
        <v>0</v>
      </c>
      <c r="AJ551" s="113" t="str">
        <f t="shared" si="525"/>
        <v>стр.Итого по главе</v>
      </c>
      <c r="AK551" s="23" t="str">
        <f t="shared" si="526"/>
        <v/>
      </c>
      <c r="AL551" s="23" t="str">
        <f t="shared" si="527"/>
        <v xml:space="preserve"> гр.4, 5, 6, 7, 8, 9, 10, 11, 12, 13, 14, 15, 16, 17, 18, 19, 20, 21, 22</v>
      </c>
      <c r="AM551" s="23" t="str">
        <f t="shared" si="528"/>
        <v/>
      </c>
      <c r="AN551" s="23" t="str">
        <f t="shared" si="529"/>
        <v xml:space="preserve"> раздела 2</v>
      </c>
      <c r="AO551" s="23" t="str">
        <f t="shared" si="539"/>
        <v xml:space="preserve"> ф.0531888</v>
      </c>
      <c r="AP551" s="14" t="str">
        <f t="shared" si="530"/>
        <v/>
      </c>
      <c r="AQ551" s="23" t="str">
        <f t="shared" si="531"/>
        <v xml:space="preserve"> &lt;&gt;</v>
      </c>
      <c r="AR551" s="23" t="str">
        <f t="shared" si="532"/>
        <v/>
      </c>
      <c r="AS551" s="23" t="str">
        <f t="shared" si="533"/>
        <v xml:space="preserve"> Всего</v>
      </c>
      <c r="AT551" s="23" t="str">
        <f t="shared" si="534"/>
        <v/>
      </c>
      <c r="AU551" s="23" t="str">
        <f t="shared" si="535"/>
        <v xml:space="preserve"> гр.4, 5, 6, 7, 8, 9, 10, 11, 12, 13, 14, 15, 16, 17, 18, 19, 20, 21, 22</v>
      </c>
      <c r="AV551" s="23" t="str">
        <f t="shared" si="536"/>
        <v/>
      </c>
      <c r="AW551" s="36" t="str">
        <f t="shared" si="537"/>
        <v xml:space="preserve"> раздела 3</v>
      </c>
      <c r="AX551" s="113" t="str">
        <f t="shared" si="538"/>
        <v xml:space="preserve"> - недопустимо.</v>
      </c>
    </row>
    <row r="552" spans="1:50" s="23" customFormat="1" ht="28.5" hidden="1" outlineLevel="1" x14ac:dyDescent="0.25">
      <c r="A552" s="116"/>
      <c r="B552" s="190" t="str">
        <f>"В"&amp;COUNTA($C$550:C552)&amp;"_"&amp;MID(I552,5,3)</f>
        <v>В3_888</v>
      </c>
      <c r="C552" s="121" t="s">
        <v>116</v>
      </c>
      <c r="D552" s="121" t="s">
        <v>116</v>
      </c>
      <c r="E552" s="121" t="s">
        <v>117</v>
      </c>
      <c r="F552" s="121" t="s">
        <v>116</v>
      </c>
      <c r="G552" s="121" t="s">
        <v>116</v>
      </c>
      <c r="H552" s="121" t="s">
        <v>116</v>
      </c>
      <c r="I552" s="121" t="s">
        <v>198</v>
      </c>
      <c r="J552" s="121"/>
      <c r="K552" s="121"/>
      <c r="L552" s="121"/>
      <c r="M552" s="184" t="s">
        <v>120</v>
      </c>
      <c r="N552" s="184" t="s">
        <v>120</v>
      </c>
      <c r="O552" s="184"/>
      <c r="P552" s="184" t="s">
        <v>202</v>
      </c>
      <c r="Q552" s="193"/>
      <c r="R552" s="191" t="s">
        <v>122</v>
      </c>
      <c r="S552" s="194"/>
      <c r="T552" s="395"/>
      <c r="U552" s="184" t="s">
        <v>120</v>
      </c>
      <c r="V552" s="184" t="s">
        <v>120</v>
      </c>
      <c r="W552" s="184"/>
      <c r="X552" s="184" t="s">
        <v>1028</v>
      </c>
      <c r="Y552" s="121"/>
      <c r="Z552" s="131" t="str">
        <f t="shared" si="521"/>
        <v>по всем строкам гр.20 раздела * ф.0531888 &lt;&gt; соответствующим строкам гр.21 + 22 раздела * - недопустимо.</v>
      </c>
      <c r="AA552" s="132" t="s">
        <v>123</v>
      </c>
      <c r="AB552" s="132" t="s">
        <v>123</v>
      </c>
      <c r="AC552" s="133"/>
      <c r="AD552" s="178"/>
      <c r="AE552" s="185" t="s">
        <v>4</v>
      </c>
      <c r="AF552" s="219" t="s">
        <v>123</v>
      </c>
      <c r="AG552" s="35">
        <f t="shared" si="522"/>
        <v>1</v>
      </c>
      <c r="AH552" s="6">
        <f t="shared" si="523"/>
        <v>0</v>
      </c>
      <c r="AI552" s="34">
        <f t="shared" si="524"/>
        <v>0</v>
      </c>
      <c r="AJ552" s="113" t="str">
        <f t="shared" si="525"/>
        <v>по всем строкам</v>
      </c>
      <c r="AK552" s="23" t="str">
        <f t="shared" si="526"/>
        <v/>
      </c>
      <c r="AL552" s="23" t="str">
        <f t="shared" si="527"/>
        <v xml:space="preserve"> гр.20</v>
      </c>
      <c r="AM552" s="23" t="str">
        <f t="shared" si="528"/>
        <v/>
      </c>
      <c r="AN552" s="23" t="str">
        <f t="shared" si="529"/>
        <v xml:space="preserve"> раздела *</v>
      </c>
      <c r="AO552" s="23" t="str">
        <f t="shared" si="539"/>
        <v xml:space="preserve"> ф.0531888</v>
      </c>
      <c r="AP552" s="14" t="str">
        <f t="shared" si="530"/>
        <v/>
      </c>
      <c r="AQ552" s="23" t="str">
        <f t="shared" si="531"/>
        <v xml:space="preserve"> &lt;&gt;</v>
      </c>
      <c r="AR552" s="23" t="str">
        <f t="shared" si="532"/>
        <v/>
      </c>
      <c r="AS552" s="23" t="str">
        <f t="shared" si="533"/>
        <v xml:space="preserve"> соответствующим строкам</v>
      </c>
      <c r="AT552" s="23" t="str">
        <f t="shared" si="534"/>
        <v/>
      </c>
      <c r="AU552" s="23" t="str">
        <f t="shared" si="535"/>
        <v xml:space="preserve"> гр.21 + 22</v>
      </c>
      <c r="AV552" s="23" t="str">
        <f t="shared" si="536"/>
        <v/>
      </c>
      <c r="AW552" s="36" t="str">
        <f t="shared" si="537"/>
        <v xml:space="preserve"> раздела *</v>
      </c>
      <c r="AX552" s="113" t="str">
        <f t="shared" si="538"/>
        <v xml:space="preserve"> - недопустимо.</v>
      </c>
    </row>
    <row r="553" spans="1:50" s="23" customFormat="1" ht="30" hidden="1" outlineLevel="1" x14ac:dyDescent="0.25">
      <c r="A553" s="116"/>
      <c r="B553" s="190" t="str">
        <f>"В"&amp;COUNTA($C$550:C553)&amp;"_"&amp;MID(I553,5,3)</f>
        <v>В4_888</v>
      </c>
      <c r="C553" s="121" t="s">
        <v>116</v>
      </c>
      <c r="D553" s="121" t="s">
        <v>116</v>
      </c>
      <c r="E553" s="121" t="s">
        <v>117</v>
      </c>
      <c r="F553" s="121" t="s">
        <v>116</v>
      </c>
      <c r="G553" s="121" t="s">
        <v>116</v>
      </c>
      <c r="H553" s="121" t="s">
        <v>116</v>
      </c>
      <c r="I553" s="121" t="s">
        <v>198</v>
      </c>
      <c r="J553" s="121"/>
      <c r="K553" s="121"/>
      <c r="L553" s="121"/>
      <c r="M553" s="184" t="s">
        <v>120</v>
      </c>
      <c r="N553" s="184" t="s">
        <v>120</v>
      </c>
      <c r="O553" s="184"/>
      <c r="P553" s="184" t="s">
        <v>222</v>
      </c>
      <c r="Q553" s="184"/>
      <c r="R553" s="191" t="s">
        <v>122</v>
      </c>
      <c r="S553" s="184"/>
      <c r="T553" s="382"/>
      <c r="U553" s="184" t="s">
        <v>120</v>
      </c>
      <c r="V553" s="184" t="s">
        <v>120</v>
      </c>
      <c r="W553" s="184"/>
      <c r="X553" s="184" t="s">
        <v>1029</v>
      </c>
      <c r="Y553" s="121"/>
      <c r="Z553" s="131" t="str">
        <f t="shared" si="521"/>
        <v>по всем строкам гр.21 раздела * ф.0531888 &lt;&gt; соответствующим строкам гр.5 + 8 + 10 - 11 - 12 + 14 + 15 - 16 - 17 раздела * - недопустимо.</v>
      </c>
      <c r="AA553" s="132" t="s">
        <v>123</v>
      </c>
      <c r="AB553" s="132" t="s">
        <v>123</v>
      </c>
      <c r="AC553" s="133"/>
      <c r="AD553" s="178"/>
      <c r="AE553" s="185" t="s">
        <v>4</v>
      </c>
      <c r="AF553" s="219" t="s">
        <v>123</v>
      </c>
      <c r="AG553" s="35">
        <f t="shared" si="522"/>
        <v>1</v>
      </c>
      <c r="AH553" s="6">
        <f t="shared" si="523"/>
        <v>0</v>
      </c>
      <c r="AI553" s="34">
        <f t="shared" si="524"/>
        <v>0</v>
      </c>
      <c r="AJ553" s="113" t="str">
        <f t="shared" si="525"/>
        <v>по всем строкам</v>
      </c>
      <c r="AK553" s="23" t="str">
        <f t="shared" si="526"/>
        <v/>
      </c>
      <c r="AL553" s="23" t="str">
        <f t="shared" si="527"/>
        <v xml:space="preserve"> гр.21</v>
      </c>
      <c r="AM553" s="23" t="str">
        <f t="shared" si="528"/>
        <v/>
      </c>
      <c r="AN553" s="23" t="str">
        <f t="shared" si="529"/>
        <v xml:space="preserve"> раздела *</v>
      </c>
      <c r="AO553" s="23" t="str">
        <f t="shared" si="539"/>
        <v xml:space="preserve"> ф.0531888</v>
      </c>
      <c r="AP553" s="14" t="str">
        <f t="shared" si="530"/>
        <v/>
      </c>
      <c r="AQ553" s="23" t="str">
        <f t="shared" si="531"/>
        <v xml:space="preserve"> &lt;&gt;</v>
      </c>
      <c r="AR553" s="23" t="str">
        <f t="shared" si="532"/>
        <v/>
      </c>
      <c r="AS553" s="23" t="str">
        <f t="shared" si="533"/>
        <v xml:space="preserve"> соответствующим строкам</v>
      </c>
      <c r="AT553" s="23" t="str">
        <f t="shared" si="534"/>
        <v/>
      </c>
      <c r="AU553" s="23" t="str">
        <f t="shared" si="535"/>
        <v xml:space="preserve"> гр.5 + 8 + 10 - 11 - 12 + 14 + 15 - 16 - 17</v>
      </c>
      <c r="AV553" s="23" t="str">
        <f t="shared" si="536"/>
        <v/>
      </c>
      <c r="AW553" s="36" t="str">
        <f t="shared" si="537"/>
        <v xml:space="preserve"> раздела *</v>
      </c>
      <c r="AX553" s="113" t="str">
        <f t="shared" si="538"/>
        <v xml:space="preserve"> - недопустимо.</v>
      </c>
    </row>
    <row r="554" spans="1:50" s="23" customFormat="1" ht="30" hidden="1" outlineLevel="1" x14ac:dyDescent="0.25">
      <c r="A554" s="116"/>
      <c r="B554" s="190" t="str">
        <f>"В"&amp;COUNTA($C$550:C554)&amp;"_"&amp;MID(I554,5,3)</f>
        <v>В5_888</v>
      </c>
      <c r="C554" s="121" t="s">
        <v>116</v>
      </c>
      <c r="D554" s="121" t="s">
        <v>116</v>
      </c>
      <c r="E554" s="121" t="s">
        <v>117</v>
      </c>
      <c r="F554" s="121" t="s">
        <v>116</v>
      </c>
      <c r="G554" s="121" t="s">
        <v>116</v>
      </c>
      <c r="H554" s="121" t="s">
        <v>116</v>
      </c>
      <c r="I554" s="121" t="s">
        <v>198</v>
      </c>
      <c r="J554" s="121"/>
      <c r="K554" s="121"/>
      <c r="L554" s="121"/>
      <c r="M554" s="184" t="s">
        <v>120</v>
      </c>
      <c r="N554" s="184" t="s">
        <v>120</v>
      </c>
      <c r="O554" s="184"/>
      <c r="P554" s="184" t="s">
        <v>1030</v>
      </c>
      <c r="Q554" s="184"/>
      <c r="R554" s="191" t="s">
        <v>122</v>
      </c>
      <c r="S554" s="184"/>
      <c r="T554" s="382"/>
      <c r="U554" s="184" t="s">
        <v>120</v>
      </c>
      <c r="V554" s="184" t="s">
        <v>120</v>
      </c>
      <c r="W554" s="184"/>
      <c r="X554" s="184" t="s">
        <v>1031</v>
      </c>
      <c r="Y554" s="121"/>
      <c r="Z554" s="131" t="str">
        <f t="shared" si="521"/>
        <v>по всем строкам гр.22 раздела * ф.0531888 &lt;&gt; соответствующим строкам гр.6 + 9 - 10 + 11 + 18 - 19 раздела * - недопустимо.</v>
      </c>
      <c r="AA554" s="132" t="s">
        <v>123</v>
      </c>
      <c r="AB554" s="132" t="s">
        <v>123</v>
      </c>
      <c r="AC554" s="133"/>
      <c r="AD554" s="178"/>
      <c r="AE554" s="185" t="s">
        <v>4</v>
      </c>
      <c r="AF554" s="219" t="s">
        <v>123</v>
      </c>
      <c r="AG554" s="35">
        <f t="shared" si="522"/>
        <v>1</v>
      </c>
      <c r="AH554" s="6">
        <f t="shared" si="523"/>
        <v>0</v>
      </c>
      <c r="AI554" s="34">
        <f t="shared" si="524"/>
        <v>0</v>
      </c>
      <c r="AJ554" s="113" t="str">
        <f t="shared" si="525"/>
        <v>по всем строкам</v>
      </c>
      <c r="AK554" s="23" t="str">
        <f t="shared" si="526"/>
        <v/>
      </c>
      <c r="AL554" s="23" t="str">
        <f t="shared" si="527"/>
        <v xml:space="preserve"> гр.22</v>
      </c>
      <c r="AM554" s="23" t="str">
        <f t="shared" si="528"/>
        <v/>
      </c>
      <c r="AN554" s="23" t="str">
        <f t="shared" si="529"/>
        <v xml:space="preserve"> раздела *</v>
      </c>
      <c r="AO554" s="23" t="str">
        <f t="shared" si="539"/>
        <v xml:space="preserve"> ф.0531888</v>
      </c>
      <c r="AP554" s="14" t="str">
        <f t="shared" si="530"/>
        <v/>
      </c>
      <c r="AQ554" s="23" t="str">
        <f t="shared" si="531"/>
        <v xml:space="preserve"> &lt;&gt;</v>
      </c>
      <c r="AR554" s="23" t="str">
        <f t="shared" si="532"/>
        <v/>
      </c>
      <c r="AS554" s="23" t="str">
        <f t="shared" si="533"/>
        <v xml:space="preserve"> соответствующим строкам</v>
      </c>
      <c r="AT554" s="23" t="str">
        <f t="shared" si="534"/>
        <v/>
      </c>
      <c r="AU554" s="23" t="str">
        <f t="shared" si="535"/>
        <v xml:space="preserve"> гр.6 + 9 - 10 + 11 + 18 - 19</v>
      </c>
      <c r="AV554" s="23" t="str">
        <f t="shared" si="536"/>
        <v/>
      </c>
      <c r="AW554" s="36" t="str">
        <f t="shared" si="537"/>
        <v xml:space="preserve"> раздела *</v>
      </c>
      <c r="AX554" s="113" t="str">
        <f t="shared" si="538"/>
        <v xml:space="preserve"> - недопустимо.</v>
      </c>
    </row>
    <row r="555" spans="1:50" s="23" customFormat="1" ht="45" hidden="1" outlineLevel="1" x14ac:dyDescent="0.25">
      <c r="A555" s="116"/>
      <c r="B555" s="190" t="str">
        <f>"В"&amp;COUNTA($C$550:C555)&amp;"_"&amp;MID(I555,5,3)</f>
        <v>В6_888</v>
      </c>
      <c r="C555" s="121" t="s">
        <v>116</v>
      </c>
      <c r="D555" s="121" t="s">
        <v>116</v>
      </c>
      <c r="E555" s="121" t="s">
        <v>117</v>
      </c>
      <c r="F555" s="121" t="s">
        <v>116</v>
      </c>
      <c r="G555" s="121" t="s">
        <v>116</v>
      </c>
      <c r="H555" s="121" t="s">
        <v>116</v>
      </c>
      <c r="I555" s="121" t="s">
        <v>198</v>
      </c>
      <c r="J555" s="121"/>
      <c r="K555" s="121"/>
      <c r="L555" s="121"/>
      <c r="M555" s="184" t="s">
        <v>121</v>
      </c>
      <c r="N555" s="184" t="s">
        <v>1032</v>
      </c>
      <c r="O555" s="184"/>
      <c r="P555" s="184" t="s">
        <v>1033</v>
      </c>
      <c r="Q555" s="184"/>
      <c r="R555" s="191" t="s">
        <v>122</v>
      </c>
      <c r="S555" s="184" t="s">
        <v>230</v>
      </c>
      <c r="T555" s="382"/>
      <c r="U555" s="184"/>
      <c r="V555" s="184"/>
      <c r="W555" s="184"/>
      <c r="X555" s="184"/>
      <c r="Y555" s="121"/>
      <c r="Z555" s="131" t="str">
        <f t="shared" si="521"/>
        <v>стр.*
(где в гр. 3 есть НР 58400, 58410, 58490) гр.18, 19 раздела 1 ф.0531888 &lt;&gt; 0 - недопустимо.</v>
      </c>
      <c r="AA555" s="132" t="s">
        <v>123</v>
      </c>
      <c r="AB555" s="132" t="s">
        <v>123</v>
      </c>
      <c r="AC555" s="133"/>
      <c r="AD555" s="178"/>
      <c r="AE555" s="185" t="s">
        <v>4</v>
      </c>
      <c r="AF555" s="219" t="s">
        <v>123</v>
      </c>
      <c r="AG555" s="35">
        <f t="shared" si="522"/>
        <v>1</v>
      </c>
      <c r="AH555" s="6">
        <f t="shared" si="523"/>
        <v>0</v>
      </c>
      <c r="AI555" s="34">
        <f t="shared" si="524"/>
        <v>0</v>
      </c>
      <c r="AJ555" s="113" t="str">
        <f t="shared" si="525"/>
        <v>стр.*
(где в гр. 3 есть НР 58400, 58410, 58490)</v>
      </c>
      <c r="AK555" s="23" t="str">
        <f t="shared" si="526"/>
        <v/>
      </c>
      <c r="AL555" s="23" t="str">
        <f t="shared" si="527"/>
        <v xml:space="preserve"> гр.18, 19</v>
      </c>
      <c r="AM555" s="23" t="str">
        <f t="shared" si="528"/>
        <v/>
      </c>
      <c r="AN555" s="23" t="str">
        <f t="shared" si="529"/>
        <v xml:space="preserve"> раздела 1</v>
      </c>
      <c r="AO555" s="23" t="str">
        <f t="shared" si="539"/>
        <v xml:space="preserve"> ф.0531888</v>
      </c>
      <c r="AP555" s="14" t="str">
        <f t="shared" si="530"/>
        <v/>
      </c>
      <c r="AQ555" s="23" t="str">
        <f t="shared" si="531"/>
        <v xml:space="preserve"> &lt;&gt;</v>
      </c>
      <c r="AR555" s="23" t="str">
        <f t="shared" si="532"/>
        <v xml:space="preserve"> 0</v>
      </c>
      <c r="AS555" s="23" t="str">
        <f t="shared" si="533"/>
        <v/>
      </c>
      <c r="AT555" s="23" t="str">
        <f t="shared" si="534"/>
        <v/>
      </c>
      <c r="AU555" s="23" t="str">
        <f t="shared" si="535"/>
        <v/>
      </c>
      <c r="AV555" s="23" t="str">
        <f t="shared" si="536"/>
        <v/>
      </c>
      <c r="AW555" s="36" t="str">
        <f t="shared" si="537"/>
        <v/>
      </c>
      <c r="AX555" s="113" t="str">
        <f t="shared" si="538"/>
        <v xml:space="preserve"> - недопустимо.</v>
      </c>
    </row>
    <row r="556" spans="1:50" s="23" customFormat="1" ht="30" hidden="1" outlineLevel="1" x14ac:dyDescent="0.25">
      <c r="A556" s="116"/>
      <c r="B556" s="190" t="str">
        <f>"В"&amp;COUNTA($C$550:C556)&amp;"_"&amp;MID(I556,5,3)</f>
        <v>В7_888</v>
      </c>
      <c r="C556" s="121" t="s">
        <v>116</v>
      </c>
      <c r="D556" s="121" t="s">
        <v>116</v>
      </c>
      <c r="E556" s="121" t="s">
        <v>117</v>
      </c>
      <c r="F556" s="121" t="s">
        <v>116</v>
      </c>
      <c r="G556" s="121" t="s">
        <v>116</v>
      </c>
      <c r="H556" s="121" t="s">
        <v>116</v>
      </c>
      <c r="I556" s="121" t="s">
        <v>198</v>
      </c>
      <c r="J556" s="121"/>
      <c r="K556" s="121"/>
      <c r="L556" s="121"/>
      <c r="M556" s="184" t="s">
        <v>120</v>
      </c>
      <c r="N556" s="184" t="s">
        <v>120</v>
      </c>
      <c r="O556" s="184"/>
      <c r="P556" s="184" t="s">
        <v>202</v>
      </c>
      <c r="Q556" s="193"/>
      <c r="R556" s="189" t="s">
        <v>520</v>
      </c>
      <c r="S556" s="194" t="s">
        <v>1034</v>
      </c>
      <c r="T556" s="395"/>
      <c r="U556" s="184"/>
      <c r="V556" s="184"/>
      <c r="W556" s="184"/>
      <c r="X556" s="184"/>
      <c r="Y556" s="121"/>
      <c r="Z556" s="131" t="str">
        <f t="shared" si="521"/>
        <v>по всем строкам гр.20 раздела * ф.0531888 &lt; - 1 000 000,00 - требуется пояснение.</v>
      </c>
      <c r="AA556" s="132" t="s">
        <v>271</v>
      </c>
      <c r="AB556" s="132" t="s">
        <v>271</v>
      </c>
      <c r="AC556" s="133"/>
      <c r="AD556" s="178"/>
      <c r="AE556" s="185" t="s">
        <v>4</v>
      </c>
      <c r="AF556" s="219" t="s">
        <v>123</v>
      </c>
      <c r="AG556" s="35">
        <f t="shared" si="522"/>
        <v>1</v>
      </c>
      <c r="AH556" s="6">
        <f t="shared" si="523"/>
        <v>0</v>
      </c>
      <c r="AI556" s="34">
        <f t="shared" si="524"/>
        <v>0</v>
      </c>
      <c r="AJ556" s="113" t="str">
        <f t="shared" si="525"/>
        <v>по всем строкам</v>
      </c>
      <c r="AK556" s="23" t="str">
        <f t="shared" si="526"/>
        <v/>
      </c>
      <c r="AL556" s="23" t="str">
        <f t="shared" si="527"/>
        <v xml:space="preserve"> гр.20</v>
      </c>
      <c r="AM556" s="23" t="str">
        <f t="shared" si="528"/>
        <v/>
      </c>
      <c r="AN556" s="23" t="str">
        <f t="shared" si="529"/>
        <v xml:space="preserve"> раздела *</v>
      </c>
      <c r="AO556" s="23" t="str">
        <f t="shared" si="539"/>
        <v xml:space="preserve"> ф.0531888</v>
      </c>
      <c r="AP556" s="14" t="str">
        <f t="shared" si="530"/>
        <v/>
      </c>
      <c r="AQ556" s="23" t="str">
        <f t="shared" si="531"/>
        <v xml:space="preserve"> &lt;</v>
      </c>
      <c r="AR556" s="23" t="str">
        <f t="shared" si="532"/>
        <v xml:space="preserve"> - 1 000 000,00</v>
      </c>
      <c r="AS556" s="23" t="str">
        <f t="shared" si="533"/>
        <v/>
      </c>
      <c r="AT556" s="23" t="str">
        <f t="shared" si="534"/>
        <v/>
      </c>
      <c r="AU556" s="23" t="str">
        <f t="shared" si="535"/>
        <v/>
      </c>
      <c r="AV556" s="23" t="str">
        <f t="shared" si="536"/>
        <v/>
      </c>
      <c r="AW556" s="36" t="str">
        <f t="shared" si="537"/>
        <v/>
      </c>
      <c r="AX556" s="113" t="str">
        <f t="shared" si="538"/>
        <v xml:space="preserve"> - требуется пояснение.</v>
      </c>
    </row>
    <row r="557" spans="1:50" s="23" customFormat="1" ht="28.5" hidden="1" outlineLevel="1" x14ac:dyDescent="0.25">
      <c r="A557" s="116"/>
      <c r="B557" s="190" t="str">
        <f>"В"&amp;COUNTA($C$550:C557)&amp;"_"&amp;MID(I557,5,3)</f>
        <v>В8_888</v>
      </c>
      <c r="C557" s="121" t="s">
        <v>116</v>
      </c>
      <c r="D557" s="121" t="s">
        <v>116</v>
      </c>
      <c r="E557" s="121" t="s">
        <v>117</v>
      </c>
      <c r="F557" s="121" t="s">
        <v>116</v>
      </c>
      <c r="G557" s="121" t="s">
        <v>116</v>
      </c>
      <c r="H557" s="121" t="s">
        <v>116</v>
      </c>
      <c r="I557" s="121" t="s">
        <v>198</v>
      </c>
      <c r="J557" s="121"/>
      <c r="K557" s="121"/>
      <c r="L557" s="121"/>
      <c r="M557" s="184" t="s">
        <v>120</v>
      </c>
      <c r="N557" s="184" t="s">
        <v>120</v>
      </c>
      <c r="O557" s="184"/>
      <c r="P557" s="184" t="s">
        <v>134</v>
      </c>
      <c r="Q557" s="184"/>
      <c r="R557" s="191" t="s">
        <v>122</v>
      </c>
      <c r="S557" s="184"/>
      <c r="T557" s="382"/>
      <c r="U557" s="184" t="s">
        <v>120</v>
      </c>
      <c r="V557" s="184" t="s">
        <v>120</v>
      </c>
      <c r="W557" s="184"/>
      <c r="X557" s="184" t="s">
        <v>1035</v>
      </c>
      <c r="Y557" s="121"/>
      <c r="Z557" s="131" t="str">
        <f t="shared" si="521"/>
        <v>по всем строкам гр.4 раздела * ф.0531888 &lt;&gt; соответствующим строкам гр.5 + 6 раздела * - недопустимо.</v>
      </c>
      <c r="AA557" s="132" t="s">
        <v>123</v>
      </c>
      <c r="AB557" s="132" t="s">
        <v>123</v>
      </c>
      <c r="AC557" s="133"/>
      <c r="AD557" s="178"/>
      <c r="AE557" s="185" t="s">
        <v>4</v>
      </c>
      <c r="AF557" s="219" t="s">
        <v>123</v>
      </c>
      <c r="AG557" s="35">
        <f t="shared" si="522"/>
        <v>1</v>
      </c>
      <c r="AH557" s="6">
        <f t="shared" si="523"/>
        <v>0</v>
      </c>
      <c r="AI557" s="34">
        <f t="shared" si="524"/>
        <v>0</v>
      </c>
      <c r="AJ557" s="113" t="str">
        <f t="shared" si="525"/>
        <v>по всем строкам</v>
      </c>
      <c r="AK557" s="23" t="str">
        <f t="shared" si="526"/>
        <v/>
      </c>
      <c r="AL557" s="23" t="str">
        <f t="shared" si="527"/>
        <v xml:space="preserve"> гр.4</v>
      </c>
      <c r="AM557" s="23" t="str">
        <f t="shared" si="528"/>
        <v/>
      </c>
      <c r="AN557" s="23" t="str">
        <f t="shared" si="529"/>
        <v xml:space="preserve"> раздела *</v>
      </c>
      <c r="AO557" s="23" t="str">
        <f t="shared" si="539"/>
        <v xml:space="preserve"> ф.0531888</v>
      </c>
      <c r="AP557" s="14" t="str">
        <f t="shared" si="530"/>
        <v/>
      </c>
      <c r="AQ557" s="23" t="str">
        <f t="shared" si="531"/>
        <v xml:space="preserve"> &lt;&gt;</v>
      </c>
      <c r="AR557" s="23" t="str">
        <f t="shared" si="532"/>
        <v/>
      </c>
      <c r="AS557" s="23" t="str">
        <f t="shared" si="533"/>
        <v xml:space="preserve"> соответствующим строкам</v>
      </c>
      <c r="AT557" s="23" t="str">
        <f t="shared" si="534"/>
        <v/>
      </c>
      <c r="AU557" s="23" t="str">
        <f t="shared" si="535"/>
        <v xml:space="preserve"> гр.5 + 6</v>
      </c>
      <c r="AV557" s="23" t="str">
        <f t="shared" si="536"/>
        <v/>
      </c>
      <c r="AW557" s="36" t="str">
        <f t="shared" si="537"/>
        <v xml:space="preserve"> раздела *</v>
      </c>
      <c r="AX557" s="113" t="str">
        <f t="shared" si="538"/>
        <v xml:space="preserve"> - недопустимо.</v>
      </c>
    </row>
    <row r="558" spans="1:50" s="23" customFormat="1" ht="28.5" hidden="1" outlineLevel="1" x14ac:dyDescent="0.25">
      <c r="A558" s="116"/>
      <c r="B558" s="190" t="str">
        <f>"В"&amp;COUNTA($C$550:C558)&amp;"_"&amp;MID(I558,5,3)</f>
        <v>В9_888</v>
      </c>
      <c r="C558" s="121" t="s">
        <v>116</v>
      </c>
      <c r="D558" s="121" t="s">
        <v>116</v>
      </c>
      <c r="E558" s="121" t="s">
        <v>117</v>
      </c>
      <c r="F558" s="121" t="s">
        <v>116</v>
      </c>
      <c r="G558" s="121" t="s">
        <v>116</v>
      </c>
      <c r="H558" s="121" t="s">
        <v>116</v>
      </c>
      <c r="I558" s="121" t="s">
        <v>198</v>
      </c>
      <c r="J558" s="121"/>
      <c r="K558" s="121"/>
      <c r="L558" s="121"/>
      <c r="M558" s="184" t="s">
        <v>120</v>
      </c>
      <c r="N558" s="184" t="s">
        <v>120</v>
      </c>
      <c r="O558" s="184"/>
      <c r="P558" s="184" t="s">
        <v>422</v>
      </c>
      <c r="Q558" s="184"/>
      <c r="R558" s="191" t="s">
        <v>122</v>
      </c>
      <c r="S558" s="184"/>
      <c r="T558" s="382"/>
      <c r="U558" s="184" t="s">
        <v>120</v>
      </c>
      <c r="V558" s="184" t="s">
        <v>120</v>
      </c>
      <c r="W558" s="184"/>
      <c r="X558" s="184" t="s">
        <v>1036</v>
      </c>
      <c r="Y558" s="121"/>
      <c r="Z558" s="131" t="str">
        <f t="shared" si="521"/>
        <v>по всем строкам гр.7 раздела * ф.0531888 &lt;&gt; соответствующим строкам гр.8 + 9 раздела * - недопустимо.</v>
      </c>
      <c r="AA558" s="132" t="s">
        <v>123</v>
      </c>
      <c r="AB558" s="132" t="s">
        <v>123</v>
      </c>
      <c r="AC558" s="133"/>
      <c r="AD558" s="178"/>
      <c r="AE558" s="185" t="s">
        <v>4</v>
      </c>
      <c r="AF558" s="219" t="s">
        <v>123</v>
      </c>
      <c r="AG558" s="35">
        <f t="shared" si="522"/>
        <v>1</v>
      </c>
      <c r="AH558" s="6">
        <f t="shared" si="523"/>
        <v>0</v>
      </c>
      <c r="AI558" s="34">
        <f t="shared" si="524"/>
        <v>0</v>
      </c>
      <c r="AJ558" s="113" t="str">
        <f t="shared" si="525"/>
        <v>по всем строкам</v>
      </c>
      <c r="AK558" s="23" t="str">
        <f t="shared" si="526"/>
        <v/>
      </c>
      <c r="AL558" s="23" t="str">
        <f t="shared" si="527"/>
        <v xml:space="preserve"> гр.7</v>
      </c>
      <c r="AM558" s="23" t="str">
        <f t="shared" si="528"/>
        <v/>
      </c>
      <c r="AN558" s="23" t="str">
        <f t="shared" si="529"/>
        <v xml:space="preserve"> раздела *</v>
      </c>
      <c r="AO558" s="23" t="str">
        <f t="shared" si="539"/>
        <v xml:space="preserve"> ф.0531888</v>
      </c>
      <c r="AP558" s="14" t="str">
        <f t="shared" si="530"/>
        <v/>
      </c>
      <c r="AQ558" s="23" t="str">
        <f t="shared" si="531"/>
        <v xml:space="preserve"> &lt;&gt;</v>
      </c>
      <c r="AR558" s="23" t="str">
        <f t="shared" si="532"/>
        <v/>
      </c>
      <c r="AS558" s="23" t="str">
        <f t="shared" si="533"/>
        <v xml:space="preserve"> соответствующим строкам</v>
      </c>
      <c r="AT558" s="23" t="str">
        <f t="shared" si="534"/>
        <v/>
      </c>
      <c r="AU558" s="23" t="str">
        <f t="shared" si="535"/>
        <v xml:space="preserve"> гр.8 + 9</v>
      </c>
      <c r="AV558" s="23" t="str">
        <f t="shared" si="536"/>
        <v/>
      </c>
      <c r="AW558" s="36" t="str">
        <f t="shared" si="537"/>
        <v xml:space="preserve"> раздела *</v>
      </c>
      <c r="AX558" s="113" t="str">
        <f t="shared" si="538"/>
        <v xml:space="preserve"> - недопустимо.</v>
      </c>
    </row>
    <row r="559" spans="1:50" s="23" customFormat="1" ht="45" hidden="1" outlineLevel="1" x14ac:dyDescent="0.25">
      <c r="A559" s="116"/>
      <c r="B559" s="190" t="str">
        <f>"В"&amp;COUNTA($C$550:C559)&amp;"_"&amp;MID(I559,5,3)</f>
        <v>В10_888</v>
      </c>
      <c r="C559" s="121" t="s">
        <v>116</v>
      </c>
      <c r="D559" s="121" t="s">
        <v>116</v>
      </c>
      <c r="E559" s="121" t="s">
        <v>117</v>
      </c>
      <c r="F559" s="121" t="s">
        <v>116</v>
      </c>
      <c r="G559" s="121" t="s">
        <v>116</v>
      </c>
      <c r="H559" s="121" t="s">
        <v>116</v>
      </c>
      <c r="I559" s="121" t="s">
        <v>198</v>
      </c>
      <c r="J559" s="121"/>
      <c r="K559" s="121"/>
      <c r="L559" s="121"/>
      <c r="M559" s="184" t="s">
        <v>120</v>
      </c>
      <c r="N559" s="184" t="s">
        <v>120</v>
      </c>
      <c r="O559" s="184"/>
      <c r="P559" s="184" t="s">
        <v>1037</v>
      </c>
      <c r="Q559" s="110"/>
      <c r="R559" s="189" t="s">
        <v>520</v>
      </c>
      <c r="S559" s="109" t="s">
        <v>230</v>
      </c>
      <c r="T559" s="395"/>
      <c r="U559" s="184"/>
      <c r="V559" s="184"/>
      <c r="W559" s="184"/>
      <c r="X559" s="184"/>
      <c r="Y559" s="121"/>
      <c r="Z559" s="131" t="str">
        <f t="shared" si="521"/>
        <v>по всем строкам гр.4, 5, 6, 7, 8, 9, 10, 11, 12, 13, 14 раздела * ф.0531888 &lt; 0 - требуется пояснение.</v>
      </c>
      <c r="AA559" s="132" t="s">
        <v>271</v>
      </c>
      <c r="AB559" s="132" t="s">
        <v>271</v>
      </c>
      <c r="AC559" s="133"/>
      <c r="AD559" s="178"/>
      <c r="AE559" s="185" t="s">
        <v>4</v>
      </c>
      <c r="AF559" s="219" t="s">
        <v>123</v>
      </c>
      <c r="AG559" s="35">
        <f t="shared" si="522"/>
        <v>1</v>
      </c>
      <c r="AH559" s="6">
        <f t="shared" si="523"/>
        <v>0</v>
      </c>
      <c r="AI559" s="34">
        <f t="shared" si="524"/>
        <v>0</v>
      </c>
      <c r="AJ559" s="113" t="str">
        <f t="shared" si="525"/>
        <v>по всем строкам</v>
      </c>
      <c r="AK559" s="23" t="str">
        <f t="shared" si="526"/>
        <v/>
      </c>
      <c r="AL559" s="23" t="str">
        <f t="shared" si="527"/>
        <v xml:space="preserve"> гр.4, 5, 6, 7, 8, 9, 10, 11, 12, 13, 14</v>
      </c>
      <c r="AM559" s="23" t="str">
        <f t="shared" si="528"/>
        <v/>
      </c>
      <c r="AN559" s="23" t="str">
        <f t="shared" si="529"/>
        <v xml:space="preserve"> раздела *</v>
      </c>
      <c r="AO559" s="23" t="str">
        <f t="shared" si="539"/>
        <v xml:space="preserve"> ф.0531888</v>
      </c>
      <c r="AP559" s="14" t="str">
        <f t="shared" si="530"/>
        <v/>
      </c>
      <c r="AQ559" s="23" t="str">
        <f t="shared" si="531"/>
        <v xml:space="preserve"> &lt;</v>
      </c>
      <c r="AR559" s="23" t="str">
        <f t="shared" si="532"/>
        <v xml:space="preserve"> 0</v>
      </c>
      <c r="AS559" s="23" t="str">
        <f t="shared" si="533"/>
        <v/>
      </c>
      <c r="AT559" s="23" t="str">
        <f t="shared" si="534"/>
        <v/>
      </c>
      <c r="AU559" s="23" t="str">
        <f t="shared" si="535"/>
        <v/>
      </c>
      <c r="AV559" s="23" t="str">
        <f t="shared" si="536"/>
        <v/>
      </c>
      <c r="AW559" s="36" t="str">
        <f t="shared" si="537"/>
        <v/>
      </c>
      <c r="AX559" s="113" t="str">
        <f t="shared" si="538"/>
        <v xml:space="preserve"> - требуется пояснение.</v>
      </c>
    </row>
    <row r="560" spans="1:50" s="23" customFormat="1" ht="27" hidden="1" customHeight="1" outlineLevel="1" x14ac:dyDescent="0.25">
      <c r="A560" s="116"/>
      <c r="B560" s="713" t="str">
        <f>"В"&amp;COUNTA($C$550:C560)&amp;"_"&amp;MID(I560,5,3)</f>
        <v>В11_888</v>
      </c>
      <c r="C560" s="666" t="s">
        <v>116</v>
      </c>
      <c r="D560" s="666" t="s">
        <v>116</v>
      </c>
      <c r="E560" s="121" t="s">
        <v>117</v>
      </c>
      <c r="F560" s="121" t="s">
        <v>117</v>
      </c>
      <c r="G560" s="121" t="s">
        <v>116</v>
      </c>
      <c r="H560" s="666" t="s">
        <v>116</v>
      </c>
      <c r="I560" s="666" t="s">
        <v>198</v>
      </c>
      <c r="J560" s="666"/>
      <c r="K560" s="666"/>
      <c r="L560" s="666"/>
      <c r="M560" s="638" t="s">
        <v>120</v>
      </c>
      <c r="N560" s="638" t="s">
        <v>120</v>
      </c>
      <c r="O560" s="638"/>
      <c r="P560" s="638" t="s">
        <v>1038</v>
      </c>
      <c r="Q560" s="715"/>
      <c r="R560" s="704" t="s">
        <v>520</v>
      </c>
      <c r="S560" s="718" t="s">
        <v>230</v>
      </c>
      <c r="T560" s="390"/>
      <c r="U560" s="638"/>
      <c r="V560" s="638"/>
      <c r="W560" s="638"/>
      <c r="X560" s="638"/>
      <c r="Y560" s="666"/>
      <c r="Z560" s="707" t="str">
        <f t="shared" si="521"/>
        <v>по всем строкам гр.15, 16, 17, 18, 19 раздела * ф.0531888 &lt; 0 - требуется пояснение.</v>
      </c>
      <c r="AA560" s="132" t="s">
        <v>271</v>
      </c>
      <c r="AB560" s="132" t="s">
        <v>271</v>
      </c>
      <c r="AC560" s="666"/>
      <c r="AD560" s="178"/>
      <c r="AE560" s="185" t="s">
        <v>4</v>
      </c>
      <c r="AF560" s="219" t="s">
        <v>123</v>
      </c>
      <c r="AG560" s="35">
        <f t="shared" si="522"/>
        <v>1</v>
      </c>
      <c r="AH560" s="6">
        <f t="shared" si="523"/>
        <v>0</v>
      </c>
      <c r="AI560" s="34">
        <f t="shared" si="524"/>
        <v>0</v>
      </c>
      <c r="AJ560" s="113" t="str">
        <f t="shared" si="525"/>
        <v>по всем строкам</v>
      </c>
      <c r="AK560" s="23" t="str">
        <f t="shared" si="526"/>
        <v/>
      </c>
      <c r="AL560" s="23" t="str">
        <f t="shared" si="527"/>
        <v xml:space="preserve"> гр.15, 16, 17, 18, 19</v>
      </c>
      <c r="AM560" s="23" t="str">
        <f t="shared" si="528"/>
        <v/>
      </c>
      <c r="AN560" s="23" t="str">
        <f t="shared" si="529"/>
        <v xml:space="preserve"> раздела *</v>
      </c>
      <c r="AO560" s="23" t="str">
        <f t="shared" si="539"/>
        <v xml:space="preserve"> ф.0531888</v>
      </c>
      <c r="AP560" s="14" t="str">
        <f t="shared" si="530"/>
        <v/>
      </c>
      <c r="AQ560" s="23" t="str">
        <f t="shared" si="531"/>
        <v xml:space="preserve"> &lt;</v>
      </c>
      <c r="AR560" s="23" t="str">
        <f t="shared" si="532"/>
        <v xml:space="preserve"> 0</v>
      </c>
      <c r="AS560" s="23" t="str">
        <f t="shared" si="533"/>
        <v/>
      </c>
      <c r="AT560" s="23" t="str">
        <f t="shared" si="534"/>
        <v/>
      </c>
      <c r="AU560" s="23" t="str">
        <f t="shared" si="535"/>
        <v/>
      </c>
      <c r="AV560" s="23" t="str">
        <f t="shared" si="536"/>
        <v/>
      </c>
      <c r="AW560" s="36" t="str">
        <f t="shared" si="537"/>
        <v/>
      </c>
      <c r="AX560" s="113" t="str">
        <f t="shared" si="538"/>
        <v xml:space="preserve"> - требуется пояснение.</v>
      </c>
    </row>
    <row r="561" spans="1:50" s="23" customFormat="1" ht="27" hidden="1" customHeight="1" outlineLevel="1" x14ac:dyDescent="0.25">
      <c r="A561" s="116"/>
      <c r="B561" s="714"/>
      <c r="C561" s="667"/>
      <c r="D561" s="667"/>
      <c r="E561" s="121" t="s">
        <v>116</v>
      </c>
      <c r="F561" s="121" t="s">
        <v>116</v>
      </c>
      <c r="G561" s="121" t="s">
        <v>117</v>
      </c>
      <c r="H561" s="667"/>
      <c r="I561" s="667"/>
      <c r="J561" s="667"/>
      <c r="K561" s="667"/>
      <c r="L561" s="667"/>
      <c r="M561" s="639"/>
      <c r="N561" s="639"/>
      <c r="O561" s="639"/>
      <c r="P561" s="639"/>
      <c r="Q561" s="716"/>
      <c r="R561" s="717"/>
      <c r="S561" s="719"/>
      <c r="T561" s="391"/>
      <c r="U561" s="639"/>
      <c r="V561" s="639"/>
      <c r="W561" s="639"/>
      <c r="X561" s="639"/>
      <c r="Y561" s="667"/>
      <c r="Z561" s="720"/>
      <c r="AA561" s="132" t="s">
        <v>123</v>
      </c>
      <c r="AB561" s="132" t="s">
        <v>123</v>
      </c>
      <c r="AC561" s="667"/>
      <c r="AD561" s="178"/>
      <c r="AE561" s="185" t="s">
        <v>4</v>
      </c>
      <c r="AF561" s="219" t="s">
        <v>123</v>
      </c>
      <c r="AG561" s="35">
        <f t="shared" si="522"/>
        <v>1</v>
      </c>
      <c r="AH561" s="6">
        <f t="shared" si="523"/>
        <v>0</v>
      </c>
      <c r="AI561" s="34">
        <f t="shared" si="524"/>
        <v>0</v>
      </c>
      <c r="AJ561" s="113" t="str">
        <f t="shared" si="525"/>
        <v>стр.</v>
      </c>
      <c r="AK561" s="23" t="str">
        <f t="shared" si="526"/>
        <v/>
      </c>
      <c r="AL561" s="23" t="str">
        <f t="shared" si="527"/>
        <v xml:space="preserve"> гр.</v>
      </c>
      <c r="AM561" s="23" t="str">
        <f t="shared" si="528"/>
        <v/>
      </c>
      <c r="AN561" s="23" t="str">
        <f t="shared" si="529"/>
        <v/>
      </c>
      <c r="AO561" s="23" t="str">
        <f t="shared" si="539"/>
        <v xml:space="preserve"> ф.</v>
      </c>
      <c r="AP561" s="14" t="str">
        <f t="shared" si="530"/>
        <v/>
      </c>
      <c r="AQ561" s="23" t="str">
        <f t="shared" si="531"/>
        <v/>
      </c>
      <c r="AR561" s="23" t="str">
        <f t="shared" si="532"/>
        <v/>
      </c>
      <c r="AS561" s="23" t="str">
        <f t="shared" si="533"/>
        <v/>
      </c>
      <c r="AT561" s="23" t="str">
        <f t="shared" si="534"/>
        <v/>
      </c>
      <c r="AU561" s="23" t="str">
        <f t="shared" si="535"/>
        <v/>
      </c>
      <c r="AV561" s="23" t="str">
        <f t="shared" si="536"/>
        <v/>
      </c>
      <c r="AW561" s="36" t="str">
        <f t="shared" si="537"/>
        <v/>
      </c>
      <c r="AX561" s="113" t="str">
        <f t="shared" si="538"/>
        <v xml:space="preserve"> - недопустимо.</v>
      </c>
    </row>
    <row r="562" spans="1:50" s="23" customFormat="1" ht="30" hidden="1" outlineLevel="1" x14ac:dyDescent="0.25">
      <c r="A562" s="116"/>
      <c r="B562" s="190" t="str">
        <f>"В"&amp;COUNTA($C$550:C562)&amp;"_"&amp;MID(I562,5,3)</f>
        <v>В12_888</v>
      </c>
      <c r="C562" s="121" t="s">
        <v>116</v>
      </c>
      <c r="D562" s="121" t="s">
        <v>116</v>
      </c>
      <c r="E562" s="121" t="s">
        <v>117</v>
      </c>
      <c r="F562" s="121" t="s">
        <v>116</v>
      </c>
      <c r="G562" s="121" t="s">
        <v>116</v>
      </c>
      <c r="H562" s="121" t="s">
        <v>116</v>
      </c>
      <c r="I562" s="121" t="s">
        <v>198</v>
      </c>
      <c r="J562" s="121"/>
      <c r="K562" s="121"/>
      <c r="L562" s="121"/>
      <c r="M562" s="184" t="s">
        <v>120</v>
      </c>
      <c r="N562" s="184" t="s">
        <v>120</v>
      </c>
      <c r="O562" s="184"/>
      <c r="P562" s="184" t="s">
        <v>1039</v>
      </c>
      <c r="Q562" s="110"/>
      <c r="R562" s="189" t="s">
        <v>520</v>
      </c>
      <c r="S562" s="109" t="s">
        <v>230</v>
      </c>
      <c r="T562" s="395"/>
      <c r="U562" s="184"/>
      <c r="V562" s="184"/>
      <c r="W562" s="184"/>
      <c r="X562" s="184"/>
      <c r="Y562" s="121"/>
      <c r="Z562" s="131" t="str">
        <f t="shared" si="521"/>
        <v>по всем строкам гр.20, 21, 22 раздела * ф.0531888 &lt; 0 - требуется пояснение.</v>
      </c>
      <c r="AA562" s="132" t="s">
        <v>271</v>
      </c>
      <c r="AB562" s="132" t="s">
        <v>271</v>
      </c>
      <c r="AC562" s="133"/>
      <c r="AD562" s="178"/>
      <c r="AE562" s="185" t="s">
        <v>4</v>
      </c>
      <c r="AF562" s="219" t="s">
        <v>123</v>
      </c>
      <c r="AG562" s="35">
        <f t="shared" si="522"/>
        <v>1</v>
      </c>
      <c r="AH562" s="6">
        <f t="shared" si="523"/>
        <v>0</v>
      </c>
      <c r="AI562" s="34">
        <f t="shared" si="524"/>
        <v>0</v>
      </c>
      <c r="AJ562" s="113" t="str">
        <f t="shared" si="525"/>
        <v>по всем строкам</v>
      </c>
      <c r="AK562" s="23" t="str">
        <f t="shared" si="526"/>
        <v/>
      </c>
      <c r="AL562" s="23" t="str">
        <f t="shared" si="527"/>
        <v xml:space="preserve"> гр.20, 21, 22</v>
      </c>
      <c r="AM562" s="23" t="str">
        <f t="shared" si="528"/>
        <v/>
      </c>
      <c r="AN562" s="23" t="str">
        <f t="shared" si="529"/>
        <v xml:space="preserve"> раздела *</v>
      </c>
      <c r="AO562" s="23" t="str">
        <f t="shared" si="539"/>
        <v xml:space="preserve"> ф.0531888</v>
      </c>
      <c r="AP562" s="14" t="str">
        <f t="shared" si="530"/>
        <v/>
      </c>
      <c r="AQ562" s="23" t="str">
        <f t="shared" si="531"/>
        <v xml:space="preserve"> &lt;</v>
      </c>
      <c r="AR562" s="23" t="str">
        <f t="shared" si="532"/>
        <v xml:space="preserve"> 0</v>
      </c>
      <c r="AS562" s="23" t="str">
        <f t="shared" si="533"/>
        <v/>
      </c>
      <c r="AT562" s="23" t="str">
        <f t="shared" si="534"/>
        <v/>
      </c>
      <c r="AU562" s="23" t="str">
        <f t="shared" si="535"/>
        <v/>
      </c>
      <c r="AV562" s="23" t="str">
        <f t="shared" si="536"/>
        <v/>
      </c>
      <c r="AW562" s="36" t="str">
        <f t="shared" si="537"/>
        <v/>
      </c>
      <c r="AX562" s="113" t="str">
        <f t="shared" si="538"/>
        <v xml:space="preserve"> - требуется пояснение.</v>
      </c>
    </row>
    <row r="563" spans="1:50" s="23" customFormat="1" collapsed="1" x14ac:dyDescent="0.25">
      <c r="A563" s="6"/>
      <c r="B563" s="698" t="s">
        <v>1529</v>
      </c>
      <c r="C563" s="699"/>
      <c r="D563" s="699"/>
      <c r="E563" s="699"/>
      <c r="F563" s="699"/>
      <c r="G563" s="699"/>
      <c r="H563" s="699"/>
      <c r="I563" s="699"/>
      <c r="J563" s="699"/>
      <c r="K563" s="699"/>
      <c r="L563" s="699"/>
      <c r="M563" s="699"/>
      <c r="N563" s="699"/>
      <c r="O563" s="699"/>
      <c r="P563" s="699"/>
      <c r="Q563" s="699"/>
      <c r="R563" s="699"/>
      <c r="S563" s="699"/>
      <c r="T563" s="699"/>
      <c r="U563" s="699"/>
      <c r="V563" s="699"/>
      <c r="W563" s="699"/>
      <c r="X563" s="699"/>
      <c r="Y563" s="699"/>
      <c r="Z563" s="699"/>
      <c r="AA563" s="699"/>
      <c r="AB563" s="699"/>
      <c r="AC563" s="699"/>
      <c r="AD563" s="115"/>
      <c r="AE563" s="103"/>
      <c r="AF563" s="87"/>
      <c r="AG563" s="35">
        <f t="shared" ref="AG563:AG564" si="540">IF(AE563="Включена",1,0)</f>
        <v>0</v>
      </c>
      <c r="AH563" s="6">
        <f t="shared" ref="AH563:AH564" si="541">IF(AE563="Черновик",1,0)</f>
        <v>0</v>
      </c>
      <c r="AI563" s="34">
        <f t="shared" ref="AI563:AI564" si="542">IF(AE563="Отсутствует",1,0)</f>
        <v>0</v>
      </c>
      <c r="AJ563" s="88"/>
      <c r="AK563" s="89"/>
      <c r="AL563" s="89"/>
      <c r="AM563" s="89"/>
      <c r="AN563" s="89"/>
      <c r="AO563" s="6"/>
      <c r="AP563" s="392"/>
      <c r="AQ563" s="6"/>
      <c r="AR563" s="6"/>
      <c r="AS563" s="6"/>
      <c r="AT563" s="6"/>
      <c r="AU563" s="6"/>
      <c r="AV563" s="6"/>
      <c r="AW563" s="6"/>
      <c r="AX563" s="6"/>
    </row>
    <row r="564" spans="1:50" s="206" customFormat="1" ht="45" hidden="1" outlineLevel="1" x14ac:dyDescent="0.25">
      <c r="A564" s="227"/>
      <c r="B564" s="243" t="str">
        <f>"В"&amp;COUNTA($C$564:C564)&amp;"_"&amp;MID(I564,5,3)</f>
        <v>В1_ACC</v>
      </c>
      <c r="C564" s="228" t="s">
        <v>117</v>
      </c>
      <c r="D564" s="228" t="s">
        <v>116</v>
      </c>
      <c r="E564" s="228" t="s">
        <v>116</v>
      </c>
      <c r="F564" s="228" t="s">
        <v>116</v>
      </c>
      <c r="G564" s="228" t="s">
        <v>116</v>
      </c>
      <c r="H564" s="228" t="s">
        <v>116</v>
      </c>
      <c r="I564" s="228" t="s">
        <v>1529</v>
      </c>
      <c r="J564" s="228"/>
      <c r="K564" s="228"/>
      <c r="L564" s="228"/>
      <c r="M564" s="389" t="s">
        <v>1532</v>
      </c>
      <c r="N564" s="389" t="s">
        <v>120</v>
      </c>
      <c r="O564" s="389" t="s">
        <v>580</v>
      </c>
      <c r="P564" s="389" t="s">
        <v>138</v>
      </c>
      <c r="Q564" s="399"/>
      <c r="R564" s="228" t="s">
        <v>122</v>
      </c>
      <c r="S564" s="400"/>
      <c r="T564" s="400"/>
      <c r="U564" s="389" t="s">
        <v>1532</v>
      </c>
      <c r="V564" s="389" t="s">
        <v>120</v>
      </c>
      <c r="W564" s="389" t="s">
        <v>580</v>
      </c>
      <c r="X564" s="389" t="s">
        <v>395</v>
      </c>
      <c r="Y564" s="228"/>
      <c r="Z564" s="401" t="str">
        <f t="shared" ref="Z564" si="543">AJ564&amp;AK564&amp;AL564&amp;AM564&amp;AN564&amp;AO564&amp;AP564&amp;AQ564&amp;AR564&amp;AS564&amp;AT564&amp;AU564&amp;AV564&amp;AW564&amp;AX564</f>
        <v>по всем строкам (кроме стр.Итого) гр.6 раздела 1.1 ф.BAL_ACC_BUD &lt;&gt; соответствующим строкам (кроме стр.Итого) гр.4 - 5 раздела 1.1 - недопустимо.</v>
      </c>
      <c r="AA564" s="402" t="s">
        <v>116</v>
      </c>
      <c r="AB564" s="402" t="s">
        <v>123</v>
      </c>
      <c r="AC564" s="403"/>
      <c r="AD564" s="404">
        <v>45435.470833333333</v>
      </c>
      <c r="AE564" s="405" t="s">
        <v>4</v>
      </c>
      <c r="AF564" s="198" t="s">
        <v>123</v>
      </c>
      <c r="AG564" s="199">
        <f t="shared" si="540"/>
        <v>1</v>
      </c>
      <c r="AH564" s="200">
        <f t="shared" si="541"/>
        <v>0</v>
      </c>
      <c r="AI564" s="201">
        <f t="shared" si="542"/>
        <v>0</v>
      </c>
      <c r="AJ564" s="221" t="str">
        <f t="shared" ref="AJ564" si="544">IF(N564="*","по всем строкам","стр."&amp;N564)</f>
        <v>по всем строкам</v>
      </c>
      <c r="AK564" s="206" t="str">
        <f t="shared" ref="AK564" si="545">IF(O564="",""," (кроме стр."&amp;O564&amp;")")</f>
        <v xml:space="preserve"> (кроме стр.Итого)</v>
      </c>
      <c r="AL564" s="206" t="str">
        <f t="shared" ref="AL564" si="546">IF(P564="*"," по всем графам"," гр."&amp;P564)</f>
        <v xml:space="preserve"> гр.6</v>
      </c>
      <c r="AM564" s="206" t="str">
        <f t="shared" ref="AM564" si="547">IF(Q564="",""," (кроме гр."&amp;Q564&amp;")")</f>
        <v/>
      </c>
      <c r="AN564" s="206" t="str">
        <f t="shared" ref="AN564" si="548">IF(M564="",""," раздела "&amp;M564)</f>
        <v xml:space="preserve"> раздела 1.1</v>
      </c>
      <c r="AO564" s="206" t="str">
        <f t="shared" ref="AO564" si="549">" ф."&amp;I564</f>
        <v xml:space="preserve"> ф.BAL_ACC_BUD</v>
      </c>
      <c r="AP564" s="222" t="str">
        <f t="shared" ref="AP564" si="550">IF(J564="",""," (ПРП="&amp;J564&amp;")")</f>
        <v/>
      </c>
      <c r="AQ564" s="206" t="str">
        <f t="shared" ref="AQ564" si="551">IF(R564="="," &lt;&gt;",IF(R564="&lt;&gt;"," =",IF(R564="&gt;"," &lt;",IF(R564="&lt;"," &gt;",IF(R564="&gt;="," &lt;",IF(R564="&lt;="," &gt;",""))))))</f>
        <v xml:space="preserve"> &lt;&gt;</v>
      </c>
      <c r="AR564" s="206" t="str">
        <f t="shared" ref="AR564" si="552">IF(S564="",""," "&amp;S564)</f>
        <v/>
      </c>
      <c r="AS564" s="206" t="str">
        <f t="shared" ref="AS564" si="553">IF(V564="*"," соответствующим строкам",IF(V564="",""," "&amp;V564))</f>
        <v xml:space="preserve"> соответствующим строкам</v>
      </c>
      <c r="AT564" s="206" t="str">
        <f t="shared" ref="AT564" si="554">IF(W564="",""," (кроме стр."&amp;W564&amp;")")</f>
        <v xml:space="preserve"> (кроме стр.Итого)</v>
      </c>
      <c r="AU564" s="206" t="str">
        <f t="shared" ref="AU564" si="555">IF(X564="*"," по соответствующим графам",IF(X564="",""," гр."&amp;X564))</f>
        <v xml:space="preserve"> гр.4 - 5</v>
      </c>
      <c r="AV564" s="206" t="str">
        <f t="shared" ref="AV564" si="556">IF(Y564="",""," (кроме гр."&amp;Y564&amp;")")</f>
        <v/>
      </c>
      <c r="AW564" s="197" t="str">
        <f t="shared" ref="AW564" si="557">IF(U564="",""," раздела "&amp;U564)</f>
        <v xml:space="preserve"> раздела 1.1</v>
      </c>
      <c r="AX564" s="221" t="str">
        <f t="shared" ref="AX564" si="558">IF(AC564="",IF(IF(OR(AA564="П",AB564="П"),"П","Б")="Б"," - недопустимо."," - требуется пояснение.")," - "&amp;AC564)</f>
        <v xml:space="preserve"> - недопустимо.</v>
      </c>
    </row>
    <row r="565" spans="1:50" s="206" customFormat="1" ht="45" hidden="1" outlineLevel="1" x14ac:dyDescent="0.25">
      <c r="A565" s="227"/>
      <c r="B565" s="243" t="str">
        <f>"В"&amp;COUNTA($C$564:C565)&amp;"_"&amp;MID(I565,5,3)</f>
        <v>В2_ACC</v>
      </c>
      <c r="C565" s="228" t="s">
        <v>117</v>
      </c>
      <c r="D565" s="228" t="s">
        <v>116</v>
      </c>
      <c r="E565" s="228" t="s">
        <v>116</v>
      </c>
      <c r="F565" s="228" t="s">
        <v>116</v>
      </c>
      <c r="G565" s="228" t="s">
        <v>116</v>
      </c>
      <c r="H565" s="228" t="s">
        <v>116</v>
      </c>
      <c r="I565" s="228" t="s">
        <v>1529</v>
      </c>
      <c r="J565" s="228"/>
      <c r="K565" s="228"/>
      <c r="L565" s="228"/>
      <c r="M565" s="389" t="s">
        <v>1532</v>
      </c>
      <c r="N565" s="389" t="s">
        <v>120</v>
      </c>
      <c r="O565" s="389"/>
      <c r="P565" s="389" t="s">
        <v>422</v>
      </c>
      <c r="Q565" s="399"/>
      <c r="R565" s="228" t="s">
        <v>122</v>
      </c>
      <c r="S565" s="400" t="s">
        <v>230</v>
      </c>
      <c r="T565" s="400" t="s">
        <v>1578</v>
      </c>
      <c r="U565" s="389"/>
      <c r="V565" s="389"/>
      <c r="W565" s="389"/>
      <c r="X565" s="389"/>
      <c r="Y565" s="398"/>
      <c r="Z565" s="401" t="str">
        <f t="shared" ref="Z565:Z570" si="559">AJ565&amp;AK565&amp;AL565&amp;AM565&amp;AN565&amp;AO565&amp;AP565&amp;AQ565&amp;AR565&amp;AS565&amp;AT565&amp;AU565&amp;AV565&amp;AW565&amp;AX565</f>
        <v>по всем строкам гр.7 раздела 1.1 ф.BAL_ACC_BUD &lt;&gt; 0 - недопустимо.</v>
      </c>
      <c r="AA565" s="402" t="s">
        <v>116</v>
      </c>
      <c r="AB565" s="402" t="s">
        <v>123</v>
      </c>
      <c r="AC565" s="406"/>
      <c r="AD565" s="404">
        <v>45435.581493055557</v>
      </c>
      <c r="AE565" s="405" t="s">
        <v>4</v>
      </c>
      <c r="AF565" s="198" t="s">
        <v>123</v>
      </c>
      <c r="AG565" s="199">
        <f t="shared" ref="AG565:AG570" si="560">IF(AE565="Включена",1,0)</f>
        <v>1</v>
      </c>
      <c r="AH565" s="200">
        <f t="shared" ref="AH565:AH570" si="561">IF(AE565="Черновик",1,0)</f>
        <v>0</v>
      </c>
      <c r="AI565" s="201">
        <f t="shared" ref="AI565:AI570" si="562">IF(AE565="Отсутствует",1,0)</f>
        <v>0</v>
      </c>
      <c r="AJ565" s="221" t="str">
        <f t="shared" ref="AJ565:AJ570" si="563">IF(N565="*","по всем строкам","стр."&amp;N565)</f>
        <v>по всем строкам</v>
      </c>
      <c r="AK565" s="206" t="str">
        <f t="shared" ref="AK565:AK570" si="564">IF(O565="",""," (кроме стр."&amp;O565&amp;")")</f>
        <v/>
      </c>
      <c r="AL565" s="206" t="str">
        <f t="shared" ref="AL565:AL570" si="565">IF(P565="*"," по всем графам"," гр."&amp;P565)</f>
        <v xml:space="preserve"> гр.7</v>
      </c>
      <c r="AM565" s="206" t="str">
        <f t="shared" ref="AM565:AM570" si="566">IF(Q565="",""," (кроме гр."&amp;Q565&amp;")")</f>
        <v/>
      </c>
      <c r="AN565" s="206" t="str">
        <f t="shared" ref="AN565:AN570" si="567">IF(M565="",""," раздела "&amp;M565)</f>
        <v xml:space="preserve"> раздела 1.1</v>
      </c>
      <c r="AO565" s="206" t="str">
        <f t="shared" ref="AO565:AO570" si="568">" ф."&amp;I565</f>
        <v xml:space="preserve"> ф.BAL_ACC_BUD</v>
      </c>
      <c r="AP565" s="222" t="str">
        <f t="shared" ref="AP565:AP570" si="569">IF(J565="",""," (ПРП="&amp;J565&amp;")")</f>
        <v/>
      </c>
      <c r="AQ565" s="206" t="str">
        <f t="shared" ref="AQ565:AQ570" si="570">IF(R565="="," &lt;&gt;",IF(R565="&lt;&gt;"," =",IF(R565="&gt;"," &lt;",IF(R565="&lt;"," &gt;",IF(R565="&gt;="," &lt;",IF(R565="&lt;="," &gt;",""))))))</f>
        <v xml:space="preserve"> &lt;&gt;</v>
      </c>
      <c r="AR565" s="206" t="str">
        <f t="shared" ref="AR565:AR570" si="571">IF(S565="",""," "&amp;S565)</f>
        <v xml:space="preserve"> 0</v>
      </c>
      <c r="AS565" s="206" t="str">
        <f t="shared" ref="AS565:AS570" si="572">IF(V565="*"," соответствующим строкам",IF(V565="",""," "&amp;V565))</f>
        <v/>
      </c>
      <c r="AT565" s="206" t="str">
        <f t="shared" ref="AT565:AT570" si="573">IF(W565="",""," (кроме стр."&amp;W565&amp;")")</f>
        <v/>
      </c>
      <c r="AU565" s="206" t="str">
        <f t="shared" ref="AU565:AU570" si="574">IF(X565="*"," по соответствующим графам",IF(X565="",""," гр."&amp;X565))</f>
        <v/>
      </c>
      <c r="AV565" s="206" t="str">
        <f t="shared" ref="AV565:AV570" si="575">IF(Y565="",""," (кроме гр."&amp;Y565&amp;")")</f>
        <v/>
      </c>
      <c r="AW565" s="197" t="str">
        <f t="shared" ref="AW565:AW570" si="576">IF(U565="",""," раздела "&amp;U565)</f>
        <v/>
      </c>
      <c r="AX565" s="221" t="str">
        <f t="shared" ref="AX565:AX570" si="577">IF(AC565="",IF(IF(OR(AA565="П",AB565="П"),"П","Б")="Б"," - недопустимо."," - требуется пояснение.")," - "&amp;AC565)</f>
        <v xml:space="preserve"> - недопустимо.</v>
      </c>
    </row>
    <row r="566" spans="1:50" s="206" customFormat="1" ht="45" hidden="1" outlineLevel="1" x14ac:dyDescent="0.25">
      <c r="A566" s="227"/>
      <c r="B566" s="243" t="str">
        <f>"В"&amp;COUNTA($C$564:C566)&amp;"_"&amp;MID(I566,5,3)</f>
        <v>В3_ACC</v>
      </c>
      <c r="C566" s="228" t="s">
        <v>117</v>
      </c>
      <c r="D566" s="228" t="s">
        <v>116</v>
      </c>
      <c r="E566" s="228" t="s">
        <v>116</v>
      </c>
      <c r="F566" s="228" t="s">
        <v>116</v>
      </c>
      <c r="G566" s="228" t="s">
        <v>116</v>
      </c>
      <c r="H566" s="228" t="s">
        <v>116</v>
      </c>
      <c r="I566" s="228" t="s">
        <v>1529</v>
      </c>
      <c r="J566" s="228"/>
      <c r="K566" s="228"/>
      <c r="L566" s="228"/>
      <c r="M566" s="389" t="s">
        <v>1532</v>
      </c>
      <c r="N566" s="389" t="s">
        <v>120</v>
      </c>
      <c r="O566" s="389"/>
      <c r="P566" s="389" t="s">
        <v>422</v>
      </c>
      <c r="Q566" s="399"/>
      <c r="R566" s="228" t="s">
        <v>122</v>
      </c>
      <c r="S566" s="400"/>
      <c r="T566" s="400" t="s">
        <v>1530</v>
      </c>
      <c r="U566" s="389" t="s">
        <v>1532</v>
      </c>
      <c r="V566" s="389" t="s">
        <v>120</v>
      </c>
      <c r="W566" s="389"/>
      <c r="X566" s="389" t="s">
        <v>138</v>
      </c>
      <c r="Y566" s="228"/>
      <c r="Z566" s="401" t="str">
        <f t="shared" si="559"/>
        <v>по всем строкам гр.7 раздела 1.1 ф.BAL_ACC_BUD &lt;&gt; соответствующим строкам гр.6 раздела 1.1 - недопустимо.</v>
      </c>
      <c r="AA566" s="402" t="s">
        <v>116</v>
      </c>
      <c r="AB566" s="402" t="s">
        <v>123</v>
      </c>
      <c r="AC566" s="403"/>
      <c r="AD566" s="404"/>
      <c r="AE566" s="405" t="s">
        <v>4</v>
      </c>
      <c r="AF566" s="198" t="s">
        <v>123</v>
      </c>
      <c r="AG566" s="199">
        <f t="shared" si="560"/>
        <v>1</v>
      </c>
      <c r="AH566" s="200">
        <f t="shared" si="561"/>
        <v>0</v>
      </c>
      <c r="AI566" s="201">
        <f t="shared" si="562"/>
        <v>0</v>
      </c>
      <c r="AJ566" s="221" t="str">
        <f t="shared" si="563"/>
        <v>по всем строкам</v>
      </c>
      <c r="AK566" s="206" t="str">
        <f t="shared" si="564"/>
        <v/>
      </c>
      <c r="AL566" s="206" t="str">
        <f t="shared" si="565"/>
        <v xml:space="preserve"> гр.7</v>
      </c>
      <c r="AM566" s="206" t="str">
        <f t="shared" si="566"/>
        <v/>
      </c>
      <c r="AN566" s="206" t="str">
        <f t="shared" si="567"/>
        <v xml:space="preserve"> раздела 1.1</v>
      </c>
      <c r="AO566" s="206" t="str">
        <f t="shared" si="568"/>
        <v xml:space="preserve"> ф.BAL_ACC_BUD</v>
      </c>
      <c r="AP566" s="222" t="str">
        <f t="shared" si="569"/>
        <v/>
      </c>
      <c r="AQ566" s="206" t="str">
        <f t="shared" si="570"/>
        <v xml:space="preserve"> &lt;&gt;</v>
      </c>
      <c r="AR566" s="206" t="str">
        <f t="shared" si="571"/>
        <v/>
      </c>
      <c r="AS566" s="206" t="str">
        <f t="shared" si="572"/>
        <v xml:space="preserve"> соответствующим строкам</v>
      </c>
      <c r="AT566" s="206" t="str">
        <f t="shared" si="573"/>
        <v/>
      </c>
      <c r="AU566" s="206" t="str">
        <f t="shared" si="574"/>
        <v xml:space="preserve"> гр.6</v>
      </c>
      <c r="AV566" s="206" t="str">
        <f t="shared" si="575"/>
        <v/>
      </c>
      <c r="AW566" s="197" t="str">
        <f t="shared" si="576"/>
        <v xml:space="preserve"> раздела 1.1</v>
      </c>
      <c r="AX566" s="221" t="str">
        <f t="shared" si="577"/>
        <v xml:space="preserve"> - недопустимо.</v>
      </c>
    </row>
    <row r="567" spans="1:50" s="206" customFormat="1" ht="45" hidden="1" outlineLevel="1" x14ac:dyDescent="0.25">
      <c r="A567" s="227"/>
      <c r="B567" s="243" t="str">
        <f>"В"&amp;COUNTA($C$564:C567)&amp;"_"&amp;MID(I567,5,3)</f>
        <v>В4_ACC</v>
      </c>
      <c r="C567" s="228" t="s">
        <v>117</v>
      </c>
      <c r="D567" s="228" t="s">
        <v>116</v>
      </c>
      <c r="E567" s="228" t="s">
        <v>116</v>
      </c>
      <c r="F567" s="228" t="s">
        <v>116</v>
      </c>
      <c r="G567" s="228" t="s">
        <v>116</v>
      </c>
      <c r="H567" s="228" t="s">
        <v>116</v>
      </c>
      <c r="I567" s="228" t="s">
        <v>1529</v>
      </c>
      <c r="J567" s="228"/>
      <c r="K567" s="228"/>
      <c r="L567" s="228"/>
      <c r="M567" s="389" t="s">
        <v>1532</v>
      </c>
      <c r="N567" s="389" t="s">
        <v>120</v>
      </c>
      <c r="O567" s="389" t="s">
        <v>580</v>
      </c>
      <c r="P567" s="389" t="s">
        <v>140</v>
      </c>
      <c r="Q567" s="399"/>
      <c r="R567" s="228" t="s">
        <v>122</v>
      </c>
      <c r="S567" s="400"/>
      <c r="T567" s="400"/>
      <c r="U567" s="389" t="s">
        <v>1532</v>
      </c>
      <c r="V567" s="389" t="s">
        <v>580</v>
      </c>
      <c r="W567" s="389"/>
      <c r="X567" s="389" t="s">
        <v>832</v>
      </c>
      <c r="Y567" s="228"/>
      <c r="Z567" s="401" t="str">
        <f t="shared" si="559"/>
        <v>по всем строкам (кроме стр.Итого) гр.9 раздела 1.1 ф.BAL_ACC_BUD &lt;&gt; Итого гр.7 + 8 раздела 1.1 - недопустимо.</v>
      </c>
      <c r="AA567" s="402" t="s">
        <v>116</v>
      </c>
      <c r="AB567" s="402" t="s">
        <v>123</v>
      </c>
      <c r="AC567" s="403"/>
      <c r="AD567" s="404">
        <v>45308.868958333333</v>
      </c>
      <c r="AE567" s="405" t="s">
        <v>4</v>
      </c>
      <c r="AF567" s="198" t="s">
        <v>123</v>
      </c>
      <c r="AG567" s="199">
        <f t="shared" si="560"/>
        <v>1</v>
      </c>
      <c r="AH567" s="200">
        <f t="shared" si="561"/>
        <v>0</v>
      </c>
      <c r="AI567" s="201">
        <f t="shared" si="562"/>
        <v>0</v>
      </c>
      <c r="AJ567" s="221" t="str">
        <f t="shared" si="563"/>
        <v>по всем строкам</v>
      </c>
      <c r="AK567" s="206" t="str">
        <f t="shared" si="564"/>
        <v xml:space="preserve"> (кроме стр.Итого)</v>
      </c>
      <c r="AL567" s="206" t="str">
        <f t="shared" si="565"/>
        <v xml:space="preserve"> гр.9</v>
      </c>
      <c r="AM567" s="206" t="str">
        <f t="shared" si="566"/>
        <v/>
      </c>
      <c r="AN567" s="206" t="str">
        <f t="shared" si="567"/>
        <v xml:space="preserve"> раздела 1.1</v>
      </c>
      <c r="AO567" s="206" t="str">
        <f t="shared" si="568"/>
        <v xml:space="preserve"> ф.BAL_ACC_BUD</v>
      </c>
      <c r="AP567" s="222" t="str">
        <f t="shared" si="569"/>
        <v/>
      </c>
      <c r="AQ567" s="206" t="str">
        <f t="shared" si="570"/>
        <v xml:space="preserve"> &lt;&gt;</v>
      </c>
      <c r="AR567" s="206" t="str">
        <f t="shared" si="571"/>
        <v/>
      </c>
      <c r="AS567" s="206" t="str">
        <f t="shared" si="572"/>
        <v xml:space="preserve"> Итого</v>
      </c>
      <c r="AT567" s="206" t="str">
        <f t="shared" si="573"/>
        <v/>
      </c>
      <c r="AU567" s="206" t="str">
        <f t="shared" si="574"/>
        <v xml:space="preserve"> гр.7 + 8</v>
      </c>
      <c r="AV567" s="206" t="str">
        <f t="shared" si="575"/>
        <v/>
      </c>
      <c r="AW567" s="197" t="str">
        <f t="shared" si="576"/>
        <v xml:space="preserve"> раздела 1.1</v>
      </c>
      <c r="AX567" s="221" t="str">
        <f t="shared" si="577"/>
        <v xml:space="preserve"> - недопустимо.</v>
      </c>
    </row>
    <row r="568" spans="1:50" s="206" customFormat="1" ht="45" hidden="1" outlineLevel="1" x14ac:dyDescent="0.25">
      <c r="A568" s="227"/>
      <c r="B568" s="243" t="str">
        <f>"В"&amp;COUNTA($C$564:C568)&amp;"_"&amp;MID(I568,5,3)</f>
        <v>В5_ACC</v>
      </c>
      <c r="C568" s="228" t="s">
        <v>117</v>
      </c>
      <c r="D568" s="228" t="s">
        <v>116</v>
      </c>
      <c r="E568" s="228" t="s">
        <v>116</v>
      </c>
      <c r="F568" s="228" t="s">
        <v>116</v>
      </c>
      <c r="G568" s="228" t="s">
        <v>116</v>
      </c>
      <c r="H568" s="228" t="s">
        <v>116</v>
      </c>
      <c r="I568" s="228" t="s">
        <v>1529</v>
      </c>
      <c r="J568" s="228"/>
      <c r="K568" s="228"/>
      <c r="L568" s="228"/>
      <c r="M568" s="389" t="s">
        <v>1532</v>
      </c>
      <c r="N568" s="389" t="s">
        <v>580</v>
      </c>
      <c r="O568" s="389"/>
      <c r="P568" s="389" t="s">
        <v>135</v>
      </c>
      <c r="Q568" s="399"/>
      <c r="R568" s="228" t="s">
        <v>122</v>
      </c>
      <c r="S568" s="400"/>
      <c r="T568" s="400"/>
      <c r="U568" s="389" t="s">
        <v>1533</v>
      </c>
      <c r="V568" s="389" t="s">
        <v>580</v>
      </c>
      <c r="W568" s="389"/>
      <c r="X568" s="389" t="s">
        <v>1531</v>
      </c>
      <c r="Y568" s="228"/>
      <c r="Z568" s="401" t="str">
        <f t="shared" si="559"/>
        <v>стр.Итого гр.10 раздела 1.1 ф.BAL_ACC_BUD &lt;&gt; Итого гр.9/1 раздела 1.1, 1.3 - настроить невозможно из-за типа данных</v>
      </c>
      <c r="AA568" s="402" t="s">
        <v>116</v>
      </c>
      <c r="AB568" s="402" t="s">
        <v>123</v>
      </c>
      <c r="AC568" s="403" t="s">
        <v>1582</v>
      </c>
      <c r="AD568" s="404">
        <v>45308.873530092591</v>
      </c>
      <c r="AE568" s="405" t="s">
        <v>5</v>
      </c>
      <c r="AF568" s="198" t="s">
        <v>123</v>
      </c>
      <c r="AG568" s="199">
        <f t="shared" si="560"/>
        <v>0</v>
      </c>
      <c r="AH568" s="200">
        <f t="shared" si="561"/>
        <v>1</v>
      </c>
      <c r="AI568" s="201">
        <f t="shared" si="562"/>
        <v>0</v>
      </c>
      <c r="AJ568" s="221" t="str">
        <f t="shared" si="563"/>
        <v>стр.Итого</v>
      </c>
      <c r="AK568" s="206" t="str">
        <f t="shared" si="564"/>
        <v/>
      </c>
      <c r="AL568" s="206" t="str">
        <f t="shared" si="565"/>
        <v xml:space="preserve"> гр.10</v>
      </c>
      <c r="AM568" s="206" t="str">
        <f t="shared" si="566"/>
        <v/>
      </c>
      <c r="AN568" s="206" t="str">
        <f t="shared" si="567"/>
        <v xml:space="preserve"> раздела 1.1</v>
      </c>
      <c r="AO568" s="206" t="str">
        <f t="shared" si="568"/>
        <v xml:space="preserve"> ф.BAL_ACC_BUD</v>
      </c>
      <c r="AP568" s="222" t="str">
        <f t="shared" si="569"/>
        <v/>
      </c>
      <c r="AQ568" s="206" t="str">
        <f t="shared" si="570"/>
        <v xml:space="preserve"> &lt;&gt;</v>
      </c>
      <c r="AR568" s="206" t="str">
        <f t="shared" si="571"/>
        <v/>
      </c>
      <c r="AS568" s="206" t="str">
        <f t="shared" si="572"/>
        <v xml:space="preserve"> Итого</v>
      </c>
      <c r="AT568" s="206" t="str">
        <f t="shared" si="573"/>
        <v/>
      </c>
      <c r="AU568" s="206" t="str">
        <f t="shared" si="574"/>
        <v xml:space="preserve"> гр.9/1</v>
      </c>
      <c r="AV568" s="206" t="str">
        <f t="shared" si="575"/>
        <v/>
      </c>
      <c r="AW568" s="197" t="str">
        <f t="shared" si="576"/>
        <v xml:space="preserve"> раздела 1.1, 1.3</v>
      </c>
      <c r="AX568" s="221" t="str">
        <f t="shared" si="577"/>
        <v xml:space="preserve"> - настроить невозможно из-за типа данных</v>
      </c>
    </row>
    <row r="569" spans="1:50" s="206" customFormat="1" ht="45" hidden="1" outlineLevel="1" x14ac:dyDescent="0.25">
      <c r="A569" s="227"/>
      <c r="B569" s="243" t="str">
        <f>"В"&amp;COUNTA($C$564:C569)&amp;"_"&amp;MID(I569,5,3)</f>
        <v>В6_ACC</v>
      </c>
      <c r="C569" s="228" t="s">
        <v>117</v>
      </c>
      <c r="D569" s="228" t="s">
        <v>116</v>
      </c>
      <c r="E569" s="228" t="s">
        <v>116</v>
      </c>
      <c r="F569" s="228" t="s">
        <v>116</v>
      </c>
      <c r="G569" s="228" t="s">
        <v>116</v>
      </c>
      <c r="H569" s="228" t="s">
        <v>116</v>
      </c>
      <c r="I569" s="228" t="s">
        <v>1529</v>
      </c>
      <c r="J569" s="228"/>
      <c r="K569" s="228"/>
      <c r="L569" s="228"/>
      <c r="M569" s="389" t="s">
        <v>1534</v>
      </c>
      <c r="N569" s="389" t="s">
        <v>580</v>
      </c>
      <c r="O569" s="389"/>
      <c r="P569" s="389" t="s">
        <v>138</v>
      </c>
      <c r="Q569" s="399"/>
      <c r="R569" s="228" t="s">
        <v>122</v>
      </c>
      <c r="S569" s="400"/>
      <c r="T569" s="400"/>
      <c r="U569" s="389" t="s">
        <v>1534</v>
      </c>
      <c r="V569" s="389" t="s">
        <v>580</v>
      </c>
      <c r="W569" s="389"/>
      <c r="X569" s="389" t="s">
        <v>694</v>
      </c>
      <c r="Y569" s="228"/>
      <c r="Z569" s="401" t="str">
        <f t="shared" si="559"/>
        <v>стр.Итого гр.6 раздела 1.2 ф.BAL_ACC_BUD &lt;&gt; Итого гр.4 + 5 раздела 1.2 - недопустимо.</v>
      </c>
      <c r="AA569" s="402" t="s">
        <v>116</v>
      </c>
      <c r="AB569" s="402" t="s">
        <v>123</v>
      </c>
      <c r="AC569" s="403"/>
      <c r="AD569" s="404">
        <v>45308.870787037034</v>
      </c>
      <c r="AE569" s="405" t="s">
        <v>4</v>
      </c>
      <c r="AF569" s="198" t="s">
        <v>123</v>
      </c>
      <c r="AG569" s="199">
        <f t="shared" si="560"/>
        <v>1</v>
      </c>
      <c r="AH569" s="200">
        <f t="shared" si="561"/>
        <v>0</v>
      </c>
      <c r="AI569" s="201">
        <f t="shared" si="562"/>
        <v>0</v>
      </c>
      <c r="AJ569" s="221" t="str">
        <f t="shared" si="563"/>
        <v>стр.Итого</v>
      </c>
      <c r="AK569" s="206" t="str">
        <f t="shared" si="564"/>
        <v/>
      </c>
      <c r="AL569" s="206" t="str">
        <f t="shared" si="565"/>
        <v xml:space="preserve"> гр.6</v>
      </c>
      <c r="AM569" s="206" t="str">
        <f t="shared" si="566"/>
        <v/>
      </c>
      <c r="AN569" s="206" t="str">
        <f t="shared" si="567"/>
        <v xml:space="preserve"> раздела 1.2</v>
      </c>
      <c r="AO569" s="206" t="str">
        <f t="shared" si="568"/>
        <v xml:space="preserve"> ф.BAL_ACC_BUD</v>
      </c>
      <c r="AP569" s="222" t="str">
        <f t="shared" si="569"/>
        <v/>
      </c>
      <c r="AQ569" s="206" t="str">
        <f t="shared" si="570"/>
        <v xml:space="preserve"> &lt;&gt;</v>
      </c>
      <c r="AR569" s="206" t="str">
        <f t="shared" si="571"/>
        <v/>
      </c>
      <c r="AS569" s="206" t="str">
        <f t="shared" si="572"/>
        <v xml:space="preserve"> Итого</v>
      </c>
      <c r="AT569" s="206" t="str">
        <f t="shared" si="573"/>
        <v/>
      </c>
      <c r="AU569" s="206" t="str">
        <f t="shared" si="574"/>
        <v xml:space="preserve"> гр.4 + 5</v>
      </c>
      <c r="AV569" s="206" t="str">
        <f t="shared" si="575"/>
        <v/>
      </c>
      <c r="AW569" s="197" t="str">
        <f t="shared" si="576"/>
        <v xml:space="preserve"> раздела 1.2</v>
      </c>
      <c r="AX569" s="221" t="str">
        <f t="shared" si="577"/>
        <v xml:space="preserve"> - недопустимо.</v>
      </c>
    </row>
    <row r="570" spans="1:50" s="206" customFormat="1" ht="45" hidden="1" outlineLevel="1" x14ac:dyDescent="0.25">
      <c r="A570" s="227"/>
      <c r="B570" s="243" t="str">
        <f>"В"&amp;COUNTA($C$564:C570)&amp;"_"&amp;MID(I570,5,3)</f>
        <v>В7_ACC</v>
      </c>
      <c r="C570" s="228" t="s">
        <v>117</v>
      </c>
      <c r="D570" s="228" t="s">
        <v>116</v>
      </c>
      <c r="E570" s="228" t="s">
        <v>116</v>
      </c>
      <c r="F570" s="228" t="s">
        <v>116</v>
      </c>
      <c r="G570" s="228" t="s">
        <v>116</v>
      </c>
      <c r="H570" s="228" t="s">
        <v>116</v>
      </c>
      <c r="I570" s="228" t="s">
        <v>1529</v>
      </c>
      <c r="J570" s="228"/>
      <c r="K570" s="228"/>
      <c r="L570" s="228"/>
      <c r="M570" s="389" t="s">
        <v>1534</v>
      </c>
      <c r="N570" s="389" t="s">
        <v>580</v>
      </c>
      <c r="O570" s="389"/>
      <c r="P570" s="389" t="s">
        <v>143</v>
      </c>
      <c r="Q570" s="399"/>
      <c r="R570" s="228" t="s">
        <v>122</v>
      </c>
      <c r="S570" s="400"/>
      <c r="T570" s="400"/>
      <c r="U570" s="389" t="s">
        <v>1534</v>
      </c>
      <c r="V570" s="389" t="s">
        <v>580</v>
      </c>
      <c r="W570" s="389"/>
      <c r="X570" s="389" t="s">
        <v>518</v>
      </c>
      <c r="Y570" s="228"/>
      <c r="Z570" s="401" t="str">
        <f t="shared" si="559"/>
        <v>стр.Итого гр.8 раздела 1.2 ф.BAL_ACC_BUD &lt;&gt; Итого гр.6 + 7 раздела 1.2 - недопустимо.</v>
      </c>
      <c r="AA570" s="402" t="s">
        <v>116</v>
      </c>
      <c r="AB570" s="402" t="s">
        <v>123</v>
      </c>
      <c r="AC570" s="403"/>
      <c r="AD570" s="404">
        <v>45308.872048611112</v>
      </c>
      <c r="AE570" s="405" t="s">
        <v>4</v>
      </c>
      <c r="AF570" s="198" t="s">
        <v>123</v>
      </c>
      <c r="AG570" s="199">
        <f t="shared" si="560"/>
        <v>1</v>
      </c>
      <c r="AH570" s="200">
        <f t="shared" si="561"/>
        <v>0</v>
      </c>
      <c r="AI570" s="201">
        <f t="shared" si="562"/>
        <v>0</v>
      </c>
      <c r="AJ570" s="221" t="str">
        <f t="shared" si="563"/>
        <v>стр.Итого</v>
      </c>
      <c r="AK570" s="206" t="str">
        <f t="shared" si="564"/>
        <v/>
      </c>
      <c r="AL570" s="206" t="str">
        <f t="shared" si="565"/>
        <v xml:space="preserve"> гр.8</v>
      </c>
      <c r="AM570" s="206" t="str">
        <f t="shared" si="566"/>
        <v/>
      </c>
      <c r="AN570" s="206" t="str">
        <f t="shared" si="567"/>
        <v xml:space="preserve"> раздела 1.2</v>
      </c>
      <c r="AO570" s="206" t="str">
        <f t="shared" si="568"/>
        <v xml:space="preserve"> ф.BAL_ACC_BUD</v>
      </c>
      <c r="AP570" s="222" t="str">
        <f t="shared" si="569"/>
        <v/>
      </c>
      <c r="AQ570" s="206" t="str">
        <f t="shared" si="570"/>
        <v xml:space="preserve"> &lt;&gt;</v>
      </c>
      <c r="AR570" s="206" t="str">
        <f t="shared" si="571"/>
        <v/>
      </c>
      <c r="AS570" s="206" t="str">
        <f t="shared" si="572"/>
        <v xml:space="preserve"> Итого</v>
      </c>
      <c r="AT570" s="206" t="str">
        <f t="shared" si="573"/>
        <v/>
      </c>
      <c r="AU570" s="206" t="str">
        <f t="shared" si="574"/>
        <v xml:space="preserve"> гр.6 + 7</v>
      </c>
      <c r="AV570" s="206" t="str">
        <f t="shared" si="575"/>
        <v/>
      </c>
      <c r="AW570" s="197" t="str">
        <f t="shared" si="576"/>
        <v xml:space="preserve"> раздела 1.2</v>
      </c>
      <c r="AX570" s="221" t="str">
        <f t="shared" si="577"/>
        <v xml:space="preserve"> - недопустимо.</v>
      </c>
    </row>
    <row r="571" spans="1:50" s="206" customFormat="1" ht="45" hidden="1" outlineLevel="1" x14ac:dyDescent="0.25">
      <c r="A571" s="227"/>
      <c r="B571" s="243" t="str">
        <f>"В"&amp;COUNTA($C$564:C571)&amp;"_"&amp;MID(I571,5,3)</f>
        <v>В8_ACC</v>
      </c>
      <c r="C571" s="228" t="s">
        <v>117</v>
      </c>
      <c r="D571" s="228" t="s">
        <v>116</v>
      </c>
      <c r="E571" s="228" t="s">
        <v>116</v>
      </c>
      <c r="F571" s="228" t="s">
        <v>116</v>
      </c>
      <c r="G571" s="228" t="s">
        <v>116</v>
      </c>
      <c r="H571" s="228" t="s">
        <v>116</v>
      </c>
      <c r="I571" s="228" t="s">
        <v>1529</v>
      </c>
      <c r="J571" s="228"/>
      <c r="K571" s="228"/>
      <c r="L571" s="228"/>
      <c r="M571" s="389" t="s">
        <v>1534</v>
      </c>
      <c r="N571" s="389" t="s">
        <v>580</v>
      </c>
      <c r="O571" s="389"/>
      <c r="P571" s="389" t="s">
        <v>140</v>
      </c>
      <c r="Q571" s="399"/>
      <c r="R571" s="228" t="s">
        <v>122</v>
      </c>
      <c r="S571" s="400"/>
      <c r="T571" s="400"/>
      <c r="U571" s="389" t="s">
        <v>1535</v>
      </c>
      <c r="V571" s="389" t="s">
        <v>580</v>
      </c>
      <c r="W571" s="389"/>
      <c r="X571" s="389" t="s">
        <v>1536</v>
      </c>
      <c r="Y571" s="228"/>
      <c r="Z571" s="401" t="str">
        <f t="shared" ref="Z571:Z578" si="578">AJ571&amp;AK571&amp;AL571&amp;AM571&amp;AN571&amp;AO571&amp;AP571&amp;AQ571&amp;AR571&amp;AS571&amp;AT571&amp;AU571&amp;AV571&amp;AW571&amp;AX571</f>
        <v>стр.Итого гр.9 раздела 1.2 ф.BAL_ACC_BUD &lt;&gt; Итого гр.8/1 раздела 1.2, 1.3 - настроить невозможно из-за типа данных</v>
      </c>
      <c r="AA571" s="402" t="s">
        <v>116</v>
      </c>
      <c r="AB571" s="402" t="s">
        <v>123</v>
      </c>
      <c r="AC571" s="403" t="s">
        <v>1582</v>
      </c>
      <c r="AD571" s="404">
        <v>45308.873402777775</v>
      </c>
      <c r="AE571" s="405" t="s">
        <v>5</v>
      </c>
      <c r="AF571" s="198" t="s">
        <v>123</v>
      </c>
      <c r="AG571" s="199">
        <f t="shared" ref="AG571:AG578" si="579">IF(AE571="Включена",1,0)</f>
        <v>0</v>
      </c>
      <c r="AH571" s="200">
        <f t="shared" ref="AH571:AH578" si="580">IF(AE571="Черновик",1,0)</f>
        <v>1</v>
      </c>
      <c r="AI571" s="201">
        <f t="shared" ref="AI571:AI578" si="581">IF(AE571="Отсутствует",1,0)</f>
        <v>0</v>
      </c>
      <c r="AJ571" s="221" t="str">
        <f t="shared" ref="AJ571:AJ578" si="582">IF(N571="*","по всем строкам","стр."&amp;N571)</f>
        <v>стр.Итого</v>
      </c>
      <c r="AK571" s="206" t="str">
        <f t="shared" ref="AK571:AK578" si="583">IF(O571="",""," (кроме стр."&amp;O571&amp;")")</f>
        <v/>
      </c>
      <c r="AL571" s="206" t="str">
        <f t="shared" ref="AL571:AL578" si="584">IF(P571="*"," по всем графам"," гр."&amp;P571)</f>
        <v xml:space="preserve"> гр.9</v>
      </c>
      <c r="AM571" s="206" t="str">
        <f t="shared" ref="AM571:AM578" si="585">IF(Q571="",""," (кроме гр."&amp;Q571&amp;")")</f>
        <v/>
      </c>
      <c r="AN571" s="206" t="str">
        <f t="shared" ref="AN571:AN578" si="586">IF(M571="",""," раздела "&amp;M571)</f>
        <v xml:space="preserve"> раздела 1.2</v>
      </c>
      <c r="AO571" s="206" t="str">
        <f t="shared" ref="AO571:AO578" si="587">" ф."&amp;I571</f>
        <v xml:space="preserve"> ф.BAL_ACC_BUD</v>
      </c>
      <c r="AP571" s="222" t="str">
        <f t="shared" ref="AP571:AP578" si="588">IF(J571="",""," (ПРП="&amp;J571&amp;")")</f>
        <v/>
      </c>
      <c r="AQ571" s="206" t="str">
        <f t="shared" ref="AQ571:AQ578" si="589">IF(R571="="," &lt;&gt;",IF(R571="&lt;&gt;"," =",IF(R571="&gt;"," &lt;",IF(R571="&lt;"," &gt;",IF(R571="&gt;="," &lt;",IF(R571="&lt;="," &gt;",""))))))</f>
        <v xml:space="preserve"> &lt;&gt;</v>
      </c>
      <c r="AR571" s="206" t="str">
        <f t="shared" ref="AR571:AR578" si="590">IF(S571="",""," "&amp;S571)</f>
        <v/>
      </c>
      <c r="AS571" s="206" t="str">
        <f t="shared" ref="AS571:AS578" si="591">IF(V571="*"," соответствующим строкам",IF(V571="",""," "&amp;V571))</f>
        <v xml:space="preserve"> Итого</v>
      </c>
      <c r="AT571" s="206" t="str">
        <f t="shared" ref="AT571:AT578" si="592">IF(W571="",""," (кроме стр."&amp;W571&amp;")")</f>
        <v/>
      </c>
      <c r="AU571" s="206" t="str">
        <f t="shared" ref="AU571:AU578" si="593">IF(X571="*"," по соответствующим графам",IF(X571="",""," гр."&amp;X571))</f>
        <v xml:space="preserve"> гр.8/1</v>
      </c>
      <c r="AV571" s="206" t="str">
        <f t="shared" ref="AV571:AV578" si="594">IF(Y571="",""," (кроме гр."&amp;Y571&amp;")")</f>
        <v/>
      </c>
      <c r="AW571" s="197" t="str">
        <f t="shared" ref="AW571:AW578" si="595">IF(U571="",""," раздела "&amp;U571)</f>
        <v xml:space="preserve"> раздела 1.2, 1.3</v>
      </c>
      <c r="AX571" s="221" t="str">
        <f t="shared" ref="AX571:AX578" si="596">IF(AC571="",IF(IF(OR(AA571="П",AB571="П"),"П","Б")="Б"," - недопустимо."," - требуется пояснение.")," - "&amp;AC571)</f>
        <v xml:space="preserve"> - настроить невозможно из-за типа данных</v>
      </c>
    </row>
    <row r="572" spans="1:50" s="206" customFormat="1" ht="45" hidden="1" outlineLevel="1" x14ac:dyDescent="0.25">
      <c r="A572" s="227"/>
      <c r="B572" s="243" t="str">
        <f>"В"&amp;COUNTA($C$564:C572)&amp;"_"&amp;MID(I572,5,3)</f>
        <v>В9_ACC</v>
      </c>
      <c r="C572" s="228" t="s">
        <v>117</v>
      </c>
      <c r="D572" s="228" t="s">
        <v>116</v>
      </c>
      <c r="E572" s="228" t="s">
        <v>116</v>
      </c>
      <c r="F572" s="228" t="s">
        <v>116</v>
      </c>
      <c r="G572" s="228" t="s">
        <v>116</v>
      </c>
      <c r="H572" s="228" t="s">
        <v>116</v>
      </c>
      <c r="I572" s="228" t="s">
        <v>1529</v>
      </c>
      <c r="J572" s="228"/>
      <c r="K572" s="228"/>
      <c r="L572" s="228"/>
      <c r="M572" s="389" t="s">
        <v>1537</v>
      </c>
      <c r="N572" s="389" t="s">
        <v>580</v>
      </c>
      <c r="O572" s="389"/>
      <c r="P572" s="389" t="s">
        <v>121</v>
      </c>
      <c r="Q572" s="399"/>
      <c r="R572" s="228" t="s">
        <v>122</v>
      </c>
      <c r="S572" s="400"/>
      <c r="T572" s="400"/>
      <c r="U572" s="389" t="s">
        <v>1538</v>
      </c>
      <c r="V572" s="389" t="s">
        <v>580</v>
      </c>
      <c r="W572" s="389"/>
      <c r="X572" s="389" t="s">
        <v>1539</v>
      </c>
      <c r="Y572" s="228"/>
      <c r="Z572" s="401" t="str">
        <f t="shared" si="578"/>
        <v>стр.Итого гр.1 раздела 1.3 ф.BAL_ACC_BUD &lt;&gt; Итого гр.9 + 8 раздела 1.1, 1.2 - недопустимо.</v>
      </c>
      <c r="AA572" s="402" t="s">
        <v>116</v>
      </c>
      <c r="AB572" s="402" t="s">
        <v>123</v>
      </c>
      <c r="AC572" s="403"/>
      <c r="AD572" s="404"/>
      <c r="AE572" s="405" t="s">
        <v>4</v>
      </c>
      <c r="AF572" s="198" t="s">
        <v>123</v>
      </c>
      <c r="AG572" s="199">
        <f t="shared" si="579"/>
        <v>1</v>
      </c>
      <c r="AH572" s="200">
        <f t="shared" si="580"/>
        <v>0</v>
      </c>
      <c r="AI572" s="201">
        <f t="shared" si="581"/>
        <v>0</v>
      </c>
      <c r="AJ572" s="221" t="str">
        <f t="shared" si="582"/>
        <v>стр.Итого</v>
      </c>
      <c r="AK572" s="206" t="str">
        <f t="shared" si="583"/>
        <v/>
      </c>
      <c r="AL572" s="206" t="str">
        <f t="shared" si="584"/>
        <v xml:space="preserve"> гр.1</v>
      </c>
      <c r="AM572" s="206" t="str">
        <f t="shared" si="585"/>
        <v/>
      </c>
      <c r="AN572" s="206" t="str">
        <f t="shared" si="586"/>
        <v xml:space="preserve"> раздела 1.3</v>
      </c>
      <c r="AO572" s="206" t="str">
        <f t="shared" si="587"/>
        <v xml:space="preserve"> ф.BAL_ACC_BUD</v>
      </c>
      <c r="AP572" s="222" t="str">
        <f t="shared" si="588"/>
        <v/>
      </c>
      <c r="AQ572" s="206" t="str">
        <f t="shared" si="589"/>
        <v xml:space="preserve"> &lt;&gt;</v>
      </c>
      <c r="AR572" s="206" t="str">
        <f t="shared" si="590"/>
        <v/>
      </c>
      <c r="AS572" s="206" t="str">
        <f t="shared" si="591"/>
        <v xml:space="preserve"> Итого</v>
      </c>
      <c r="AT572" s="206" t="str">
        <f t="shared" si="592"/>
        <v/>
      </c>
      <c r="AU572" s="206" t="str">
        <f t="shared" si="593"/>
        <v xml:space="preserve"> гр.9 + 8</v>
      </c>
      <c r="AV572" s="206" t="str">
        <f t="shared" si="594"/>
        <v/>
      </c>
      <c r="AW572" s="197" t="str">
        <f t="shared" si="595"/>
        <v xml:space="preserve"> раздела 1.1, 1.2</v>
      </c>
      <c r="AX572" s="221" t="str">
        <f t="shared" si="596"/>
        <v xml:space="preserve"> - недопустимо.</v>
      </c>
    </row>
    <row r="573" spans="1:50" s="206" customFormat="1" ht="45" hidden="1" outlineLevel="1" x14ac:dyDescent="0.25">
      <c r="A573" s="227"/>
      <c r="B573" s="243" t="str">
        <f>"В"&amp;COUNTA($C$564:C573)&amp;"_"&amp;MID(I573,5,3)</f>
        <v>В10_ACC</v>
      </c>
      <c r="C573" s="228" t="s">
        <v>117</v>
      </c>
      <c r="D573" s="228" t="s">
        <v>116</v>
      </c>
      <c r="E573" s="228" t="s">
        <v>116</v>
      </c>
      <c r="F573" s="228" t="s">
        <v>116</v>
      </c>
      <c r="G573" s="228" t="s">
        <v>116</v>
      </c>
      <c r="H573" s="228" t="s">
        <v>116</v>
      </c>
      <c r="I573" s="228" t="s">
        <v>1529</v>
      </c>
      <c r="J573" s="228"/>
      <c r="K573" s="228"/>
      <c r="L573" s="228"/>
      <c r="M573" s="389" t="s">
        <v>1537</v>
      </c>
      <c r="N573" s="389" t="s">
        <v>580</v>
      </c>
      <c r="O573" s="389"/>
      <c r="P573" s="389" t="s">
        <v>131</v>
      </c>
      <c r="Q573" s="399"/>
      <c r="R573" s="228" t="s">
        <v>122</v>
      </c>
      <c r="S573" s="400"/>
      <c r="T573" s="400"/>
      <c r="U573" s="389" t="s">
        <v>1538</v>
      </c>
      <c r="V573" s="389" t="s">
        <v>580</v>
      </c>
      <c r="W573" s="389"/>
      <c r="X573" s="389" t="s">
        <v>1540</v>
      </c>
      <c r="Y573" s="228"/>
      <c r="Z573" s="401" t="str">
        <f t="shared" si="578"/>
        <v>стр.Итого гр.2 раздела 1.3 ф.BAL_ACC_BUD &lt;&gt; Итого гр.10 + 9 раздела 1.1, 1.2 - настроить невозможно из-за типа данных</v>
      </c>
      <c r="AA573" s="402" t="s">
        <v>116</v>
      </c>
      <c r="AB573" s="402" t="s">
        <v>123</v>
      </c>
      <c r="AC573" s="403" t="s">
        <v>1582</v>
      </c>
      <c r="AD573" s="404"/>
      <c r="AE573" s="405" t="s">
        <v>5</v>
      </c>
      <c r="AF573" s="198" t="s">
        <v>123</v>
      </c>
      <c r="AG573" s="199">
        <f t="shared" si="579"/>
        <v>0</v>
      </c>
      <c r="AH573" s="200">
        <f t="shared" si="580"/>
        <v>1</v>
      </c>
      <c r="AI573" s="201">
        <f t="shared" si="581"/>
        <v>0</v>
      </c>
      <c r="AJ573" s="221" t="str">
        <f t="shared" si="582"/>
        <v>стр.Итого</v>
      </c>
      <c r="AK573" s="206" t="str">
        <f t="shared" si="583"/>
        <v/>
      </c>
      <c r="AL573" s="206" t="str">
        <f t="shared" si="584"/>
        <v xml:space="preserve"> гр.2</v>
      </c>
      <c r="AM573" s="206" t="str">
        <f t="shared" si="585"/>
        <v/>
      </c>
      <c r="AN573" s="206" t="str">
        <f t="shared" si="586"/>
        <v xml:space="preserve"> раздела 1.3</v>
      </c>
      <c r="AO573" s="206" t="str">
        <f t="shared" si="587"/>
        <v xml:space="preserve"> ф.BAL_ACC_BUD</v>
      </c>
      <c r="AP573" s="222" t="str">
        <f t="shared" si="588"/>
        <v/>
      </c>
      <c r="AQ573" s="206" t="str">
        <f t="shared" si="589"/>
        <v xml:space="preserve"> &lt;&gt;</v>
      </c>
      <c r="AR573" s="206" t="str">
        <f t="shared" si="590"/>
        <v/>
      </c>
      <c r="AS573" s="206" t="str">
        <f t="shared" si="591"/>
        <v xml:space="preserve"> Итого</v>
      </c>
      <c r="AT573" s="206" t="str">
        <f t="shared" si="592"/>
        <v/>
      </c>
      <c r="AU573" s="206" t="str">
        <f t="shared" si="593"/>
        <v xml:space="preserve"> гр.10 + 9</v>
      </c>
      <c r="AV573" s="206" t="str">
        <f t="shared" si="594"/>
        <v/>
      </c>
      <c r="AW573" s="197" t="str">
        <f t="shared" si="595"/>
        <v xml:space="preserve"> раздела 1.1, 1.2</v>
      </c>
      <c r="AX573" s="221" t="str">
        <f t="shared" si="596"/>
        <v xml:space="preserve"> - настроить невозможно из-за типа данных</v>
      </c>
    </row>
    <row r="574" spans="1:50" s="206" customFormat="1" ht="45" hidden="1" outlineLevel="1" x14ac:dyDescent="0.25">
      <c r="A574" s="227"/>
      <c r="B574" s="243" t="str">
        <f>"В"&amp;COUNTA($C$564:C574)&amp;"_"&amp;MID(I574,5,3)</f>
        <v>В11_ACC</v>
      </c>
      <c r="C574" s="228" t="s">
        <v>117</v>
      </c>
      <c r="D574" s="228" t="s">
        <v>116</v>
      </c>
      <c r="E574" s="228" t="s">
        <v>116</v>
      </c>
      <c r="F574" s="228" t="s">
        <v>116</v>
      </c>
      <c r="G574" s="228" t="s">
        <v>116</v>
      </c>
      <c r="H574" s="228" t="s">
        <v>116</v>
      </c>
      <c r="I574" s="228" t="s">
        <v>1529</v>
      </c>
      <c r="J574" s="228"/>
      <c r="K574" s="228"/>
      <c r="L574" s="228"/>
      <c r="M574" s="389" t="s">
        <v>1532</v>
      </c>
      <c r="N574" s="389" t="s">
        <v>580</v>
      </c>
      <c r="O574" s="389"/>
      <c r="P574" s="389" t="s">
        <v>227</v>
      </c>
      <c r="Q574" s="399"/>
      <c r="R574" s="228" t="s">
        <v>122</v>
      </c>
      <c r="S574" s="400"/>
      <c r="T574" s="400"/>
      <c r="U574" s="389" t="s">
        <v>1532</v>
      </c>
      <c r="V574" s="389" t="s">
        <v>1541</v>
      </c>
      <c r="W574" s="389"/>
      <c r="X574" s="389" t="s">
        <v>227</v>
      </c>
      <c r="Y574" s="228"/>
      <c r="Z574" s="401" t="str">
        <f t="shared" si="578"/>
        <v>стр.Итого гр.9, 10 раздела 1.1 ф.BAL_ACC_BUD &lt;&gt; Сумма детализированных гр.9, 10 раздела 1.1 - по гр.10 настроить невозможно из-за типа данных</v>
      </c>
      <c r="AA574" s="402" t="s">
        <v>116</v>
      </c>
      <c r="AB574" s="402" t="s">
        <v>123</v>
      </c>
      <c r="AC574" s="403" t="s">
        <v>1579</v>
      </c>
      <c r="AD574" s="404"/>
      <c r="AE574" s="405" t="s">
        <v>5</v>
      </c>
      <c r="AF574" s="198" t="s">
        <v>123</v>
      </c>
      <c r="AG574" s="199">
        <f t="shared" si="579"/>
        <v>0</v>
      </c>
      <c r="AH574" s="200">
        <f t="shared" si="580"/>
        <v>1</v>
      </c>
      <c r="AI574" s="201">
        <f t="shared" si="581"/>
        <v>0</v>
      </c>
      <c r="AJ574" s="221" t="str">
        <f t="shared" si="582"/>
        <v>стр.Итого</v>
      </c>
      <c r="AK574" s="206" t="str">
        <f t="shared" si="583"/>
        <v/>
      </c>
      <c r="AL574" s="206" t="str">
        <f t="shared" si="584"/>
        <v xml:space="preserve"> гр.9, 10</v>
      </c>
      <c r="AM574" s="206" t="str">
        <f t="shared" si="585"/>
        <v/>
      </c>
      <c r="AN574" s="206" t="str">
        <f t="shared" si="586"/>
        <v xml:space="preserve"> раздела 1.1</v>
      </c>
      <c r="AO574" s="206" t="str">
        <f t="shared" si="587"/>
        <v xml:space="preserve"> ф.BAL_ACC_BUD</v>
      </c>
      <c r="AP574" s="222" t="str">
        <f t="shared" si="588"/>
        <v/>
      </c>
      <c r="AQ574" s="206" t="str">
        <f t="shared" si="589"/>
        <v xml:space="preserve"> &lt;&gt;</v>
      </c>
      <c r="AR574" s="206" t="str">
        <f t="shared" si="590"/>
        <v/>
      </c>
      <c r="AS574" s="206" t="str">
        <f t="shared" si="591"/>
        <v xml:space="preserve"> Сумма детализированных</v>
      </c>
      <c r="AT574" s="206" t="str">
        <f t="shared" si="592"/>
        <v/>
      </c>
      <c r="AU574" s="206" t="str">
        <f t="shared" si="593"/>
        <v xml:space="preserve"> гр.9, 10</v>
      </c>
      <c r="AV574" s="206" t="str">
        <f t="shared" si="594"/>
        <v/>
      </c>
      <c r="AW574" s="197" t="str">
        <f t="shared" si="595"/>
        <v xml:space="preserve"> раздела 1.1</v>
      </c>
      <c r="AX574" s="221" t="str">
        <f t="shared" si="596"/>
        <v xml:space="preserve"> - по гр.10 настроить невозможно из-за типа данных</v>
      </c>
    </row>
    <row r="575" spans="1:50" s="206" customFormat="1" ht="45" hidden="1" outlineLevel="1" x14ac:dyDescent="0.25">
      <c r="A575" s="227"/>
      <c r="B575" s="243" t="str">
        <f>"В"&amp;COUNTA($C$564:C575)&amp;"_"&amp;MID(I575,5,3)</f>
        <v>В12_ACC</v>
      </c>
      <c r="C575" s="228" t="s">
        <v>117</v>
      </c>
      <c r="D575" s="228" t="s">
        <v>116</v>
      </c>
      <c r="E575" s="228" t="s">
        <v>116</v>
      </c>
      <c r="F575" s="228" t="s">
        <v>116</v>
      </c>
      <c r="G575" s="228" t="s">
        <v>116</v>
      </c>
      <c r="H575" s="228" t="s">
        <v>116</v>
      </c>
      <c r="I575" s="228" t="s">
        <v>1529</v>
      </c>
      <c r="J575" s="228"/>
      <c r="K575" s="228"/>
      <c r="L575" s="228"/>
      <c r="M575" s="389" t="s">
        <v>1534</v>
      </c>
      <c r="N575" s="389" t="s">
        <v>580</v>
      </c>
      <c r="O575" s="389"/>
      <c r="P575" s="389" t="s">
        <v>134</v>
      </c>
      <c r="Q575" s="399"/>
      <c r="R575" s="228" t="s">
        <v>122</v>
      </c>
      <c r="S575" s="400"/>
      <c r="T575" s="400"/>
      <c r="U575" s="389" t="s">
        <v>1534</v>
      </c>
      <c r="V575" s="389" t="s">
        <v>1541</v>
      </c>
      <c r="W575" s="389"/>
      <c r="X575" s="389" t="s">
        <v>134</v>
      </c>
      <c r="Y575" s="228"/>
      <c r="Z575" s="401" t="str">
        <f t="shared" si="578"/>
        <v>стр.Итого гр.4 раздела 1.2 ф.BAL_ACC_BUD &lt;&gt; Сумма детализированных гр.4 раздела 1.2 - недопустимо.</v>
      </c>
      <c r="AA575" s="402" t="s">
        <v>116</v>
      </c>
      <c r="AB575" s="402" t="s">
        <v>123</v>
      </c>
      <c r="AC575" s="403"/>
      <c r="AD575" s="404"/>
      <c r="AE575" s="405" t="s">
        <v>4</v>
      </c>
      <c r="AF575" s="198" t="s">
        <v>123</v>
      </c>
      <c r="AG575" s="199">
        <f t="shared" si="579"/>
        <v>1</v>
      </c>
      <c r="AH575" s="200">
        <f t="shared" si="580"/>
        <v>0</v>
      </c>
      <c r="AI575" s="201">
        <f t="shared" si="581"/>
        <v>0</v>
      </c>
      <c r="AJ575" s="221" t="str">
        <f t="shared" si="582"/>
        <v>стр.Итого</v>
      </c>
      <c r="AK575" s="206" t="str">
        <f t="shared" si="583"/>
        <v/>
      </c>
      <c r="AL575" s="206" t="str">
        <f t="shared" si="584"/>
        <v xml:space="preserve"> гр.4</v>
      </c>
      <c r="AM575" s="206" t="str">
        <f t="shared" si="585"/>
        <v/>
      </c>
      <c r="AN575" s="206" t="str">
        <f t="shared" si="586"/>
        <v xml:space="preserve"> раздела 1.2</v>
      </c>
      <c r="AO575" s="206" t="str">
        <f t="shared" si="587"/>
        <v xml:space="preserve"> ф.BAL_ACC_BUD</v>
      </c>
      <c r="AP575" s="222" t="str">
        <f t="shared" si="588"/>
        <v/>
      </c>
      <c r="AQ575" s="206" t="str">
        <f t="shared" si="589"/>
        <v xml:space="preserve"> &lt;&gt;</v>
      </c>
      <c r="AR575" s="206" t="str">
        <f t="shared" si="590"/>
        <v/>
      </c>
      <c r="AS575" s="206" t="str">
        <f t="shared" si="591"/>
        <v xml:space="preserve"> Сумма детализированных</v>
      </c>
      <c r="AT575" s="206" t="str">
        <f t="shared" si="592"/>
        <v/>
      </c>
      <c r="AU575" s="206" t="str">
        <f t="shared" si="593"/>
        <v xml:space="preserve"> гр.4</v>
      </c>
      <c r="AV575" s="206" t="str">
        <f t="shared" si="594"/>
        <v/>
      </c>
      <c r="AW575" s="197" t="str">
        <f t="shared" si="595"/>
        <v xml:space="preserve"> раздела 1.2</v>
      </c>
      <c r="AX575" s="221" t="str">
        <f t="shared" si="596"/>
        <v xml:space="preserve"> - недопустимо.</v>
      </c>
    </row>
    <row r="576" spans="1:50" s="206" customFormat="1" ht="45" hidden="1" outlineLevel="1" x14ac:dyDescent="0.25">
      <c r="A576" s="227"/>
      <c r="B576" s="243" t="str">
        <f>"В"&amp;COUNTA($C$564:C576)&amp;"_"&amp;MID(I576,5,3)</f>
        <v>В13_ACC</v>
      </c>
      <c r="C576" s="228" t="s">
        <v>117</v>
      </c>
      <c r="D576" s="228" t="s">
        <v>116</v>
      </c>
      <c r="E576" s="228" t="s">
        <v>116</v>
      </c>
      <c r="F576" s="228" t="s">
        <v>116</v>
      </c>
      <c r="G576" s="228" t="s">
        <v>116</v>
      </c>
      <c r="H576" s="228" t="s">
        <v>116</v>
      </c>
      <c r="I576" s="228" t="s">
        <v>1529</v>
      </c>
      <c r="J576" s="228"/>
      <c r="K576" s="228"/>
      <c r="L576" s="228"/>
      <c r="M576" s="389" t="s">
        <v>1532</v>
      </c>
      <c r="N576" s="389" t="s">
        <v>580</v>
      </c>
      <c r="O576" s="389"/>
      <c r="P576" s="389" t="s">
        <v>140</v>
      </c>
      <c r="Q576" s="399"/>
      <c r="R576" s="228" t="s">
        <v>122</v>
      </c>
      <c r="S576" s="400"/>
      <c r="T576" s="400"/>
      <c r="U576" s="389" t="s">
        <v>1542</v>
      </c>
      <c r="V576" s="389" t="s">
        <v>580</v>
      </c>
      <c r="W576" s="389"/>
      <c r="X576" s="389" t="s">
        <v>1543</v>
      </c>
      <c r="Y576" s="228"/>
      <c r="Z576" s="401" t="str">
        <f t="shared" si="578"/>
        <v>стр.Итого гр.9 раздела 1.1 ф.BAL_ACC_BUD &lt;&gt; Итого гр.1 - 8 раздела 1.3, 1.2 - недопустимо.</v>
      </c>
      <c r="AA576" s="402" t="s">
        <v>116</v>
      </c>
      <c r="AB576" s="402" t="s">
        <v>123</v>
      </c>
      <c r="AC576" s="403"/>
      <c r="AD576" s="404">
        <v>45307.926504629628</v>
      </c>
      <c r="AE576" s="405" t="s">
        <v>4</v>
      </c>
      <c r="AF576" s="198" t="s">
        <v>123</v>
      </c>
      <c r="AG576" s="199">
        <f t="shared" si="579"/>
        <v>1</v>
      </c>
      <c r="AH576" s="200">
        <f t="shared" si="580"/>
        <v>0</v>
      </c>
      <c r="AI576" s="201">
        <f t="shared" si="581"/>
        <v>0</v>
      </c>
      <c r="AJ576" s="221" t="str">
        <f t="shared" si="582"/>
        <v>стр.Итого</v>
      </c>
      <c r="AK576" s="206" t="str">
        <f t="shared" si="583"/>
        <v/>
      </c>
      <c r="AL576" s="206" t="str">
        <f t="shared" si="584"/>
        <v xml:space="preserve"> гр.9</v>
      </c>
      <c r="AM576" s="206" t="str">
        <f t="shared" si="585"/>
        <v/>
      </c>
      <c r="AN576" s="206" t="str">
        <f t="shared" si="586"/>
        <v xml:space="preserve"> раздела 1.1</v>
      </c>
      <c r="AO576" s="206" t="str">
        <f t="shared" si="587"/>
        <v xml:space="preserve"> ф.BAL_ACC_BUD</v>
      </c>
      <c r="AP576" s="222" t="str">
        <f t="shared" si="588"/>
        <v/>
      </c>
      <c r="AQ576" s="206" t="str">
        <f t="shared" si="589"/>
        <v xml:space="preserve"> &lt;&gt;</v>
      </c>
      <c r="AR576" s="206" t="str">
        <f t="shared" si="590"/>
        <v/>
      </c>
      <c r="AS576" s="206" t="str">
        <f t="shared" si="591"/>
        <v xml:space="preserve"> Итого</v>
      </c>
      <c r="AT576" s="206" t="str">
        <f t="shared" si="592"/>
        <v/>
      </c>
      <c r="AU576" s="206" t="str">
        <f t="shared" si="593"/>
        <v xml:space="preserve"> гр.1 - 8</v>
      </c>
      <c r="AV576" s="206" t="str">
        <f t="shared" si="594"/>
        <v/>
      </c>
      <c r="AW576" s="197" t="str">
        <f t="shared" si="595"/>
        <v xml:space="preserve"> раздела 1.3, 1.2</v>
      </c>
      <c r="AX576" s="221" t="str">
        <f t="shared" si="596"/>
        <v xml:space="preserve"> - недопустимо.</v>
      </c>
    </row>
    <row r="577" spans="1:50" s="206" customFormat="1" ht="45" hidden="1" outlineLevel="1" x14ac:dyDescent="0.25">
      <c r="A577" s="227"/>
      <c r="B577" s="243" t="str">
        <f>"В"&amp;COUNTA($C$564:C577)&amp;"_"&amp;MID(I577,5,3)</f>
        <v>В14_ACC</v>
      </c>
      <c r="C577" s="228" t="s">
        <v>117</v>
      </c>
      <c r="D577" s="228" t="s">
        <v>116</v>
      </c>
      <c r="E577" s="228" t="s">
        <v>116</v>
      </c>
      <c r="F577" s="228" t="s">
        <v>116</v>
      </c>
      <c r="G577" s="228" t="s">
        <v>116</v>
      </c>
      <c r="H577" s="228" t="s">
        <v>116</v>
      </c>
      <c r="I577" s="228" t="s">
        <v>1529</v>
      </c>
      <c r="J577" s="228"/>
      <c r="K577" s="228"/>
      <c r="L577" s="228"/>
      <c r="M577" s="389" t="s">
        <v>1534</v>
      </c>
      <c r="N577" s="389" t="s">
        <v>580</v>
      </c>
      <c r="O577" s="389"/>
      <c r="P577" s="389" t="s">
        <v>143</v>
      </c>
      <c r="Q577" s="399"/>
      <c r="R577" s="228" t="s">
        <v>122</v>
      </c>
      <c r="S577" s="400"/>
      <c r="T577" s="400"/>
      <c r="U577" s="389" t="s">
        <v>1544</v>
      </c>
      <c r="V577" s="389" t="s">
        <v>580</v>
      </c>
      <c r="W577" s="389"/>
      <c r="X577" s="389" t="s">
        <v>1545</v>
      </c>
      <c r="Y577" s="228"/>
      <c r="Z577" s="401" t="str">
        <f t="shared" si="578"/>
        <v>стр.Итого гр.8 раздела 1.2 ф.BAL_ACC_BUD &lt;&gt; Итого гр.1 - 9 раздела 1.3, 1.1 - недопустимо.</v>
      </c>
      <c r="AA577" s="402" t="s">
        <v>116</v>
      </c>
      <c r="AB577" s="402" t="s">
        <v>123</v>
      </c>
      <c r="AC577" s="403"/>
      <c r="AD577" s="404">
        <v>45307.926550925928</v>
      </c>
      <c r="AE577" s="405" t="s">
        <v>4</v>
      </c>
      <c r="AF577" s="198" t="s">
        <v>123</v>
      </c>
      <c r="AG577" s="199">
        <f t="shared" si="579"/>
        <v>1</v>
      </c>
      <c r="AH577" s="200">
        <f t="shared" si="580"/>
        <v>0</v>
      </c>
      <c r="AI577" s="201">
        <f t="shared" si="581"/>
        <v>0</v>
      </c>
      <c r="AJ577" s="221" t="str">
        <f t="shared" si="582"/>
        <v>стр.Итого</v>
      </c>
      <c r="AK577" s="206" t="str">
        <f t="shared" si="583"/>
        <v/>
      </c>
      <c r="AL577" s="206" t="str">
        <f t="shared" si="584"/>
        <v xml:space="preserve"> гр.8</v>
      </c>
      <c r="AM577" s="206" t="str">
        <f t="shared" si="585"/>
        <v/>
      </c>
      <c r="AN577" s="206" t="str">
        <f t="shared" si="586"/>
        <v xml:space="preserve"> раздела 1.2</v>
      </c>
      <c r="AO577" s="206" t="str">
        <f t="shared" si="587"/>
        <v xml:space="preserve"> ф.BAL_ACC_BUD</v>
      </c>
      <c r="AP577" s="222" t="str">
        <f t="shared" si="588"/>
        <v/>
      </c>
      <c r="AQ577" s="206" t="str">
        <f t="shared" si="589"/>
        <v xml:space="preserve"> &lt;&gt;</v>
      </c>
      <c r="AR577" s="206" t="str">
        <f t="shared" si="590"/>
        <v/>
      </c>
      <c r="AS577" s="206" t="str">
        <f t="shared" si="591"/>
        <v xml:space="preserve"> Итого</v>
      </c>
      <c r="AT577" s="206" t="str">
        <f t="shared" si="592"/>
        <v/>
      </c>
      <c r="AU577" s="206" t="str">
        <f t="shared" si="593"/>
        <v xml:space="preserve"> гр.1 - 9</v>
      </c>
      <c r="AV577" s="206" t="str">
        <f t="shared" si="594"/>
        <v/>
      </c>
      <c r="AW577" s="197" t="str">
        <f t="shared" si="595"/>
        <v xml:space="preserve"> раздела 1.3, 1.1</v>
      </c>
      <c r="AX577" s="221" t="str">
        <f t="shared" si="596"/>
        <v xml:space="preserve"> - недопустимо.</v>
      </c>
    </row>
    <row r="578" spans="1:50" s="206" customFormat="1" ht="45" hidden="1" outlineLevel="1" x14ac:dyDescent="0.25">
      <c r="A578" s="227"/>
      <c r="B578" s="243" t="str">
        <f>"В"&amp;COUNTA($C$564:C578)&amp;"_"&amp;MID(I578,5,3)</f>
        <v>В15_ACC</v>
      </c>
      <c r="C578" s="228" t="s">
        <v>117</v>
      </c>
      <c r="D578" s="228" t="s">
        <v>116</v>
      </c>
      <c r="E578" s="228" t="s">
        <v>116</v>
      </c>
      <c r="F578" s="228" t="s">
        <v>116</v>
      </c>
      <c r="G578" s="228" t="s">
        <v>116</v>
      </c>
      <c r="H578" s="228" t="s">
        <v>116</v>
      </c>
      <c r="I578" s="228" t="s">
        <v>1529</v>
      </c>
      <c r="J578" s="228"/>
      <c r="K578" s="228"/>
      <c r="L578" s="228"/>
      <c r="M578" s="389" t="s">
        <v>1532</v>
      </c>
      <c r="N578" s="389" t="s">
        <v>120</v>
      </c>
      <c r="O578" s="389" t="s">
        <v>580</v>
      </c>
      <c r="P578" s="389" t="s">
        <v>140</v>
      </c>
      <c r="Q578" s="399"/>
      <c r="R578" s="228" t="s">
        <v>122</v>
      </c>
      <c r="S578" s="400"/>
      <c r="T578" s="400"/>
      <c r="U578" s="389" t="s">
        <v>1532</v>
      </c>
      <c r="V578" s="389" t="s">
        <v>1541</v>
      </c>
      <c r="W578" s="389"/>
      <c r="X578" s="389" t="s">
        <v>832</v>
      </c>
      <c r="Y578" s="228"/>
      <c r="Z578" s="401" t="str">
        <f t="shared" si="578"/>
        <v>по всем строкам (кроме стр.Итого) гр.9 раздела 1.1 ф.BAL_ACC_BUD &lt;&gt; Сумма детализированных гр.7 + 8 раздела 1.1 - недопустимо.</v>
      </c>
      <c r="AA578" s="402" t="s">
        <v>116</v>
      </c>
      <c r="AB578" s="402" t="s">
        <v>123</v>
      </c>
      <c r="AC578" s="403"/>
      <c r="AD578" s="404">
        <v>45308.868958333333</v>
      </c>
      <c r="AE578" s="405" t="s">
        <v>4</v>
      </c>
      <c r="AF578" s="198" t="s">
        <v>123</v>
      </c>
      <c r="AG578" s="199">
        <f t="shared" si="579"/>
        <v>1</v>
      </c>
      <c r="AH578" s="200">
        <f t="shared" si="580"/>
        <v>0</v>
      </c>
      <c r="AI578" s="201">
        <f t="shared" si="581"/>
        <v>0</v>
      </c>
      <c r="AJ578" s="221" t="str">
        <f t="shared" si="582"/>
        <v>по всем строкам</v>
      </c>
      <c r="AK578" s="206" t="str">
        <f t="shared" si="583"/>
        <v xml:space="preserve"> (кроме стр.Итого)</v>
      </c>
      <c r="AL578" s="206" t="str">
        <f t="shared" si="584"/>
        <v xml:space="preserve"> гр.9</v>
      </c>
      <c r="AM578" s="206" t="str">
        <f t="shared" si="585"/>
        <v/>
      </c>
      <c r="AN578" s="206" t="str">
        <f t="shared" si="586"/>
        <v xml:space="preserve"> раздела 1.1</v>
      </c>
      <c r="AO578" s="206" t="str">
        <f t="shared" si="587"/>
        <v xml:space="preserve"> ф.BAL_ACC_BUD</v>
      </c>
      <c r="AP578" s="222" t="str">
        <f t="shared" si="588"/>
        <v/>
      </c>
      <c r="AQ578" s="206" t="str">
        <f t="shared" si="589"/>
        <v xml:space="preserve"> &lt;&gt;</v>
      </c>
      <c r="AR578" s="206" t="str">
        <f t="shared" si="590"/>
        <v/>
      </c>
      <c r="AS578" s="206" t="str">
        <f t="shared" si="591"/>
        <v xml:space="preserve"> Сумма детализированных</v>
      </c>
      <c r="AT578" s="206" t="str">
        <f t="shared" si="592"/>
        <v/>
      </c>
      <c r="AU578" s="206" t="str">
        <f t="shared" si="593"/>
        <v xml:space="preserve"> гр.7 + 8</v>
      </c>
      <c r="AV578" s="206" t="str">
        <f t="shared" si="594"/>
        <v/>
      </c>
      <c r="AW578" s="197" t="str">
        <f t="shared" si="595"/>
        <v xml:space="preserve"> раздела 1.1</v>
      </c>
      <c r="AX578" s="221" t="str">
        <f t="shared" si="596"/>
        <v xml:space="preserve"> - недопустимо.</v>
      </c>
    </row>
    <row r="579" spans="1:50" s="206" customFormat="1" ht="45" hidden="1" outlineLevel="1" x14ac:dyDescent="0.25">
      <c r="A579" s="227"/>
      <c r="B579" s="243" t="str">
        <f>"В"&amp;COUNTA($C$564:C579)&amp;"_"&amp;MID(I579,5,3)</f>
        <v>В16_ACC</v>
      </c>
      <c r="C579" s="228" t="s">
        <v>117</v>
      </c>
      <c r="D579" s="228" t="s">
        <v>116</v>
      </c>
      <c r="E579" s="228" t="s">
        <v>116</v>
      </c>
      <c r="F579" s="228" t="s">
        <v>116</v>
      </c>
      <c r="G579" s="228" t="s">
        <v>116</v>
      </c>
      <c r="H579" s="228" t="s">
        <v>116</v>
      </c>
      <c r="I579" s="228" t="s">
        <v>1529</v>
      </c>
      <c r="J579" s="228"/>
      <c r="K579" s="228"/>
      <c r="L579" s="228"/>
      <c r="M579" s="389" t="s">
        <v>1534</v>
      </c>
      <c r="N579" s="389" t="s">
        <v>580</v>
      </c>
      <c r="O579" s="389"/>
      <c r="P579" s="389" t="s">
        <v>143</v>
      </c>
      <c r="Q579" s="399"/>
      <c r="R579" s="228" t="s">
        <v>122</v>
      </c>
      <c r="S579" s="400"/>
      <c r="T579" s="400"/>
      <c r="U579" s="389" t="s">
        <v>1580</v>
      </c>
      <c r="V579" s="389" t="s">
        <v>1581</v>
      </c>
      <c r="W579" s="389"/>
      <c r="X579" s="389" t="s">
        <v>1545</v>
      </c>
      <c r="Y579" s="228"/>
      <c r="Z579" s="401" t="str">
        <f t="shared" ref="Z579" si="597">AJ579&amp;AK579&amp;AL579&amp;AM579&amp;AN579&amp;AO579&amp;AP579&amp;AQ579&amp;AR579&amp;AS579&amp;AT579&amp;AU579&amp;AV579&amp;AW579&amp;AX579</f>
        <v>стр.Итого гр.8 раздела 1.2 ф.BAL_ACC_BUD &lt;&gt; Итоговая
детализированная гр.1 - 9 раздела 1.3
1.1 - недопустимо.</v>
      </c>
      <c r="AA579" s="402" t="s">
        <v>116</v>
      </c>
      <c r="AB579" s="402" t="s">
        <v>123</v>
      </c>
      <c r="AC579" s="403"/>
      <c r="AD579" s="404">
        <v>45307.926550925928</v>
      </c>
      <c r="AE579" s="405" t="s">
        <v>4</v>
      </c>
      <c r="AF579" s="198" t="s">
        <v>123</v>
      </c>
      <c r="AG579" s="199">
        <f t="shared" ref="AG579" si="598">IF(AE579="Включена",1,0)</f>
        <v>1</v>
      </c>
      <c r="AH579" s="200">
        <f t="shared" ref="AH579" si="599">IF(AE579="Черновик",1,0)</f>
        <v>0</v>
      </c>
      <c r="AI579" s="201">
        <f t="shared" ref="AI579" si="600">IF(AE579="Отсутствует",1,0)</f>
        <v>0</v>
      </c>
      <c r="AJ579" s="221" t="str">
        <f t="shared" ref="AJ579" si="601">IF(N579="*","по всем строкам","стр."&amp;N579)</f>
        <v>стр.Итого</v>
      </c>
      <c r="AK579" s="206" t="str">
        <f t="shared" ref="AK579" si="602">IF(O579="",""," (кроме стр."&amp;O579&amp;")")</f>
        <v/>
      </c>
      <c r="AL579" s="206" t="str">
        <f t="shared" ref="AL579" si="603">IF(P579="*"," по всем графам"," гр."&amp;P579)</f>
        <v xml:space="preserve"> гр.8</v>
      </c>
      <c r="AM579" s="206" t="str">
        <f t="shared" ref="AM579" si="604">IF(Q579="",""," (кроме гр."&amp;Q579&amp;")")</f>
        <v/>
      </c>
      <c r="AN579" s="206" t="str">
        <f t="shared" ref="AN579" si="605">IF(M579="",""," раздела "&amp;M579)</f>
        <v xml:space="preserve"> раздела 1.2</v>
      </c>
      <c r="AO579" s="206" t="str">
        <f t="shared" ref="AO579" si="606">" ф."&amp;I579</f>
        <v xml:space="preserve"> ф.BAL_ACC_BUD</v>
      </c>
      <c r="AP579" s="222" t="str">
        <f t="shared" ref="AP579" si="607">IF(J579="",""," (ПРП="&amp;J579&amp;")")</f>
        <v/>
      </c>
      <c r="AQ579" s="206" t="str">
        <f t="shared" ref="AQ579" si="608">IF(R579="="," &lt;&gt;",IF(R579="&lt;&gt;"," =",IF(R579="&gt;"," &lt;",IF(R579="&lt;"," &gt;",IF(R579="&gt;="," &lt;",IF(R579="&lt;="," &gt;",""))))))</f>
        <v xml:space="preserve"> &lt;&gt;</v>
      </c>
      <c r="AR579" s="206" t="str">
        <f t="shared" ref="AR579" si="609">IF(S579="",""," "&amp;S579)</f>
        <v/>
      </c>
      <c r="AS579" s="206" t="str">
        <f t="shared" ref="AS579" si="610">IF(V579="*"," соответствующим строкам",IF(V579="",""," "&amp;V579))</f>
        <v xml:space="preserve"> Итоговая
детализированная</v>
      </c>
      <c r="AT579" s="206" t="str">
        <f t="shared" ref="AT579" si="611">IF(W579="",""," (кроме стр."&amp;W579&amp;")")</f>
        <v/>
      </c>
      <c r="AU579" s="206" t="str">
        <f t="shared" ref="AU579" si="612">IF(X579="*"," по соответствующим графам",IF(X579="",""," гр."&amp;X579))</f>
        <v xml:space="preserve"> гр.1 - 9</v>
      </c>
      <c r="AV579" s="206" t="str">
        <f t="shared" ref="AV579" si="613">IF(Y579="",""," (кроме гр."&amp;Y579&amp;")")</f>
        <v/>
      </c>
      <c r="AW579" s="197" t="str">
        <f t="shared" ref="AW579" si="614">IF(U579="",""," раздела "&amp;U579)</f>
        <v xml:space="preserve"> раздела 1.3
1.1</v>
      </c>
      <c r="AX579" s="221" t="str">
        <f t="shared" ref="AX579" si="615">IF(AC579="",IF(IF(OR(AA579="П",AB579="П"),"П","Б")="Б"," - недопустимо."," - требуется пояснение.")," - "&amp;AC579)</f>
        <v xml:space="preserve"> - недопустимо.</v>
      </c>
    </row>
    <row r="580" spans="1:50" s="23" customFormat="1" collapsed="1" x14ac:dyDescent="0.25">
      <c r="B580" s="333"/>
      <c r="C580" s="334"/>
      <c r="D580" s="334"/>
      <c r="E580" s="334"/>
      <c r="F580" s="334"/>
      <c r="G580" s="334"/>
      <c r="H580" s="334"/>
      <c r="I580" s="334"/>
      <c r="J580" s="334"/>
      <c r="K580" s="334"/>
      <c r="L580" s="334"/>
      <c r="M580" s="334"/>
      <c r="N580" s="334"/>
      <c r="O580" s="334"/>
      <c r="P580" s="334"/>
      <c r="Q580" s="334"/>
      <c r="R580" s="335"/>
      <c r="S580" s="334"/>
      <c r="T580" s="334"/>
      <c r="U580" s="334"/>
      <c r="V580" s="334"/>
      <c r="W580" s="334"/>
      <c r="X580" s="334"/>
      <c r="Y580" s="334"/>
      <c r="Z580" s="336"/>
      <c r="AA580" s="337"/>
      <c r="AB580" s="337"/>
      <c r="AC580" s="338"/>
      <c r="AD580" s="41"/>
      <c r="AE580" s="42"/>
      <c r="AF580" s="14"/>
      <c r="AG580" s="6"/>
      <c r="AH580" s="6"/>
      <c r="AI580" s="6"/>
      <c r="AJ580" s="92"/>
      <c r="AK580" s="92"/>
      <c r="AL580" s="92"/>
      <c r="AM580" s="92"/>
      <c r="AN580" s="92"/>
      <c r="AO580" s="92"/>
      <c r="AP580" s="79"/>
      <c r="AQ580" s="92"/>
      <c r="AR580" s="92"/>
      <c r="AS580" s="92"/>
      <c r="AT580" s="92"/>
      <c r="AU580" s="92"/>
      <c r="AV580" s="92"/>
      <c r="AW580" s="92"/>
      <c r="AX580" s="92"/>
    </row>
    <row r="581" spans="1:50" x14ac:dyDescent="0.25">
      <c r="N581" s="43" t="s">
        <v>4</v>
      </c>
      <c r="O581" s="145">
        <f>SUM(AG:AG)</f>
        <v>434</v>
      </c>
      <c r="P581" s="45">
        <f>O581/O584</f>
        <v>0.875</v>
      </c>
    </row>
    <row r="582" spans="1:50" x14ac:dyDescent="0.25">
      <c r="N582" s="146" t="s">
        <v>5</v>
      </c>
      <c r="O582" s="145">
        <f>SUM(AH:AH)</f>
        <v>4</v>
      </c>
      <c r="P582" s="147">
        <f>O582/O584</f>
        <v>8.0645161290322578E-3</v>
      </c>
    </row>
    <row r="583" spans="1:50" x14ac:dyDescent="0.25">
      <c r="N583" s="43" t="s">
        <v>6</v>
      </c>
      <c r="O583" s="145">
        <f>SUM(AI:AI)</f>
        <v>58</v>
      </c>
      <c r="P583" s="45">
        <f>O583/O584</f>
        <v>0.11693548387096774</v>
      </c>
    </row>
    <row r="584" spans="1:50" ht="15.75" x14ac:dyDescent="0.25">
      <c r="N584" s="47" t="s">
        <v>7</v>
      </c>
      <c r="O584" s="148">
        <f>O581+O582+O583</f>
        <v>496</v>
      </c>
      <c r="P584" s="49">
        <f>P581+P582+P583</f>
        <v>1</v>
      </c>
    </row>
    <row r="601" spans="22:22" x14ac:dyDescent="0.25">
      <c r="V601" s="253"/>
    </row>
  </sheetData>
  <autoFilter ref="B4:AF562"/>
  <mergeCells count="236">
    <mergeCell ref="B563:AC563"/>
    <mergeCell ref="B499:AC499"/>
    <mergeCell ref="B549:AC549"/>
    <mergeCell ref="B560:B561"/>
    <mergeCell ref="I560:I561"/>
    <mergeCell ref="J560:J561"/>
    <mergeCell ref="K560:K561"/>
    <mergeCell ref="L560:L561"/>
    <mergeCell ref="M560:M561"/>
    <mergeCell ref="N560:N561"/>
    <mergeCell ref="O560:O561"/>
    <mergeCell ref="P560:P561"/>
    <mergeCell ref="Q560:Q561"/>
    <mergeCell ref="R560:R561"/>
    <mergeCell ref="S560:S561"/>
    <mergeCell ref="U560:U561"/>
    <mergeCell ref="V560:V561"/>
    <mergeCell ref="W560:W561"/>
    <mergeCell ref="X560:X561"/>
    <mergeCell ref="Y560:Y561"/>
    <mergeCell ref="Z560:Z561"/>
    <mergeCell ref="AC560:AC561"/>
    <mergeCell ref="Z496:Z498"/>
    <mergeCell ref="AA496:AA498"/>
    <mergeCell ref="AB496:AB498"/>
    <mergeCell ref="AC496:AC498"/>
    <mergeCell ref="AD496:AD498"/>
    <mergeCell ref="AE496:AE498"/>
    <mergeCell ref="AF496:AF498"/>
    <mergeCell ref="N497:P497"/>
    <mergeCell ref="V497:X497"/>
    <mergeCell ref="B338:AC338"/>
    <mergeCell ref="B343:AC343"/>
    <mergeCell ref="B395:AC395"/>
    <mergeCell ref="B419:AC419"/>
    <mergeCell ref="B471:AC471"/>
    <mergeCell ref="B484:AC484"/>
    <mergeCell ref="B487:AC487"/>
    <mergeCell ref="B496:B498"/>
    <mergeCell ref="C496:C498"/>
    <mergeCell ref="D496:D498"/>
    <mergeCell ref="E496:E498"/>
    <mergeCell ref="F496:F498"/>
    <mergeCell ref="G496:G498"/>
    <mergeCell ref="H496:H498"/>
    <mergeCell ref="I496:I498"/>
    <mergeCell ref="J496:J498"/>
    <mergeCell ref="K496:K498"/>
    <mergeCell ref="L496:L498"/>
    <mergeCell ref="M496:M498"/>
    <mergeCell ref="Q496:Q498"/>
    <mergeCell ref="R496:R498"/>
    <mergeCell ref="S496:S498"/>
    <mergeCell ref="U496:U498"/>
    <mergeCell ref="Y496:Y498"/>
    <mergeCell ref="Y306:Y307"/>
    <mergeCell ref="Z306:Z307"/>
    <mergeCell ref="AC306:AC307"/>
    <mergeCell ref="AY306:AY307"/>
    <mergeCell ref="B311:AC311"/>
    <mergeCell ref="B313:AC313"/>
    <mergeCell ref="B316:AC316"/>
    <mergeCell ref="B321:AC321"/>
    <mergeCell ref="B335:AC335"/>
    <mergeCell ref="Z264:Z265"/>
    <mergeCell ref="AD264:AD265"/>
    <mergeCell ref="AE264:AE265"/>
    <mergeCell ref="AF264:AF265"/>
    <mergeCell ref="AY264:AY265"/>
    <mergeCell ref="B304:AC304"/>
    <mergeCell ref="B306:B307"/>
    <mergeCell ref="C306:C307"/>
    <mergeCell ref="D306:D307"/>
    <mergeCell ref="E306:E307"/>
    <mergeCell ref="F306:F307"/>
    <mergeCell ref="G306:G307"/>
    <mergeCell ref="H306:H307"/>
    <mergeCell ref="I306:I307"/>
    <mergeCell ref="J306:J307"/>
    <mergeCell ref="N306:N307"/>
    <mergeCell ref="O306:O307"/>
    <mergeCell ref="P306:P307"/>
    <mergeCell ref="Q306:Q307"/>
    <mergeCell ref="R306:R307"/>
    <mergeCell ref="S306:S307"/>
    <mergeCell ref="V306:V307"/>
    <mergeCell ref="W306:W307"/>
    <mergeCell ref="X306:X307"/>
    <mergeCell ref="AD192:AD193"/>
    <mergeCell ref="B207:AC207"/>
    <mergeCell ref="B216:AC216"/>
    <mergeCell ref="B246:AC246"/>
    <mergeCell ref="B264:B265"/>
    <mergeCell ref="C264:C265"/>
    <mergeCell ref="D264:D265"/>
    <mergeCell ref="E264:E265"/>
    <mergeCell ref="F264:F265"/>
    <mergeCell ref="G264:G265"/>
    <mergeCell ref="H264:H265"/>
    <mergeCell ref="I264:I265"/>
    <mergeCell ref="M264:M265"/>
    <mergeCell ref="N264:N265"/>
    <mergeCell ref="O264:O265"/>
    <mergeCell ref="P264:P265"/>
    <mergeCell ref="Q264:Q265"/>
    <mergeCell ref="R264:R265"/>
    <mergeCell ref="S264:S265"/>
    <mergeCell ref="U264:U265"/>
    <mergeCell ref="V264:V265"/>
    <mergeCell ref="W264:W265"/>
    <mergeCell ref="X264:X265"/>
    <mergeCell ref="Y264:Y265"/>
    <mergeCell ref="B188:AC188"/>
    <mergeCell ref="B192:B193"/>
    <mergeCell ref="C192:C193"/>
    <mergeCell ref="D192:D193"/>
    <mergeCell ref="E192:E193"/>
    <mergeCell ref="F192:F193"/>
    <mergeCell ref="G192:G193"/>
    <mergeCell ref="H192:H193"/>
    <mergeCell ref="I192:I193"/>
    <mergeCell ref="K192:K193"/>
    <mergeCell ref="L192:L193"/>
    <mergeCell ref="M192:M193"/>
    <mergeCell ref="O192:O193"/>
    <mergeCell ref="P192:P193"/>
    <mergeCell ref="Q192:Q193"/>
    <mergeCell ref="R192:R193"/>
    <mergeCell ref="S192:S193"/>
    <mergeCell ref="U192:U193"/>
    <mergeCell ref="V192:V193"/>
    <mergeCell ref="W192:W193"/>
    <mergeCell ref="X192:X193"/>
    <mergeCell ref="Y192:Y193"/>
    <mergeCell ref="Z192:Z193"/>
    <mergeCell ref="AC192:AC193"/>
    <mergeCell ref="W92:W93"/>
    <mergeCell ref="X92:X93"/>
    <mergeCell ref="Y92:Y93"/>
    <mergeCell ref="Z92:Z93"/>
    <mergeCell ref="AC92:AC93"/>
    <mergeCell ref="AD92:AD93"/>
    <mergeCell ref="B107:AC107"/>
    <mergeCell ref="B132:AC132"/>
    <mergeCell ref="B168:AC168"/>
    <mergeCell ref="AE2:AF2"/>
    <mergeCell ref="B5:AC5"/>
    <mergeCell ref="B17:AC17"/>
    <mergeCell ref="B36:AC36"/>
    <mergeCell ref="B69:AC69"/>
    <mergeCell ref="B90:AC90"/>
    <mergeCell ref="B92:B93"/>
    <mergeCell ref="C92:C93"/>
    <mergeCell ref="D92:D93"/>
    <mergeCell ref="E92:E93"/>
    <mergeCell ref="F92:F93"/>
    <mergeCell ref="G92:G93"/>
    <mergeCell ref="H92:H93"/>
    <mergeCell ref="I92:I93"/>
    <mergeCell ref="J92:J93"/>
    <mergeCell ref="K92:K93"/>
    <mergeCell ref="L92:L93"/>
    <mergeCell ref="M92:M93"/>
    <mergeCell ref="P92:P93"/>
    <mergeCell ref="Q92:Q93"/>
    <mergeCell ref="R92:R93"/>
    <mergeCell ref="S92:S93"/>
    <mergeCell ref="U92:U93"/>
    <mergeCell ref="V92:V93"/>
    <mergeCell ref="R2:R3"/>
    <mergeCell ref="S2:S3"/>
    <mergeCell ref="U2:U3"/>
    <mergeCell ref="V2:W2"/>
    <mergeCell ref="X2:Y2"/>
    <mergeCell ref="Z2:Z3"/>
    <mergeCell ref="AA2:AB2"/>
    <mergeCell ref="AC2:AC3"/>
    <mergeCell ref="AD2:AD3"/>
    <mergeCell ref="T2:T3"/>
    <mergeCell ref="B2:B3"/>
    <mergeCell ref="C2:H2"/>
    <mergeCell ref="I2:I3"/>
    <mergeCell ref="J2:J3"/>
    <mergeCell ref="K2:K3"/>
    <mergeCell ref="L2:L3"/>
    <mergeCell ref="M2:M3"/>
    <mergeCell ref="N2:O2"/>
    <mergeCell ref="P2:Q2"/>
    <mergeCell ref="P350:P351"/>
    <mergeCell ref="Q350:Q351"/>
    <mergeCell ref="R350:R351"/>
    <mergeCell ref="S350:S351"/>
    <mergeCell ref="U350:U351"/>
    <mergeCell ref="B350:B351"/>
    <mergeCell ref="C350:C351"/>
    <mergeCell ref="D350:D351"/>
    <mergeCell ref="E350:E351"/>
    <mergeCell ref="F350:F351"/>
    <mergeCell ref="G350:G351"/>
    <mergeCell ref="H350:H351"/>
    <mergeCell ref="I350:I351"/>
    <mergeCell ref="J350:J351"/>
    <mergeCell ref="O350:O351"/>
    <mergeCell ref="B370:B371"/>
    <mergeCell ref="C370:C371"/>
    <mergeCell ref="D370:D371"/>
    <mergeCell ref="E370:E371"/>
    <mergeCell ref="F370:F371"/>
    <mergeCell ref="G370:G371"/>
    <mergeCell ref="H370:H371"/>
    <mergeCell ref="I370:I371"/>
    <mergeCell ref="J370:J371"/>
    <mergeCell ref="B266:AC266"/>
    <mergeCell ref="W370:W371"/>
    <mergeCell ref="X370:X371"/>
    <mergeCell ref="Y370:Y371"/>
    <mergeCell ref="Z370:Z371"/>
    <mergeCell ref="C560:C561"/>
    <mergeCell ref="D560:D561"/>
    <mergeCell ref="H560:H561"/>
    <mergeCell ref="V350:V351"/>
    <mergeCell ref="W350:W351"/>
    <mergeCell ref="X350:X351"/>
    <mergeCell ref="Y350:Y351"/>
    <mergeCell ref="Z350:Z351"/>
    <mergeCell ref="L370:L371"/>
    <mergeCell ref="M370:M371"/>
    <mergeCell ref="O370:O371"/>
    <mergeCell ref="P370:P371"/>
    <mergeCell ref="Q370:Q371"/>
    <mergeCell ref="R370:R371"/>
    <mergeCell ref="S370:S371"/>
    <mergeCell ref="U370:U371"/>
    <mergeCell ref="V370:V371"/>
    <mergeCell ref="L350:L351"/>
    <mergeCell ref="M350:M351"/>
  </mergeCells>
  <conditionalFormatting sqref="B6:AF67 B389:AD391 B395:AF395 B393:AD394 B485:AC486 B484:AF484 B481:AC483 B472:AC472 B419:AF419 B424:AC435 B437:AC437 B443:AC452 B454:AC455 B457:AC457 B459:AC459 B461:AC461 B463:AC464 B466:AC466 B471:AF471 N351 AA351:AD351 N371 AA371:AD371 B468:AC470 B420:AC422 B487:AF549 C558:AC560 E561:G561 I561:AC561 B550:AC557 B562:AC562 B344:AD347 B365:AD366 B368:AD370 B372:AD387 B349:AD350 K348:AD348 AF344:AF350 K392:AD392 AE372:AF394 AF365:AF370 B352:AF364 AF396:AF418 AF485:AF486 B477:AC477 AF420:AF470 AF550:AF562 B564:AC564 B569:L570 B568:M568 O568:U568 B567:N567 P567:U567 X567:AC567 AF564:AF570 P569:U569 O570:U571 B580:AF664 B572:AC577 AD571:AF577 W568:AC571 B396:AC396 C397:AC405 C407:AC418 B69:AF186 B188:AF205 B207:AF266 B304:AF343 AD267:AF303">
    <cfRule type="expression" dxfId="461" priority="370">
      <formula>AND($AA6="-",$AB6="-")</formula>
    </cfRule>
  </conditionalFormatting>
  <conditionalFormatting sqref="AA6:AB67 AA389:AB391 AA393:AB405 AA481:AB562 AA407:AB422 AA424:AB435 AA437:AB437 AA443:AB452 AA454:AB455 AA457:AB457 AA459:AB459 AA461:AB461 AA463:AB464 AA466:AB466 AA468:AB472 AA349:AB366 AA368:AB387 AA571:AB577 AA580:AB664 AA69:AB186 AA188:AB205 AA207:AB289 AA294:AB347">
    <cfRule type="containsText" dxfId="460" priority="366" operator="containsText" text="П">
      <formula>NOT(ISERROR(SEARCH("П",AA6)))</formula>
    </cfRule>
    <cfRule type="containsText" dxfId="459" priority="367" operator="containsText" text="Б">
      <formula>NOT(ISERROR(SEARCH("Б",AA6)))</formula>
    </cfRule>
  </conditionalFormatting>
  <conditionalFormatting sqref="B348:I348">
    <cfRule type="expression" dxfId="458" priority="365">
      <formula>AND($AA348="-",$AB348="-")</formula>
    </cfRule>
  </conditionalFormatting>
  <conditionalFormatting sqref="AA348:AB348">
    <cfRule type="containsText" dxfId="457" priority="361" operator="containsText" text="П">
      <formula>NOT(ISERROR(SEARCH("П",AA348)))</formula>
    </cfRule>
    <cfRule type="containsText" dxfId="456" priority="362" operator="containsText" text="Б">
      <formula>NOT(ISERROR(SEARCH("Б",AA348)))</formula>
    </cfRule>
  </conditionalFormatting>
  <conditionalFormatting sqref="J348">
    <cfRule type="expression" dxfId="455" priority="360">
      <formula>AND($AA348="-",$AB348="-")</formula>
    </cfRule>
  </conditionalFormatting>
  <conditionalFormatting sqref="B392:I392">
    <cfRule type="expression" dxfId="454" priority="359">
      <formula>AND($AA392="-",$AB392="-")</formula>
    </cfRule>
  </conditionalFormatting>
  <conditionalFormatting sqref="AA392:AB392">
    <cfRule type="containsText" dxfId="453" priority="355" operator="containsText" text="П">
      <formula>NOT(ISERROR(SEARCH("П",AA392)))</formula>
    </cfRule>
    <cfRule type="containsText" dxfId="452" priority="356" operator="containsText" text="Б">
      <formula>NOT(ISERROR(SEARCH("Б",AA392)))</formula>
    </cfRule>
  </conditionalFormatting>
  <conditionalFormatting sqref="J392">
    <cfRule type="expression" dxfId="451" priority="354">
      <formula>AND($AA392="-",$AB392="-")</formula>
    </cfRule>
  </conditionalFormatting>
  <conditionalFormatting sqref="B388:AD388">
    <cfRule type="expression" dxfId="450" priority="353">
      <formula>AND($AA388="-",$AB388="-")</formula>
    </cfRule>
  </conditionalFormatting>
  <conditionalFormatting sqref="AA388:AB388">
    <cfRule type="containsText" dxfId="449" priority="349" operator="containsText" text="П">
      <formula>NOT(ISERROR(SEARCH("П",AA388)))</formula>
    </cfRule>
    <cfRule type="containsText" dxfId="448" priority="350" operator="containsText" text="Б">
      <formula>NOT(ISERROR(SEARCH("Б",AA388)))</formula>
    </cfRule>
  </conditionalFormatting>
  <conditionalFormatting sqref="B367:AD367">
    <cfRule type="expression" dxfId="447" priority="348">
      <formula>AND($AA367="-",$AB367="-")</formula>
    </cfRule>
  </conditionalFormatting>
  <conditionalFormatting sqref="AA367:AB367">
    <cfRule type="containsText" dxfId="446" priority="344" operator="containsText" text="П">
      <formula>NOT(ISERROR(SEARCH("П",AA367)))</formula>
    </cfRule>
    <cfRule type="containsText" dxfId="445" priority="345" operator="containsText" text="Б">
      <formula>NOT(ISERROR(SEARCH("Б",AA367)))</formula>
    </cfRule>
  </conditionalFormatting>
  <conditionalFormatting sqref="C406:E406 H406:AC406">
    <cfRule type="expression" dxfId="444" priority="343">
      <formula>AND($AA406="-",$AB406="-")</formula>
    </cfRule>
  </conditionalFormatting>
  <conditionalFormatting sqref="AA406:AB406">
    <cfRule type="containsText" dxfId="443" priority="339" operator="containsText" text="П">
      <formula>NOT(ISERROR(SEARCH("П",AA406)))</formula>
    </cfRule>
    <cfRule type="containsText" dxfId="442" priority="340" operator="containsText" text="Б">
      <formula>NOT(ISERROR(SEARCH("Б",AA406)))</formula>
    </cfRule>
  </conditionalFormatting>
  <conditionalFormatting sqref="B397:B418">
    <cfRule type="expression" dxfId="441" priority="338">
      <formula>AND($AA397="-",$AB397="-")</formula>
    </cfRule>
  </conditionalFormatting>
  <conditionalFormatting sqref="AE344:AE350">
    <cfRule type="expression" dxfId="440" priority="337">
      <formula>AND($AA344="-",$AB344="-")</formula>
    </cfRule>
  </conditionalFormatting>
  <conditionalFormatting sqref="AE365:AE370">
    <cfRule type="expression" dxfId="439" priority="336">
      <formula>AND($AA365="-",$AB365="-")</formula>
    </cfRule>
  </conditionalFormatting>
  <conditionalFormatting sqref="AD396:AD418">
    <cfRule type="expression" dxfId="438" priority="335">
      <formula>AND($AA396="-",$AB396="-")</formula>
    </cfRule>
  </conditionalFormatting>
  <conditionalFormatting sqref="AE396:AE418">
    <cfRule type="expression" dxfId="437" priority="334">
      <formula>AND($AA396="-",$AB396="-")</formula>
    </cfRule>
  </conditionalFormatting>
  <conditionalFormatting sqref="AD485:AD486">
    <cfRule type="expression" dxfId="436" priority="333">
      <formula>AND($AA485="-",$AB485="-")</formula>
    </cfRule>
  </conditionalFormatting>
  <conditionalFormatting sqref="AE485:AE486">
    <cfRule type="expression" dxfId="435" priority="332">
      <formula>AND($AA485="-",$AB485="-")</formula>
    </cfRule>
  </conditionalFormatting>
  <conditionalFormatting sqref="B473:AC474">
    <cfRule type="expression" dxfId="434" priority="331">
      <formula>AND($AA473="-",$AB473="-")</formula>
    </cfRule>
  </conditionalFormatting>
  <conditionalFormatting sqref="AA473:AB474 AA477:AB477">
    <cfRule type="containsText" dxfId="433" priority="327" operator="containsText" text="П">
      <formula>NOT(ISERROR(SEARCH("П",AA473)))</formula>
    </cfRule>
    <cfRule type="containsText" dxfId="432" priority="328" operator="containsText" text="Б">
      <formula>NOT(ISERROR(SEARCH("Б",AA473)))</formula>
    </cfRule>
  </conditionalFormatting>
  <conditionalFormatting sqref="B480:AC480">
    <cfRule type="expression" dxfId="431" priority="326">
      <formula>AND($AA480="-",$AB480="-")</formula>
    </cfRule>
  </conditionalFormatting>
  <conditionalFormatting sqref="AA480:AB480">
    <cfRule type="containsText" dxfId="430" priority="322" operator="containsText" text="П">
      <formula>NOT(ISERROR(SEARCH("П",AA480)))</formula>
    </cfRule>
    <cfRule type="containsText" dxfId="429" priority="323" operator="containsText" text="Б">
      <formula>NOT(ISERROR(SEARCH("Б",AA480)))</formula>
    </cfRule>
  </conditionalFormatting>
  <conditionalFormatting sqref="B475:AC476">
    <cfRule type="expression" dxfId="428" priority="321">
      <formula>AND($AA475="-",$AB475="-")</formula>
    </cfRule>
  </conditionalFormatting>
  <conditionalFormatting sqref="AA475:AB476">
    <cfRule type="containsText" dxfId="427" priority="317" operator="containsText" text="П">
      <formula>NOT(ISERROR(SEARCH("П",AA475)))</formula>
    </cfRule>
    <cfRule type="containsText" dxfId="426" priority="318" operator="containsText" text="Б">
      <formula>NOT(ISERROR(SEARCH("Б",AA475)))</formula>
    </cfRule>
  </conditionalFormatting>
  <conditionalFormatting sqref="B478:AC479">
    <cfRule type="expression" dxfId="425" priority="316">
      <formula>AND($AA478="-",$AB478="-")</formula>
    </cfRule>
  </conditionalFormatting>
  <conditionalFormatting sqref="AA478:AB479">
    <cfRule type="containsText" dxfId="424" priority="312" operator="containsText" text="П">
      <formula>NOT(ISERROR(SEARCH("П",AA478)))</formula>
    </cfRule>
    <cfRule type="containsText" dxfId="423" priority="313" operator="containsText" text="Б">
      <formula>NOT(ISERROR(SEARCH("Б",AA478)))</formula>
    </cfRule>
  </conditionalFormatting>
  <conditionalFormatting sqref="AD472:AD483">
    <cfRule type="expression" dxfId="422" priority="311">
      <formula>AND($AA472="-",$AB472="-")</formula>
    </cfRule>
  </conditionalFormatting>
  <conditionalFormatting sqref="AF472:AF483">
    <cfRule type="expression" dxfId="421" priority="310">
      <formula>AND($AA472="-",$AB472="-")</formula>
    </cfRule>
  </conditionalFormatting>
  <conditionalFormatting sqref="AE472:AE483">
    <cfRule type="expression" dxfId="420" priority="309">
      <formula>AND($AA472="-",$AB472="-")</formula>
    </cfRule>
  </conditionalFormatting>
  <conditionalFormatting sqref="B423:AC423">
    <cfRule type="expression" dxfId="419" priority="308">
      <formula>AND($AA423="-",$AB423="-")</formula>
    </cfRule>
  </conditionalFormatting>
  <conditionalFormatting sqref="AA423:AB423">
    <cfRule type="containsText" dxfId="418" priority="304" operator="containsText" text="П">
      <formula>NOT(ISERROR(SEARCH("П",AA423)))</formula>
    </cfRule>
    <cfRule type="containsText" dxfId="417" priority="305" operator="containsText" text="Б">
      <formula>NOT(ISERROR(SEARCH("Б",AA423)))</formula>
    </cfRule>
  </conditionalFormatting>
  <conditionalFormatting sqref="B436:AC436">
    <cfRule type="expression" dxfId="416" priority="303">
      <formula>AND($AA436="-",$AB436="-")</formula>
    </cfRule>
  </conditionalFormatting>
  <conditionalFormatting sqref="AA436:AB436">
    <cfRule type="containsText" dxfId="415" priority="299" operator="containsText" text="П">
      <formula>NOT(ISERROR(SEARCH("П",AA436)))</formula>
    </cfRule>
    <cfRule type="containsText" dxfId="414" priority="300" operator="containsText" text="Б">
      <formula>NOT(ISERROR(SEARCH("Б",AA436)))</formula>
    </cfRule>
  </conditionalFormatting>
  <conditionalFormatting sqref="B438:AC439">
    <cfRule type="expression" dxfId="413" priority="298">
      <formula>AND($AA438="-",$AB438="-")</formula>
    </cfRule>
  </conditionalFormatting>
  <conditionalFormatting sqref="AA438:AB439">
    <cfRule type="containsText" dxfId="412" priority="294" operator="containsText" text="П">
      <formula>NOT(ISERROR(SEARCH("П",AA438)))</formula>
    </cfRule>
    <cfRule type="containsText" dxfId="411" priority="295" operator="containsText" text="Б">
      <formula>NOT(ISERROR(SEARCH("Б",AA438)))</formula>
    </cfRule>
  </conditionalFormatting>
  <conditionalFormatting sqref="B440:AC442">
    <cfRule type="expression" dxfId="410" priority="293">
      <formula>AND($AA440="-",$AB440="-")</formula>
    </cfRule>
  </conditionalFormatting>
  <conditionalFormatting sqref="AA440:AB442">
    <cfRule type="containsText" dxfId="409" priority="289" operator="containsText" text="П">
      <formula>NOT(ISERROR(SEARCH("П",AA440)))</formula>
    </cfRule>
    <cfRule type="containsText" dxfId="408" priority="290" operator="containsText" text="Б">
      <formula>NOT(ISERROR(SEARCH("Б",AA440)))</formula>
    </cfRule>
  </conditionalFormatting>
  <conditionalFormatting sqref="B453:AC453">
    <cfRule type="expression" dxfId="407" priority="288">
      <formula>AND($AA453="-",$AB453="-")</formula>
    </cfRule>
  </conditionalFormatting>
  <conditionalFormatting sqref="AA453:AB453">
    <cfRule type="containsText" dxfId="406" priority="284" operator="containsText" text="П">
      <formula>NOT(ISERROR(SEARCH("П",AA453)))</formula>
    </cfRule>
    <cfRule type="containsText" dxfId="405" priority="285" operator="containsText" text="Б">
      <formula>NOT(ISERROR(SEARCH("Б",AA453)))</formula>
    </cfRule>
  </conditionalFormatting>
  <conditionalFormatting sqref="B456:AC456">
    <cfRule type="expression" dxfId="404" priority="283">
      <formula>AND($AA456="-",$AB456="-")</formula>
    </cfRule>
  </conditionalFormatting>
  <conditionalFormatting sqref="AA456:AB456">
    <cfRule type="containsText" dxfId="403" priority="279" operator="containsText" text="П">
      <formula>NOT(ISERROR(SEARCH("П",AA456)))</formula>
    </cfRule>
    <cfRule type="containsText" dxfId="402" priority="280" operator="containsText" text="Б">
      <formula>NOT(ISERROR(SEARCH("Б",AA456)))</formula>
    </cfRule>
  </conditionalFormatting>
  <conditionalFormatting sqref="B458:AC458">
    <cfRule type="expression" dxfId="401" priority="278">
      <formula>AND($AA458="-",$AB458="-")</formula>
    </cfRule>
  </conditionalFormatting>
  <conditionalFormatting sqref="AA458:AB458">
    <cfRule type="containsText" dxfId="400" priority="274" operator="containsText" text="П">
      <formula>NOT(ISERROR(SEARCH("П",AA458)))</formula>
    </cfRule>
    <cfRule type="containsText" dxfId="399" priority="275" operator="containsText" text="Б">
      <formula>NOT(ISERROR(SEARCH("Б",AA458)))</formula>
    </cfRule>
  </conditionalFormatting>
  <conditionalFormatting sqref="B460:AC460">
    <cfRule type="expression" dxfId="398" priority="273">
      <formula>AND($AA460="-",$AB460="-")</formula>
    </cfRule>
  </conditionalFormatting>
  <conditionalFormatting sqref="AA460:AB460">
    <cfRule type="containsText" dxfId="397" priority="269" operator="containsText" text="П">
      <formula>NOT(ISERROR(SEARCH("П",AA460)))</formula>
    </cfRule>
    <cfRule type="containsText" dxfId="396" priority="270" operator="containsText" text="Б">
      <formula>NOT(ISERROR(SEARCH("Б",AA460)))</formula>
    </cfRule>
  </conditionalFormatting>
  <conditionalFormatting sqref="B462:AC462">
    <cfRule type="expression" dxfId="395" priority="268">
      <formula>AND($AA462="-",$AB462="-")</formula>
    </cfRule>
  </conditionalFormatting>
  <conditionalFormatting sqref="AA462:AB462">
    <cfRule type="containsText" dxfId="394" priority="264" operator="containsText" text="П">
      <formula>NOT(ISERROR(SEARCH("П",AA462)))</formula>
    </cfRule>
    <cfRule type="containsText" dxfId="393" priority="265" operator="containsText" text="Б">
      <formula>NOT(ISERROR(SEARCH("Б",AA462)))</formula>
    </cfRule>
  </conditionalFormatting>
  <conditionalFormatting sqref="B465:AC465">
    <cfRule type="expression" dxfId="392" priority="263">
      <formula>AND($AA465="-",$AB465="-")</formula>
    </cfRule>
  </conditionalFormatting>
  <conditionalFormatting sqref="AA465:AB465">
    <cfRule type="containsText" dxfId="391" priority="259" operator="containsText" text="П">
      <formula>NOT(ISERROR(SEARCH("П",AA465)))</formula>
    </cfRule>
    <cfRule type="containsText" dxfId="390" priority="260" operator="containsText" text="Б">
      <formula>NOT(ISERROR(SEARCH("Б",AA465)))</formula>
    </cfRule>
  </conditionalFormatting>
  <conditionalFormatting sqref="B467:AC467">
    <cfRule type="expression" dxfId="389" priority="258">
      <formula>AND($AA467="-",$AB467="-")</formula>
    </cfRule>
  </conditionalFormatting>
  <conditionalFormatting sqref="AA467:AB467">
    <cfRule type="containsText" dxfId="388" priority="254" operator="containsText" text="П">
      <formula>NOT(ISERROR(SEARCH("П",AA467)))</formula>
    </cfRule>
    <cfRule type="containsText" dxfId="387" priority="255" operator="containsText" text="Б">
      <formula>NOT(ISERROR(SEARCH("Б",AA467)))</formula>
    </cfRule>
  </conditionalFormatting>
  <conditionalFormatting sqref="AF351">
    <cfRule type="expression" dxfId="386" priority="253">
      <formula>AND($AA351="-",$AB351="-")</formula>
    </cfRule>
  </conditionalFormatting>
  <conditionalFormatting sqref="AE351">
    <cfRule type="expression" dxfId="385" priority="252">
      <formula>AND($AA351="-",$AB351="-")</formula>
    </cfRule>
  </conditionalFormatting>
  <conditionalFormatting sqref="AF371">
    <cfRule type="expression" dxfId="384" priority="251">
      <formula>AND($AA371="-",$AB371="-")</formula>
    </cfRule>
  </conditionalFormatting>
  <conditionalFormatting sqref="AE371">
    <cfRule type="expression" dxfId="383" priority="250">
      <formula>AND($AA371="-",$AB371="-")</formula>
    </cfRule>
  </conditionalFormatting>
  <conditionalFormatting sqref="AD420:AD470">
    <cfRule type="expression" dxfId="382" priority="249">
      <formula>AND($AA420="-",$AB420="-")</formula>
    </cfRule>
  </conditionalFormatting>
  <conditionalFormatting sqref="AE420:AE470">
    <cfRule type="expression" dxfId="381" priority="248">
      <formula>AND($AA420="-",$AB420="-")</formula>
    </cfRule>
  </conditionalFormatting>
  <conditionalFormatting sqref="B558">
    <cfRule type="expression" dxfId="380" priority="247">
      <formula>AND($AA558="-",$AB558="-")</formula>
    </cfRule>
  </conditionalFormatting>
  <conditionalFormatting sqref="B559">
    <cfRule type="expression" dxfId="379" priority="246">
      <formula>AND($AA559="-",$AB559="-")</formula>
    </cfRule>
  </conditionalFormatting>
  <conditionalFormatting sqref="B560">
    <cfRule type="expression" dxfId="378" priority="245">
      <formula>AND($AA560="-",$AB560="-")</formula>
    </cfRule>
  </conditionalFormatting>
  <conditionalFormatting sqref="AD550:AD562">
    <cfRule type="expression" dxfId="377" priority="244">
      <formula>AND($AA550="-",$AB550="-")</formula>
    </cfRule>
  </conditionalFormatting>
  <conditionalFormatting sqref="AE550:AE562">
    <cfRule type="expression" dxfId="376" priority="243">
      <formula>AND($AA550="-",$AB550="-")</formula>
    </cfRule>
  </conditionalFormatting>
  <conditionalFormatting sqref="B563:AF563">
    <cfRule type="expression" dxfId="375" priority="242">
      <formula>AND($AA563="-",$AB563="-")</formula>
    </cfRule>
  </conditionalFormatting>
  <conditionalFormatting sqref="AA563:AB564">
    <cfRule type="containsText" dxfId="374" priority="238" operator="containsText" text="П">
      <formula>NOT(ISERROR(SEARCH("П",AA563)))</formula>
    </cfRule>
    <cfRule type="containsText" dxfId="373" priority="239" operator="containsText" text="Б">
      <formula>NOT(ISERROR(SEARCH("Б",AA563)))</formula>
    </cfRule>
  </conditionalFormatting>
  <conditionalFormatting sqref="AD564">
    <cfRule type="expression" dxfId="372" priority="237">
      <formula>AND($AA564="-",$AB564="-")</formula>
    </cfRule>
  </conditionalFormatting>
  <conditionalFormatting sqref="AE564">
    <cfRule type="expression" dxfId="371" priority="236">
      <formula>AND($AA564="-",$AB564="-")</formula>
    </cfRule>
  </conditionalFormatting>
  <conditionalFormatting sqref="B565:AC566">
    <cfRule type="expression" dxfId="370" priority="235">
      <formula>AND($AA565="-",$AB565="-")</formula>
    </cfRule>
  </conditionalFormatting>
  <conditionalFormatting sqref="AA565:AB570">
    <cfRule type="containsText" dxfId="369" priority="231" operator="containsText" text="П">
      <formula>NOT(ISERROR(SEARCH("П",AA565)))</formula>
    </cfRule>
    <cfRule type="containsText" dxfId="368" priority="232" operator="containsText" text="Б">
      <formula>NOT(ISERROR(SEARCH("Б",AA565)))</formula>
    </cfRule>
  </conditionalFormatting>
  <conditionalFormatting sqref="AD565:AD570">
    <cfRule type="expression" dxfId="367" priority="230">
      <formula>AND($AA565="-",$AB565="-")</formula>
    </cfRule>
  </conditionalFormatting>
  <conditionalFormatting sqref="AE565:AE567 AE569:AE570">
    <cfRule type="expression" dxfId="366" priority="229">
      <formula>AND($AA565="-",$AB565="-")</formula>
    </cfRule>
  </conditionalFormatting>
  <conditionalFormatting sqref="B571:L571">
    <cfRule type="expression" dxfId="365" priority="228">
      <formula>AND($AA571="-",$AB571="-")</formula>
    </cfRule>
  </conditionalFormatting>
  <conditionalFormatting sqref="M569">
    <cfRule type="expression" dxfId="364" priority="221">
      <formula>AND($AA569="-",$AB569="-")</formula>
    </cfRule>
  </conditionalFormatting>
  <conditionalFormatting sqref="M570">
    <cfRule type="expression" dxfId="363" priority="220">
      <formula>AND($AA570="-",$AB570="-")</formula>
    </cfRule>
  </conditionalFormatting>
  <conditionalFormatting sqref="M571">
    <cfRule type="expression" dxfId="362" priority="219">
      <formula>AND($AA571="-",$AB571="-")</formula>
    </cfRule>
  </conditionalFormatting>
  <conditionalFormatting sqref="N568">
    <cfRule type="expression" dxfId="361" priority="218">
      <formula>AND($AA568="-",$AB568="-")</formula>
    </cfRule>
  </conditionalFormatting>
  <conditionalFormatting sqref="N571">
    <cfRule type="expression" dxfId="360" priority="217">
      <formula>AND($AA571="-",$AB571="-")</formula>
    </cfRule>
  </conditionalFormatting>
  <conditionalFormatting sqref="O567">
    <cfRule type="expression" dxfId="359" priority="216">
      <formula>AND($AA567="-",$AB567="-")</formula>
    </cfRule>
  </conditionalFormatting>
  <conditionalFormatting sqref="W567">
    <cfRule type="expression" dxfId="358" priority="215">
      <formula>AND($AA567="-",$AB567="-")</formula>
    </cfRule>
  </conditionalFormatting>
  <conditionalFormatting sqref="O569">
    <cfRule type="expression" dxfId="357" priority="214">
      <formula>AND($AA569="-",$AB569="-")</formula>
    </cfRule>
  </conditionalFormatting>
  <conditionalFormatting sqref="N569">
    <cfRule type="expression" dxfId="356" priority="213">
      <formula>AND($AA569="-",$AB569="-")</formula>
    </cfRule>
  </conditionalFormatting>
  <conditionalFormatting sqref="V569">
    <cfRule type="expression" dxfId="355" priority="212">
      <formula>AND($AA569="-",$AB569="-")</formula>
    </cfRule>
  </conditionalFormatting>
  <conditionalFormatting sqref="N570">
    <cfRule type="expression" dxfId="354" priority="211">
      <formula>AND($AA570="-",$AB570="-")</formula>
    </cfRule>
  </conditionalFormatting>
  <conditionalFormatting sqref="V570">
    <cfRule type="expression" dxfId="353" priority="210">
      <formula>AND($AA570="-",$AB570="-")</formula>
    </cfRule>
  </conditionalFormatting>
  <conditionalFormatting sqref="V571">
    <cfRule type="expression" dxfId="352" priority="209">
      <formula>AND($AA571="-",$AB571="-")</formula>
    </cfRule>
  </conditionalFormatting>
  <conditionalFormatting sqref="V568">
    <cfRule type="expression" dxfId="351" priority="208">
      <formula>AND($AA568="-",$AB568="-")</formula>
    </cfRule>
  </conditionalFormatting>
  <conditionalFormatting sqref="B578:N578 P578:U578 X578:AC578 AF578">
    <cfRule type="expression" dxfId="350" priority="207">
      <formula>AND($AA578="-",$AB578="-")</formula>
    </cfRule>
  </conditionalFormatting>
  <conditionalFormatting sqref="AA578:AB578">
    <cfRule type="containsText" dxfId="349" priority="203" operator="containsText" text="П">
      <formula>NOT(ISERROR(SEARCH("П",AA578)))</formula>
    </cfRule>
    <cfRule type="containsText" dxfId="348" priority="204" operator="containsText" text="Б">
      <formula>NOT(ISERROR(SEARCH("Б",AA578)))</formula>
    </cfRule>
  </conditionalFormatting>
  <conditionalFormatting sqref="AD578">
    <cfRule type="expression" dxfId="347" priority="202">
      <formula>AND($AA578="-",$AB578="-")</formula>
    </cfRule>
  </conditionalFormatting>
  <conditionalFormatting sqref="AE578">
    <cfRule type="expression" dxfId="346" priority="201">
      <formula>AND($AA578="-",$AB578="-")</formula>
    </cfRule>
  </conditionalFormatting>
  <conditionalFormatting sqref="O578">
    <cfRule type="expression" dxfId="345" priority="200">
      <formula>AND($AA578="-",$AB578="-")</formula>
    </cfRule>
  </conditionalFormatting>
  <conditionalFormatting sqref="W578">
    <cfRule type="expression" dxfId="344" priority="199">
      <formula>AND($AA578="-",$AB578="-")</formula>
    </cfRule>
  </conditionalFormatting>
  <conditionalFormatting sqref="V578">
    <cfRule type="expression" dxfId="343" priority="198">
      <formula>AND($AA578="-",$AB578="-")</formula>
    </cfRule>
  </conditionalFormatting>
  <conditionalFormatting sqref="V567">
    <cfRule type="expression" dxfId="342" priority="197">
      <formula>AND($AA567="-",$AB567="-")</formula>
    </cfRule>
  </conditionalFormatting>
  <conditionalFormatting sqref="B579:AF579">
    <cfRule type="expression" dxfId="341" priority="196">
      <formula>AND($AA579="-",$AB579="-")</formula>
    </cfRule>
  </conditionalFormatting>
  <conditionalFormatting sqref="AA579:AB579">
    <cfRule type="containsText" dxfId="340" priority="192" operator="containsText" text="П">
      <formula>NOT(ISERROR(SEARCH("П",AA579)))</formula>
    </cfRule>
    <cfRule type="containsText" dxfId="339" priority="193" operator="containsText" text="Б">
      <formula>NOT(ISERROR(SEARCH("Б",AA579)))</formula>
    </cfRule>
  </conditionalFormatting>
  <conditionalFormatting sqref="AE568">
    <cfRule type="expression" dxfId="338" priority="191">
      <formula>AND($AA568="-",$AB568="-")</formula>
    </cfRule>
  </conditionalFormatting>
  <conditionalFormatting sqref="F406:G406">
    <cfRule type="expression" dxfId="337" priority="190">
      <formula>AND($AA406="-",$AB406="-")</formula>
    </cfRule>
  </conditionalFormatting>
  <conditionalFormatting sqref="B68:I68 K68:AF68">
    <cfRule type="expression" dxfId="336" priority="187">
      <formula>AND($AA68="-",$AB68="-")</formula>
    </cfRule>
  </conditionalFormatting>
  <conditionalFormatting sqref="AA68:AB68">
    <cfRule type="containsText" dxfId="335" priority="183" operator="containsText" text="П">
      <formula>NOT(ISERROR(SEARCH("П",AA68)))</formula>
    </cfRule>
    <cfRule type="containsText" dxfId="334" priority="184" operator="containsText" text="Б">
      <formula>NOT(ISERROR(SEARCH("Б",AA68)))</formula>
    </cfRule>
  </conditionalFormatting>
  <conditionalFormatting sqref="J68">
    <cfRule type="expression" dxfId="333" priority="182">
      <formula>AND($AD68="-",$AE68="-")</formula>
    </cfRule>
  </conditionalFormatting>
  <conditionalFormatting sqref="B187:I187 O187:AF187 K187:M187">
    <cfRule type="expression" dxfId="332" priority="181">
      <formula>AND($AA187="-",$AB187="-")</formula>
    </cfRule>
  </conditionalFormatting>
  <conditionalFormatting sqref="AA187:AB187">
    <cfRule type="containsText" dxfId="331" priority="177" operator="containsText" text="П">
      <formula>NOT(ISERROR(SEARCH("П",AA187)))</formula>
    </cfRule>
    <cfRule type="containsText" dxfId="330" priority="178" operator="containsText" text="Б">
      <formula>NOT(ISERROR(SEARCH("Б",AA187)))</formula>
    </cfRule>
  </conditionalFormatting>
  <conditionalFormatting sqref="N187">
    <cfRule type="expression" dxfId="329" priority="176">
      <formula>AND($AA187="-",$AB187="-")</formula>
    </cfRule>
  </conditionalFormatting>
  <conditionalFormatting sqref="B206:I206 O206:AF206 K206:M206">
    <cfRule type="expression" dxfId="328" priority="175">
      <formula>AND($AA206="-",$AB206="-")</formula>
    </cfRule>
  </conditionalFormatting>
  <conditionalFormatting sqref="AA206:AB206">
    <cfRule type="containsText" dxfId="327" priority="171" operator="containsText" text="П">
      <formula>NOT(ISERROR(SEARCH("П",AA206)))</formula>
    </cfRule>
    <cfRule type="containsText" dxfId="326" priority="172" operator="containsText" text="Б">
      <formula>NOT(ISERROR(SEARCH("Б",AA206)))</formula>
    </cfRule>
  </conditionalFormatting>
  <conditionalFormatting sqref="N206">
    <cfRule type="expression" dxfId="325" priority="170">
      <formula>AND($AA206="-",$AB206="-")</formula>
    </cfRule>
  </conditionalFormatting>
  <conditionalFormatting sqref="J187">
    <cfRule type="expression" dxfId="324" priority="169">
      <formula>AND($AD187="-",$AE187="-")</formula>
    </cfRule>
  </conditionalFormatting>
  <conditionalFormatting sqref="J206">
    <cfRule type="expression" dxfId="323" priority="168">
      <formula>AND($AD206="-",$AE206="-")</formula>
    </cfRule>
  </conditionalFormatting>
  <conditionalFormatting sqref="B267:H278 AA267:AB289 B280:H292 B294:H294 AC267:AC303 AA294:AB303">
    <cfRule type="expression" dxfId="322" priority="167">
      <formula>AND($Z267="-",$AA267="-")</formula>
    </cfRule>
  </conditionalFormatting>
  <conditionalFormatting sqref="AA290:AB292">
    <cfRule type="expression" dxfId="321" priority="151">
      <formula>AND($Z290="-",$AA290="-")</formula>
    </cfRule>
  </conditionalFormatting>
  <conditionalFormatting sqref="AA290:AB292">
    <cfRule type="containsText" dxfId="320" priority="149" operator="containsText" text="П">
      <formula>NOT(ISERROR(SEARCH("П",AA290)))</formula>
    </cfRule>
    <cfRule type="containsText" dxfId="319" priority="150" operator="containsText" text="Б">
      <formula>NOT(ISERROR(SEARCH("Б",AA290)))</formula>
    </cfRule>
  </conditionalFormatting>
  <conditionalFormatting sqref="B279:H279">
    <cfRule type="expression" dxfId="318" priority="136">
      <formula>AND($Z279="-",$AA279="-")</formula>
    </cfRule>
  </conditionalFormatting>
  <conditionalFormatting sqref="B293:H293">
    <cfRule type="expression" dxfId="317" priority="125">
      <formula>AND($Z293="-",$AA293="-")</formula>
    </cfRule>
  </conditionalFormatting>
  <conditionalFormatting sqref="AA293:AB293">
    <cfRule type="expression" dxfId="316" priority="123">
      <formula>AND($Z293="-",$AA293="-")</formula>
    </cfRule>
  </conditionalFormatting>
  <conditionalFormatting sqref="AA293:AB293">
    <cfRule type="containsText" dxfId="315" priority="121" operator="containsText" text="П">
      <formula>NOT(ISERROR(SEARCH("П",AA293)))</formula>
    </cfRule>
    <cfRule type="containsText" dxfId="314" priority="122" operator="containsText" text="Б">
      <formula>NOT(ISERROR(SEARCH("Б",AA293)))</formula>
    </cfRule>
  </conditionalFormatting>
  <conditionalFormatting sqref="B295:H295">
    <cfRule type="expression" dxfId="313" priority="99">
      <formula>AND($Z295="-",$AA295="-")</formula>
    </cfRule>
  </conditionalFormatting>
  <conditionalFormatting sqref="B296:H296">
    <cfRule type="expression" dxfId="312" priority="95">
      <formula>AND($Z296="-",$AA296="-")</formula>
    </cfRule>
  </conditionalFormatting>
  <conditionalFormatting sqref="B297:H297">
    <cfRule type="expression" dxfId="311" priority="91">
      <formula>AND($Z297="-",$AA297="-")</formula>
    </cfRule>
  </conditionalFormatting>
  <conditionalFormatting sqref="B298:H298">
    <cfRule type="expression" dxfId="310" priority="87">
      <formula>AND($Z298="-",$AA298="-")</formula>
    </cfRule>
  </conditionalFormatting>
  <conditionalFormatting sqref="B299:H299">
    <cfRule type="expression" dxfId="309" priority="83">
      <formula>AND($Z299="-",$AA299="-")</formula>
    </cfRule>
  </conditionalFormatting>
  <conditionalFormatting sqref="B300:H300">
    <cfRule type="expression" dxfId="308" priority="79">
      <formula>AND($Z300="-",$AA300="-")</formula>
    </cfRule>
  </conditionalFormatting>
  <conditionalFormatting sqref="B301:H301">
    <cfRule type="expression" dxfId="307" priority="75">
      <formula>AND($Z301="-",$AA301="-")</formula>
    </cfRule>
  </conditionalFormatting>
  <conditionalFormatting sqref="B302:H302">
    <cfRule type="expression" dxfId="306" priority="71">
      <formula>AND($Z302="-",$AA302="-")</formula>
    </cfRule>
  </conditionalFormatting>
  <conditionalFormatting sqref="B303">
    <cfRule type="expression" dxfId="305" priority="64">
      <formula>AND($Z303="-",$AA303="-")</formula>
    </cfRule>
  </conditionalFormatting>
  <conditionalFormatting sqref="C303:H303">
    <cfRule type="expression" dxfId="304" priority="60">
      <formula>AND($Z303="-",$AA303="-")</formula>
    </cfRule>
  </conditionalFormatting>
  <conditionalFormatting sqref="J267:L292 W267:W292 J294:L294 W294:W303">
    <cfRule type="expression" dxfId="303" priority="57">
      <formula>AND($AA267="-",$AB267="-")</formula>
    </cfRule>
  </conditionalFormatting>
  <conditionalFormatting sqref="I280:I289 Q272:S292 X285:Y292 T278:V292 Z267:Z292 I294 O300 P294:V302 X294:X302 M294:N302 Z294:Z302 X303:Z303 M267:P292">
    <cfRule type="expression" dxfId="302" priority="56">
      <formula>AND($Z267="-",$AA267="-")</formula>
    </cfRule>
  </conditionalFormatting>
  <conditionalFormatting sqref="I267:I278">
    <cfRule type="expression" dxfId="301" priority="55">
      <formula>AND($Z267="-",$AA267="-")</formula>
    </cfRule>
  </conditionalFormatting>
  <conditionalFormatting sqref="I290:I292">
    <cfRule type="expression" dxfId="300" priority="54">
      <formula>AND($Z290="-",$AA290="-")</formula>
    </cfRule>
  </conditionalFormatting>
  <conditionalFormatting sqref="Q267:S267 Q268:R271">
    <cfRule type="expression" dxfId="299" priority="53">
      <formula>AND($Z267="-",$AA267="-")</formula>
    </cfRule>
  </conditionalFormatting>
  <conditionalFormatting sqref="T267:V267 T272:V272 U268:U271 T273:U277">
    <cfRule type="expression" dxfId="298" priority="52">
      <formula>AND($Z267="-",$AA267="-")</formula>
    </cfRule>
  </conditionalFormatting>
  <conditionalFormatting sqref="X267 X272:X280 X282">
    <cfRule type="expression" dxfId="297" priority="51">
      <formula>AND($Z267="-",$AA267="-")</formula>
    </cfRule>
  </conditionalFormatting>
  <conditionalFormatting sqref="Y267:Y283">
    <cfRule type="expression" dxfId="296" priority="50">
      <formula>AND($Z267="-",$AA267="-")</formula>
    </cfRule>
  </conditionalFormatting>
  <conditionalFormatting sqref="X269">
    <cfRule type="expression" dxfId="295" priority="49">
      <formula>AND($Z269="-",$AA269="-")</formula>
    </cfRule>
  </conditionalFormatting>
  <conditionalFormatting sqref="X270">
    <cfRule type="expression" dxfId="294" priority="47">
      <formula>AND($Z270="-",$AA270="-")</formula>
    </cfRule>
  </conditionalFormatting>
  <conditionalFormatting sqref="X268">
    <cfRule type="expression" dxfId="293" priority="48">
      <formula>AND($Z268="-",$AA268="-")</formula>
    </cfRule>
  </conditionalFormatting>
  <conditionalFormatting sqref="V274">
    <cfRule type="expression" dxfId="292" priority="42">
      <formula>AND($Z274="-",$AA274="-")</formula>
    </cfRule>
  </conditionalFormatting>
  <conditionalFormatting sqref="S268:S271">
    <cfRule type="expression" dxfId="291" priority="46">
      <formula>AND($Z268="-",$AA268="-")</formula>
    </cfRule>
  </conditionalFormatting>
  <conditionalFormatting sqref="T268:T271">
    <cfRule type="expression" dxfId="290" priority="45">
      <formula>AND($Z268="-",$AA268="-")</formula>
    </cfRule>
  </conditionalFormatting>
  <conditionalFormatting sqref="V268:V271">
    <cfRule type="expression" dxfId="289" priority="44">
      <formula>AND($Z268="-",$AA268="-")</formula>
    </cfRule>
  </conditionalFormatting>
  <conditionalFormatting sqref="V273">
    <cfRule type="expression" dxfId="288" priority="43">
      <formula>AND($Z273="-",$AA273="-")</formula>
    </cfRule>
  </conditionalFormatting>
  <conditionalFormatting sqref="V275:V277">
    <cfRule type="expression" dxfId="287" priority="41">
      <formula>AND($Z275="-",$AA275="-")</formula>
    </cfRule>
  </conditionalFormatting>
  <conditionalFormatting sqref="Y284">
    <cfRule type="expression" dxfId="286" priority="36">
      <formula>AND($Z284="-",$AA284="-")</formula>
    </cfRule>
  </conditionalFormatting>
  <conditionalFormatting sqref="I279">
    <cfRule type="expression" dxfId="285" priority="40">
      <formula>AND($Z279="-",$AA279="-")</formula>
    </cfRule>
  </conditionalFormatting>
  <conditionalFormatting sqref="X281">
    <cfRule type="expression" dxfId="284" priority="39">
      <formula>AND($Z281="-",$AA281="-")</formula>
    </cfRule>
  </conditionalFormatting>
  <conditionalFormatting sqref="X283">
    <cfRule type="expression" dxfId="283" priority="38">
      <formula>AND($Z283="-",$AA283="-")</formula>
    </cfRule>
  </conditionalFormatting>
  <conditionalFormatting sqref="X284">
    <cfRule type="expression" dxfId="282" priority="37">
      <formula>AND($Z284="-",$AA284="-")</formula>
    </cfRule>
  </conditionalFormatting>
  <conditionalFormatting sqref="J293:L293 W293">
    <cfRule type="expression" dxfId="281" priority="35">
      <formula>AND($AA293="-",$AB293="-")</formula>
    </cfRule>
  </conditionalFormatting>
  <conditionalFormatting sqref="X293:Z293 M293 O293:V293">
    <cfRule type="expression" dxfId="280" priority="34">
      <formula>AND($Z293="-",$AA293="-")</formula>
    </cfRule>
  </conditionalFormatting>
  <conditionalFormatting sqref="I293">
    <cfRule type="expression" dxfId="279" priority="33">
      <formula>AND($Z293="-",$AA293="-")</formula>
    </cfRule>
  </conditionalFormatting>
  <conditionalFormatting sqref="M303:Q303 S303:V303">
    <cfRule type="expression" dxfId="278" priority="32">
      <formula>AND($Z303="-",$AA303="-")</formula>
    </cfRule>
  </conditionalFormatting>
  <conditionalFormatting sqref="O299">
    <cfRule type="expression" dxfId="277" priority="26">
      <formula>AND($Z299="-",$AA299="-")</formula>
    </cfRule>
  </conditionalFormatting>
  <conditionalFormatting sqref="O294">
    <cfRule type="expression" dxfId="276" priority="31">
      <formula>AND($Z294="-",$AA294="-")</formula>
    </cfRule>
  </conditionalFormatting>
  <conditionalFormatting sqref="O295">
    <cfRule type="expression" dxfId="275" priority="30">
      <formula>AND($Z295="-",$AA295="-")</formula>
    </cfRule>
  </conditionalFormatting>
  <conditionalFormatting sqref="O296">
    <cfRule type="expression" dxfId="274" priority="29">
      <formula>AND($Z296="-",$AA296="-")</formula>
    </cfRule>
  </conditionalFormatting>
  <conditionalFormatting sqref="O297">
    <cfRule type="expression" dxfId="273" priority="28">
      <formula>AND($Z297="-",$AA297="-")</formula>
    </cfRule>
  </conditionalFormatting>
  <conditionalFormatting sqref="O298">
    <cfRule type="expression" dxfId="272" priority="27">
      <formula>AND($Z298="-",$AA298="-")</formula>
    </cfRule>
  </conditionalFormatting>
  <conditionalFormatting sqref="O301">
    <cfRule type="expression" dxfId="271" priority="25">
      <formula>AND($Z301="-",$AA301="-")</formula>
    </cfRule>
  </conditionalFormatting>
  <conditionalFormatting sqref="O302">
    <cfRule type="expression" dxfId="270" priority="24">
      <formula>AND($Z302="-",$AA302="-")</formula>
    </cfRule>
  </conditionalFormatting>
  <conditionalFormatting sqref="J295:L295">
    <cfRule type="expression" dxfId="269" priority="23">
      <formula>AND($AA295="-",$AB295="-")</formula>
    </cfRule>
  </conditionalFormatting>
  <conditionalFormatting sqref="I295">
    <cfRule type="expression" dxfId="268" priority="22">
      <formula>AND($Z295="-",$AA295="-")</formula>
    </cfRule>
  </conditionalFormatting>
  <conditionalFormatting sqref="J296:L296">
    <cfRule type="expression" dxfId="267" priority="21">
      <formula>AND($AA296="-",$AB296="-")</formula>
    </cfRule>
  </conditionalFormatting>
  <conditionalFormatting sqref="I296">
    <cfRule type="expression" dxfId="266" priority="20">
      <formula>AND($Z296="-",$AA296="-")</formula>
    </cfRule>
  </conditionalFormatting>
  <conditionalFormatting sqref="J297:L297">
    <cfRule type="expression" dxfId="265" priority="19">
      <formula>AND($AA297="-",$AB297="-")</formula>
    </cfRule>
  </conditionalFormatting>
  <conditionalFormatting sqref="I297">
    <cfRule type="expression" dxfId="264" priority="18">
      <formula>AND($Z297="-",$AA297="-")</formula>
    </cfRule>
  </conditionalFormatting>
  <conditionalFormatting sqref="J298:L298">
    <cfRule type="expression" dxfId="263" priority="17">
      <formula>AND($AA298="-",$AB298="-")</formula>
    </cfRule>
  </conditionalFormatting>
  <conditionalFormatting sqref="I298">
    <cfRule type="expression" dxfId="262" priority="16">
      <formula>AND($Z298="-",$AA298="-")</formula>
    </cfRule>
  </conditionalFormatting>
  <conditionalFormatting sqref="J299:L299">
    <cfRule type="expression" dxfId="261" priority="15">
      <formula>AND($AA299="-",$AB299="-")</formula>
    </cfRule>
  </conditionalFormatting>
  <conditionalFormatting sqref="I299">
    <cfRule type="expression" dxfId="260" priority="14">
      <formula>AND($Z299="-",$AA299="-")</formula>
    </cfRule>
  </conditionalFormatting>
  <conditionalFormatting sqref="J300:L300">
    <cfRule type="expression" dxfId="259" priority="13">
      <formula>AND($AA300="-",$AB300="-")</formula>
    </cfRule>
  </conditionalFormatting>
  <conditionalFormatting sqref="I300">
    <cfRule type="expression" dxfId="258" priority="12">
      <formula>AND($Z300="-",$AA300="-")</formula>
    </cfRule>
  </conditionalFormatting>
  <conditionalFormatting sqref="J301:L301">
    <cfRule type="expression" dxfId="257" priority="11">
      <formula>AND($AA301="-",$AB301="-")</formula>
    </cfRule>
  </conditionalFormatting>
  <conditionalFormatting sqref="I301">
    <cfRule type="expression" dxfId="256" priority="10">
      <formula>AND($Z301="-",$AA301="-")</formula>
    </cfRule>
  </conditionalFormatting>
  <conditionalFormatting sqref="J302:L302">
    <cfRule type="expression" dxfId="255" priority="9">
      <formula>AND($AA302="-",$AB302="-")</formula>
    </cfRule>
  </conditionalFormatting>
  <conditionalFormatting sqref="I302">
    <cfRule type="expression" dxfId="254" priority="8">
      <formula>AND($Z302="-",$AA302="-")</formula>
    </cfRule>
  </conditionalFormatting>
  <conditionalFormatting sqref="K303:L303">
    <cfRule type="expression" dxfId="253" priority="7">
      <formula>AND($AA303="-",$AB303="-")</formula>
    </cfRule>
  </conditionalFormatting>
  <conditionalFormatting sqref="Y294:Y302">
    <cfRule type="expression" dxfId="252" priority="6">
      <formula>AND($Z294="-",$AA294="-")</formula>
    </cfRule>
  </conditionalFormatting>
  <conditionalFormatting sqref="R303">
    <cfRule type="expression" dxfId="251" priority="5">
      <formula>AND($Z303="-",$AA303="-")</formula>
    </cfRule>
  </conditionalFormatting>
  <conditionalFormatting sqref="J303">
    <cfRule type="expression" dxfId="250" priority="4">
      <formula>AND($AA303="-",$AB303="-")</formula>
    </cfRule>
  </conditionalFormatting>
  <conditionalFormatting sqref="I303">
    <cfRule type="expression" dxfId="249" priority="3">
      <formula>AND($Z303="-",$AA303="-")</formula>
    </cfRule>
  </conditionalFormatting>
  <conditionalFormatting sqref="X271">
    <cfRule type="expression" dxfId="248" priority="2">
      <formula>AND($Z271="-",$AA271="-")</formula>
    </cfRule>
  </conditionalFormatting>
  <conditionalFormatting sqref="N293">
    <cfRule type="expression" dxfId="247" priority="1">
      <formula>AND($Z293="-",$AA293="-")</formula>
    </cfRule>
  </conditionalFormatting>
  <dataValidations count="2">
    <dataValidation type="list" showInputMessage="1" showErrorMessage="1" sqref="AA217:AB245 AA305:AB310 AA314:AB315 AA37:AB68 AA108:AB131 AA133:AB167 AA312:AB312 AA317:AB320 AA91:AB106 AA322:AB334 AA18:AB35 AA564:AB580 AA6:AB16 AA70:AB89 AA208:AB215 AA336:AB337 AA169:AB187 AA189:AB206 AA339:AB342 AA344:AB394 AA500:AB548 AA488:AB496 AA485:AB486 AA396:AB418 AA420:AB470 AA472:AB483 AA550:AB562 AA247:AB265 AA267:AB303">
      <formula1>"Б,П,-"</formula1>
    </dataValidation>
    <dataValidation type="list" allowBlank="1" showInputMessage="1" showErrorMessage="1" sqref="R217:R245 R308:R310 R314:R315 R37:R68 R108:R131 R133:R167 R312 R317:R320 R91:R92 R94:R106 R322:R334 R18:R35 R564:R580 R6:R16 R70:R89 R208:R215 R336:R337 R169:R187 R247:R264 R305:R306 R189:R192 R339:R342 R372:R394 R550:R560 R500:R548 R488:R496 R485:R486 R396:R418 R470 R467 R472 R474:R483 R420:R424 R430:R437 R443:R446 R462:R463 R452:R454 R456 R458 R460 R465 R344:R350 R352:R370 R562 R194:R206">
      <formula1>"'=,'&lt;&gt;,'&lt;,'&gt;,'&gt;=,'&lt;="</formula1>
    </dataValidation>
  </dataValidations>
  <pageMargins left="0.39370078740157477" right="0.39370078740157477" top="0.39370078740157477" bottom="0.39370078740157477" header="0" footer="0"/>
  <pageSetup paperSize="9" scale="35" fitToHeight="0" orientation="landscape" blackAndWhite="1"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368" operator="containsText" id="{732EFADC-DD52-4C72-9674-145743FD18AB}">
            <xm:f>NOT(ISERROR(SEARCH("+",C6)))</xm:f>
            <xm:f>"+"</xm:f>
            <x14:dxf>
              <fill>
                <patternFill>
                  <bgColor rgb="FFFF7C80"/>
                </patternFill>
              </fill>
            </x14:dxf>
          </x14:cfRule>
          <x14:cfRule type="containsText" priority="369" operator="containsText" id="{E92D0A8D-416F-41FC-A71E-751C05560B87}">
            <xm:f>NOT(ISERROR(SEARCH("-",C6)))</xm:f>
            <xm:f>"-"</xm:f>
            <x14:dxf>
              <fill>
                <patternFill>
                  <bgColor theme="9" tint="0.59996337778862885"/>
                </patternFill>
              </fill>
            </x14:dxf>
          </x14:cfRule>
          <xm:sqref>C6:H67 C349:H350 C389:H391 C368:H370 C481:H560 C424:H435 C437:H437 C443:H452 C454:H455 C457:H457 C459:H459 C461:H461 C463:H464 C466:H466 C468:H472 C352:H366 C372:H387 C562:H562 E561:G561 C571:H577 C580:H664 C393:H405 C407:H422 C69:H186 C188:H205 C207:H266 C304:H347 C280:H292 C294:H294</xm:sqref>
        </x14:conditionalFormatting>
        <x14:conditionalFormatting xmlns:xm="http://schemas.microsoft.com/office/excel/2006/main">
          <x14:cfRule type="containsText" priority="363" operator="containsText" id="{8EEADA0D-E704-426A-9243-0FF8228A63DE}">
            <xm:f>NOT(ISERROR(SEARCH("+",C348)))</xm:f>
            <xm:f>"+"</xm:f>
            <x14:dxf>
              <fill>
                <patternFill>
                  <bgColor rgb="FFFF7C80"/>
                </patternFill>
              </fill>
            </x14:dxf>
          </x14:cfRule>
          <x14:cfRule type="containsText" priority="364" operator="containsText" id="{ECB98E9E-D820-4A9D-9634-4219919942FF}">
            <xm:f>NOT(ISERROR(SEARCH("-",C348)))</xm:f>
            <xm:f>"-"</xm:f>
            <x14:dxf>
              <fill>
                <patternFill>
                  <bgColor theme="9" tint="0.59996337778862885"/>
                </patternFill>
              </fill>
            </x14:dxf>
          </x14:cfRule>
          <xm:sqref>C348:H348</xm:sqref>
        </x14:conditionalFormatting>
        <x14:conditionalFormatting xmlns:xm="http://schemas.microsoft.com/office/excel/2006/main">
          <x14:cfRule type="containsText" priority="357" operator="containsText" id="{5F2F1106-378B-433B-BEDF-82DD28EA03D1}">
            <xm:f>NOT(ISERROR(SEARCH("+",C392)))</xm:f>
            <xm:f>"+"</xm:f>
            <x14:dxf>
              <fill>
                <patternFill>
                  <bgColor rgb="FFFF7C80"/>
                </patternFill>
              </fill>
            </x14:dxf>
          </x14:cfRule>
          <x14:cfRule type="containsText" priority="358" operator="containsText" id="{4AF14C85-08CA-41C8-85E7-D1A694BD882C}">
            <xm:f>NOT(ISERROR(SEARCH("-",C392)))</xm:f>
            <xm:f>"-"</xm:f>
            <x14:dxf>
              <fill>
                <patternFill>
                  <bgColor theme="9" tint="0.59996337778862885"/>
                </patternFill>
              </fill>
            </x14:dxf>
          </x14:cfRule>
          <xm:sqref>C392:H392</xm:sqref>
        </x14:conditionalFormatting>
        <x14:conditionalFormatting xmlns:xm="http://schemas.microsoft.com/office/excel/2006/main">
          <x14:cfRule type="containsText" priority="351" operator="containsText" id="{28DF76D5-CF3A-458D-9A34-5401C8AF6589}">
            <xm:f>NOT(ISERROR(SEARCH("+",C388)))</xm:f>
            <xm:f>"+"</xm:f>
            <x14:dxf>
              <fill>
                <patternFill>
                  <bgColor rgb="FFFF7C80"/>
                </patternFill>
              </fill>
            </x14:dxf>
          </x14:cfRule>
          <x14:cfRule type="containsText" priority="352" operator="containsText" id="{98B1F26C-F8E2-43A0-8519-2BF6279C303F}">
            <xm:f>NOT(ISERROR(SEARCH("-",C388)))</xm:f>
            <xm:f>"-"</xm:f>
            <x14:dxf>
              <fill>
                <patternFill>
                  <bgColor theme="9" tint="0.59996337778862885"/>
                </patternFill>
              </fill>
            </x14:dxf>
          </x14:cfRule>
          <xm:sqref>C388:H388</xm:sqref>
        </x14:conditionalFormatting>
        <x14:conditionalFormatting xmlns:xm="http://schemas.microsoft.com/office/excel/2006/main">
          <x14:cfRule type="containsText" priority="346" operator="containsText" id="{CFD7A5FF-247D-44E8-916B-272C13FB77D0}">
            <xm:f>NOT(ISERROR(SEARCH("+",C367)))</xm:f>
            <xm:f>"+"</xm:f>
            <x14:dxf>
              <fill>
                <patternFill>
                  <bgColor rgb="FFFF7C80"/>
                </patternFill>
              </fill>
            </x14:dxf>
          </x14:cfRule>
          <x14:cfRule type="containsText" priority="347" operator="containsText" id="{00C1115C-359F-4EF4-8A97-5B29930C957A}">
            <xm:f>NOT(ISERROR(SEARCH("-",C367)))</xm:f>
            <xm:f>"-"</xm:f>
            <x14:dxf>
              <fill>
                <patternFill>
                  <bgColor theme="9" tint="0.59996337778862885"/>
                </patternFill>
              </fill>
            </x14:dxf>
          </x14:cfRule>
          <xm:sqref>C367:H367</xm:sqref>
        </x14:conditionalFormatting>
        <x14:conditionalFormatting xmlns:xm="http://schemas.microsoft.com/office/excel/2006/main">
          <x14:cfRule type="containsText" priority="341" operator="containsText" id="{632D1EC1-3CFB-4022-9CB5-D3BDA8107300}">
            <xm:f>NOT(ISERROR(SEARCH("+",C406)))</xm:f>
            <xm:f>"+"</xm:f>
            <x14:dxf>
              <fill>
                <patternFill>
                  <bgColor rgb="FFFF7C80"/>
                </patternFill>
              </fill>
            </x14:dxf>
          </x14:cfRule>
          <x14:cfRule type="containsText" priority="342" operator="containsText" id="{FC29EA15-2847-430C-989C-6695FAAD0995}">
            <xm:f>NOT(ISERROR(SEARCH("-",C406)))</xm:f>
            <xm:f>"-"</xm:f>
            <x14:dxf>
              <fill>
                <patternFill>
                  <bgColor theme="9" tint="0.59996337778862885"/>
                </patternFill>
              </fill>
            </x14:dxf>
          </x14:cfRule>
          <xm:sqref>C406:E406 H406</xm:sqref>
        </x14:conditionalFormatting>
        <x14:conditionalFormatting xmlns:xm="http://schemas.microsoft.com/office/excel/2006/main">
          <x14:cfRule type="containsText" priority="329" operator="containsText" id="{EF2AE310-1E6A-4080-88E8-93A706BCBCA9}">
            <xm:f>NOT(ISERROR(SEARCH("+",C473)))</xm:f>
            <xm:f>"+"</xm:f>
            <x14:dxf>
              <fill>
                <patternFill>
                  <bgColor rgb="FFFF7C80"/>
                </patternFill>
              </fill>
            </x14:dxf>
          </x14:cfRule>
          <x14:cfRule type="containsText" priority="330" operator="containsText" id="{3935007B-E6ED-4AAD-849E-22E94EA54B8C}">
            <xm:f>NOT(ISERROR(SEARCH("-",C473)))</xm:f>
            <xm:f>"-"</xm:f>
            <x14:dxf>
              <fill>
                <patternFill>
                  <bgColor theme="9" tint="0.59996337778862885"/>
                </patternFill>
              </fill>
            </x14:dxf>
          </x14:cfRule>
          <xm:sqref>C473:H474 C477:H477</xm:sqref>
        </x14:conditionalFormatting>
        <x14:conditionalFormatting xmlns:xm="http://schemas.microsoft.com/office/excel/2006/main">
          <x14:cfRule type="containsText" priority="324" operator="containsText" id="{7AFCDC39-6E18-4A37-9271-117AB8A42D24}">
            <xm:f>NOT(ISERROR(SEARCH("+",C480)))</xm:f>
            <xm:f>"+"</xm:f>
            <x14:dxf>
              <fill>
                <patternFill>
                  <bgColor rgb="FFFF7C80"/>
                </patternFill>
              </fill>
            </x14:dxf>
          </x14:cfRule>
          <x14:cfRule type="containsText" priority="325" operator="containsText" id="{AFA78D7F-BD92-4130-841B-86C3A9C09DA9}">
            <xm:f>NOT(ISERROR(SEARCH("-",C480)))</xm:f>
            <xm:f>"-"</xm:f>
            <x14:dxf>
              <fill>
                <patternFill>
                  <bgColor theme="9" tint="0.59996337778862885"/>
                </patternFill>
              </fill>
            </x14:dxf>
          </x14:cfRule>
          <xm:sqref>C480:H480</xm:sqref>
        </x14:conditionalFormatting>
        <x14:conditionalFormatting xmlns:xm="http://schemas.microsoft.com/office/excel/2006/main">
          <x14:cfRule type="containsText" priority="319" operator="containsText" id="{4DE0DFB9-AE74-4367-A2E7-D6D247AD7078}">
            <xm:f>NOT(ISERROR(SEARCH("+",C475)))</xm:f>
            <xm:f>"+"</xm:f>
            <x14:dxf>
              <fill>
                <patternFill>
                  <bgColor rgb="FFFF7C80"/>
                </patternFill>
              </fill>
            </x14:dxf>
          </x14:cfRule>
          <x14:cfRule type="containsText" priority="320" operator="containsText" id="{696642AA-D7E7-4696-A3BF-87B35DFC335B}">
            <xm:f>NOT(ISERROR(SEARCH("-",C475)))</xm:f>
            <xm:f>"-"</xm:f>
            <x14:dxf>
              <fill>
                <patternFill>
                  <bgColor theme="9" tint="0.59996337778862885"/>
                </patternFill>
              </fill>
            </x14:dxf>
          </x14:cfRule>
          <xm:sqref>C475:H476</xm:sqref>
        </x14:conditionalFormatting>
        <x14:conditionalFormatting xmlns:xm="http://schemas.microsoft.com/office/excel/2006/main">
          <x14:cfRule type="containsText" priority="314" operator="containsText" id="{84998791-0DDE-4354-A9EA-A61E9A553D79}">
            <xm:f>NOT(ISERROR(SEARCH("+",C478)))</xm:f>
            <xm:f>"+"</xm:f>
            <x14:dxf>
              <fill>
                <patternFill>
                  <bgColor rgb="FFFF7C80"/>
                </patternFill>
              </fill>
            </x14:dxf>
          </x14:cfRule>
          <x14:cfRule type="containsText" priority="315" operator="containsText" id="{708951F7-639F-4531-A367-CE34DF4A2402}">
            <xm:f>NOT(ISERROR(SEARCH("-",C478)))</xm:f>
            <xm:f>"-"</xm:f>
            <x14:dxf>
              <fill>
                <patternFill>
                  <bgColor theme="9" tint="0.59996337778862885"/>
                </patternFill>
              </fill>
            </x14:dxf>
          </x14:cfRule>
          <xm:sqref>C478:H479</xm:sqref>
        </x14:conditionalFormatting>
        <x14:conditionalFormatting xmlns:xm="http://schemas.microsoft.com/office/excel/2006/main">
          <x14:cfRule type="containsText" priority="306" operator="containsText" id="{1B2871AD-F779-4515-8DAB-1F12227634F7}">
            <xm:f>NOT(ISERROR(SEARCH("+",C423)))</xm:f>
            <xm:f>"+"</xm:f>
            <x14:dxf>
              <fill>
                <patternFill>
                  <bgColor rgb="FFFF7C80"/>
                </patternFill>
              </fill>
            </x14:dxf>
          </x14:cfRule>
          <x14:cfRule type="containsText" priority="307" operator="containsText" id="{256D17EE-C8B3-49DB-8D72-3FC4281CE818}">
            <xm:f>NOT(ISERROR(SEARCH("-",C423)))</xm:f>
            <xm:f>"-"</xm:f>
            <x14:dxf>
              <fill>
                <patternFill>
                  <bgColor theme="9" tint="0.59996337778862885"/>
                </patternFill>
              </fill>
            </x14:dxf>
          </x14:cfRule>
          <xm:sqref>C423:H423</xm:sqref>
        </x14:conditionalFormatting>
        <x14:conditionalFormatting xmlns:xm="http://schemas.microsoft.com/office/excel/2006/main">
          <x14:cfRule type="containsText" priority="301" operator="containsText" id="{ED13086A-2361-4D5D-B36B-B52D7B26FEE4}">
            <xm:f>NOT(ISERROR(SEARCH("+",C436)))</xm:f>
            <xm:f>"+"</xm:f>
            <x14:dxf>
              <fill>
                <patternFill>
                  <bgColor rgb="FFFF7C80"/>
                </patternFill>
              </fill>
            </x14:dxf>
          </x14:cfRule>
          <x14:cfRule type="containsText" priority="302" operator="containsText" id="{98D0FE8B-398D-4614-8AB1-64A3DF940F30}">
            <xm:f>NOT(ISERROR(SEARCH("-",C436)))</xm:f>
            <xm:f>"-"</xm:f>
            <x14:dxf>
              <fill>
                <patternFill>
                  <bgColor theme="9" tint="0.59996337778862885"/>
                </patternFill>
              </fill>
            </x14:dxf>
          </x14:cfRule>
          <xm:sqref>C436:H436</xm:sqref>
        </x14:conditionalFormatting>
        <x14:conditionalFormatting xmlns:xm="http://schemas.microsoft.com/office/excel/2006/main">
          <x14:cfRule type="containsText" priority="296" operator="containsText" id="{33BB1B29-0580-44A7-87F4-D30D5544B24A}">
            <xm:f>NOT(ISERROR(SEARCH("+",C438)))</xm:f>
            <xm:f>"+"</xm:f>
            <x14:dxf>
              <fill>
                <patternFill>
                  <bgColor rgb="FFFF7C80"/>
                </patternFill>
              </fill>
            </x14:dxf>
          </x14:cfRule>
          <x14:cfRule type="containsText" priority="297" operator="containsText" id="{925B767C-E86F-41EF-A29A-98A0A1804ACC}">
            <xm:f>NOT(ISERROR(SEARCH("-",C438)))</xm:f>
            <xm:f>"-"</xm:f>
            <x14:dxf>
              <fill>
                <patternFill>
                  <bgColor theme="9" tint="0.59996337778862885"/>
                </patternFill>
              </fill>
            </x14:dxf>
          </x14:cfRule>
          <xm:sqref>C438:H439</xm:sqref>
        </x14:conditionalFormatting>
        <x14:conditionalFormatting xmlns:xm="http://schemas.microsoft.com/office/excel/2006/main">
          <x14:cfRule type="containsText" priority="291" operator="containsText" id="{DA77DE3D-A8D9-487A-921F-2878BD47F5B4}">
            <xm:f>NOT(ISERROR(SEARCH("+",C440)))</xm:f>
            <xm:f>"+"</xm:f>
            <x14:dxf>
              <fill>
                <patternFill>
                  <bgColor rgb="FFFF7C80"/>
                </patternFill>
              </fill>
            </x14:dxf>
          </x14:cfRule>
          <x14:cfRule type="containsText" priority="292" operator="containsText" id="{BCD1AF25-20AF-4F79-BE23-F046853B41DD}">
            <xm:f>NOT(ISERROR(SEARCH("-",C440)))</xm:f>
            <xm:f>"-"</xm:f>
            <x14:dxf>
              <fill>
                <patternFill>
                  <bgColor theme="9" tint="0.59996337778862885"/>
                </patternFill>
              </fill>
            </x14:dxf>
          </x14:cfRule>
          <xm:sqref>C440:H442</xm:sqref>
        </x14:conditionalFormatting>
        <x14:conditionalFormatting xmlns:xm="http://schemas.microsoft.com/office/excel/2006/main">
          <x14:cfRule type="containsText" priority="286" operator="containsText" id="{981BD975-AEE1-4C85-9249-24F7BF19D83F}">
            <xm:f>NOT(ISERROR(SEARCH("+",C453)))</xm:f>
            <xm:f>"+"</xm:f>
            <x14:dxf>
              <fill>
                <patternFill>
                  <bgColor rgb="FFFF7C80"/>
                </patternFill>
              </fill>
            </x14:dxf>
          </x14:cfRule>
          <x14:cfRule type="containsText" priority="287" operator="containsText" id="{085FA2C3-9556-4AC0-84B4-94D20166219A}">
            <xm:f>NOT(ISERROR(SEARCH("-",C453)))</xm:f>
            <xm:f>"-"</xm:f>
            <x14:dxf>
              <fill>
                <patternFill>
                  <bgColor theme="9" tint="0.59996337778862885"/>
                </patternFill>
              </fill>
            </x14:dxf>
          </x14:cfRule>
          <xm:sqref>C453:H453</xm:sqref>
        </x14:conditionalFormatting>
        <x14:conditionalFormatting xmlns:xm="http://schemas.microsoft.com/office/excel/2006/main">
          <x14:cfRule type="containsText" priority="281" operator="containsText" id="{7C70DE91-2EDB-45E4-A42D-8C614425E4FB}">
            <xm:f>NOT(ISERROR(SEARCH("+",C456)))</xm:f>
            <xm:f>"+"</xm:f>
            <x14:dxf>
              <fill>
                <patternFill>
                  <bgColor rgb="FFFF7C80"/>
                </patternFill>
              </fill>
            </x14:dxf>
          </x14:cfRule>
          <x14:cfRule type="containsText" priority="282" operator="containsText" id="{A9A3BC3B-C283-49FF-AACA-3031008C67C8}">
            <xm:f>NOT(ISERROR(SEARCH("-",C456)))</xm:f>
            <xm:f>"-"</xm:f>
            <x14:dxf>
              <fill>
                <patternFill>
                  <bgColor theme="9" tint="0.59996337778862885"/>
                </patternFill>
              </fill>
            </x14:dxf>
          </x14:cfRule>
          <xm:sqref>C456:H456</xm:sqref>
        </x14:conditionalFormatting>
        <x14:conditionalFormatting xmlns:xm="http://schemas.microsoft.com/office/excel/2006/main">
          <x14:cfRule type="containsText" priority="276" operator="containsText" id="{CAB8B945-447B-4F9E-A605-9FB4F047CCE5}">
            <xm:f>NOT(ISERROR(SEARCH("+",C458)))</xm:f>
            <xm:f>"+"</xm:f>
            <x14:dxf>
              <fill>
                <patternFill>
                  <bgColor rgb="FFFF7C80"/>
                </patternFill>
              </fill>
            </x14:dxf>
          </x14:cfRule>
          <x14:cfRule type="containsText" priority="277" operator="containsText" id="{7FE827D6-7719-49D4-8BFC-2B79920D913B}">
            <xm:f>NOT(ISERROR(SEARCH("-",C458)))</xm:f>
            <xm:f>"-"</xm:f>
            <x14:dxf>
              <fill>
                <patternFill>
                  <bgColor theme="9" tint="0.59996337778862885"/>
                </patternFill>
              </fill>
            </x14:dxf>
          </x14:cfRule>
          <xm:sqref>C458:H458</xm:sqref>
        </x14:conditionalFormatting>
        <x14:conditionalFormatting xmlns:xm="http://schemas.microsoft.com/office/excel/2006/main">
          <x14:cfRule type="containsText" priority="271" operator="containsText" id="{3E34EE0D-D0CB-41A6-9F14-3383C43B8261}">
            <xm:f>NOT(ISERROR(SEARCH("+",C460)))</xm:f>
            <xm:f>"+"</xm:f>
            <x14:dxf>
              <fill>
                <patternFill>
                  <bgColor rgb="FFFF7C80"/>
                </patternFill>
              </fill>
            </x14:dxf>
          </x14:cfRule>
          <x14:cfRule type="containsText" priority="272" operator="containsText" id="{BA07452B-E9D6-40A2-B1F1-5C370BF84FF5}">
            <xm:f>NOT(ISERROR(SEARCH("-",C460)))</xm:f>
            <xm:f>"-"</xm:f>
            <x14:dxf>
              <fill>
                <patternFill>
                  <bgColor theme="9" tint="0.59996337778862885"/>
                </patternFill>
              </fill>
            </x14:dxf>
          </x14:cfRule>
          <xm:sqref>C460:H460</xm:sqref>
        </x14:conditionalFormatting>
        <x14:conditionalFormatting xmlns:xm="http://schemas.microsoft.com/office/excel/2006/main">
          <x14:cfRule type="containsText" priority="266" operator="containsText" id="{AC79E49E-4113-4D6B-A63F-DBAA555EAEB4}">
            <xm:f>NOT(ISERROR(SEARCH("+",C462)))</xm:f>
            <xm:f>"+"</xm:f>
            <x14:dxf>
              <fill>
                <patternFill>
                  <bgColor rgb="FFFF7C80"/>
                </patternFill>
              </fill>
            </x14:dxf>
          </x14:cfRule>
          <x14:cfRule type="containsText" priority="267" operator="containsText" id="{6D3D9937-7B0F-4341-8907-4E4247E58C31}">
            <xm:f>NOT(ISERROR(SEARCH("-",C462)))</xm:f>
            <xm:f>"-"</xm:f>
            <x14:dxf>
              <fill>
                <patternFill>
                  <bgColor theme="9" tint="0.59996337778862885"/>
                </patternFill>
              </fill>
            </x14:dxf>
          </x14:cfRule>
          <xm:sqref>C462:H462</xm:sqref>
        </x14:conditionalFormatting>
        <x14:conditionalFormatting xmlns:xm="http://schemas.microsoft.com/office/excel/2006/main">
          <x14:cfRule type="containsText" priority="261" operator="containsText" id="{ECC0FF5E-F4B7-401B-A967-2713DB4D592D}">
            <xm:f>NOT(ISERROR(SEARCH("+",C465)))</xm:f>
            <xm:f>"+"</xm:f>
            <x14:dxf>
              <fill>
                <patternFill>
                  <bgColor rgb="FFFF7C80"/>
                </patternFill>
              </fill>
            </x14:dxf>
          </x14:cfRule>
          <x14:cfRule type="containsText" priority="262" operator="containsText" id="{5F195DF8-7C0A-4EEE-AE0E-8895EB0CB4FD}">
            <xm:f>NOT(ISERROR(SEARCH("-",C465)))</xm:f>
            <xm:f>"-"</xm:f>
            <x14:dxf>
              <fill>
                <patternFill>
                  <bgColor theme="9" tint="0.59996337778862885"/>
                </patternFill>
              </fill>
            </x14:dxf>
          </x14:cfRule>
          <xm:sqref>C465:H465</xm:sqref>
        </x14:conditionalFormatting>
        <x14:conditionalFormatting xmlns:xm="http://schemas.microsoft.com/office/excel/2006/main">
          <x14:cfRule type="containsText" priority="256" operator="containsText" id="{9FA6C1F5-E93E-4216-B06F-3B5F083F9931}">
            <xm:f>NOT(ISERROR(SEARCH("+",C467)))</xm:f>
            <xm:f>"+"</xm:f>
            <x14:dxf>
              <fill>
                <patternFill>
                  <bgColor rgb="FFFF7C80"/>
                </patternFill>
              </fill>
            </x14:dxf>
          </x14:cfRule>
          <x14:cfRule type="containsText" priority="257" operator="containsText" id="{F4CE3337-2DD8-446C-B6F3-AAF9CF34C58A}">
            <xm:f>NOT(ISERROR(SEARCH("-",C467)))</xm:f>
            <xm:f>"-"</xm:f>
            <x14:dxf>
              <fill>
                <patternFill>
                  <bgColor theme="9" tint="0.59996337778862885"/>
                </patternFill>
              </fill>
            </x14:dxf>
          </x14:cfRule>
          <xm:sqref>C467:H467</xm:sqref>
        </x14:conditionalFormatting>
        <x14:conditionalFormatting xmlns:xm="http://schemas.microsoft.com/office/excel/2006/main">
          <x14:cfRule type="containsText" priority="240" operator="containsText" id="{7B48E23D-FDD4-4CA5-B34A-CA4D6F4D6A66}">
            <xm:f>NOT(ISERROR(SEARCH("+",C563)))</xm:f>
            <xm:f>"+"</xm:f>
            <x14:dxf>
              <fill>
                <patternFill>
                  <bgColor rgb="FFFF7C80"/>
                </patternFill>
              </fill>
            </x14:dxf>
          </x14:cfRule>
          <x14:cfRule type="containsText" priority="241" operator="containsText" id="{D8C4ECAC-BEF0-4918-9E42-B658694F5573}">
            <xm:f>NOT(ISERROR(SEARCH("-",C563)))</xm:f>
            <xm:f>"-"</xm:f>
            <x14:dxf>
              <fill>
                <patternFill>
                  <bgColor theme="9" tint="0.59996337778862885"/>
                </patternFill>
              </fill>
            </x14:dxf>
          </x14:cfRule>
          <xm:sqref>C563:H564</xm:sqref>
        </x14:conditionalFormatting>
        <x14:conditionalFormatting xmlns:xm="http://schemas.microsoft.com/office/excel/2006/main">
          <x14:cfRule type="containsText" priority="233" operator="containsText" id="{053F9C13-53CC-45D2-A5EA-3FB7033EDB35}">
            <xm:f>NOT(ISERROR(SEARCH("+",C565)))</xm:f>
            <xm:f>"+"</xm:f>
            <x14:dxf>
              <fill>
                <patternFill>
                  <bgColor rgb="FFFF7C80"/>
                </patternFill>
              </fill>
            </x14:dxf>
          </x14:cfRule>
          <x14:cfRule type="containsText" priority="234" operator="containsText" id="{21514B92-54C3-4F79-ACC8-B3638A7566CE}">
            <xm:f>NOT(ISERROR(SEARCH("-",C565)))</xm:f>
            <xm:f>"-"</xm:f>
            <x14:dxf>
              <fill>
                <patternFill>
                  <bgColor theme="9" tint="0.59996337778862885"/>
                </patternFill>
              </fill>
            </x14:dxf>
          </x14:cfRule>
          <xm:sqref>C565:H570</xm:sqref>
        </x14:conditionalFormatting>
        <x14:conditionalFormatting xmlns:xm="http://schemas.microsoft.com/office/excel/2006/main">
          <x14:cfRule type="containsText" priority="205" operator="containsText" id="{54A46989-4548-466D-B965-D264293ED76B}">
            <xm:f>NOT(ISERROR(SEARCH("+",C578)))</xm:f>
            <xm:f>"+"</xm:f>
            <x14:dxf>
              <fill>
                <patternFill>
                  <bgColor rgb="FFFF7C80"/>
                </patternFill>
              </fill>
            </x14:dxf>
          </x14:cfRule>
          <x14:cfRule type="containsText" priority="206" operator="containsText" id="{011C1D73-9B4A-49CA-AF3A-4A7E2127094F}">
            <xm:f>NOT(ISERROR(SEARCH("-",C578)))</xm:f>
            <xm:f>"-"</xm:f>
            <x14:dxf>
              <fill>
                <patternFill>
                  <bgColor theme="9" tint="0.59996337778862885"/>
                </patternFill>
              </fill>
            </x14:dxf>
          </x14:cfRule>
          <xm:sqref>C578:H578</xm:sqref>
        </x14:conditionalFormatting>
        <x14:conditionalFormatting xmlns:xm="http://schemas.microsoft.com/office/excel/2006/main">
          <x14:cfRule type="containsText" priority="194" operator="containsText" id="{321882A9-54FC-4646-8FE6-D839734717ED}">
            <xm:f>NOT(ISERROR(SEARCH("+",C579)))</xm:f>
            <xm:f>"+"</xm:f>
            <x14:dxf>
              <fill>
                <patternFill>
                  <bgColor rgb="FFFF7C80"/>
                </patternFill>
              </fill>
            </x14:dxf>
          </x14:cfRule>
          <x14:cfRule type="containsText" priority="195" operator="containsText" id="{D1FF428E-2400-4EB1-A3BB-E4B50F654FE2}">
            <xm:f>NOT(ISERROR(SEARCH("-",C579)))</xm:f>
            <xm:f>"-"</xm:f>
            <x14:dxf>
              <fill>
                <patternFill>
                  <bgColor theme="9" tint="0.59996337778862885"/>
                </patternFill>
              </fill>
            </x14:dxf>
          </x14:cfRule>
          <xm:sqref>C579:H579</xm:sqref>
        </x14:conditionalFormatting>
        <x14:conditionalFormatting xmlns:xm="http://schemas.microsoft.com/office/excel/2006/main">
          <x14:cfRule type="containsText" priority="188" operator="containsText" id="{1A1F3FDF-2E4F-4BB5-9F42-E529E849B465}">
            <xm:f>NOT(ISERROR(SEARCH("+",F406)))</xm:f>
            <xm:f>"+"</xm:f>
            <x14:dxf>
              <fill>
                <patternFill>
                  <bgColor rgb="FFFF7C80"/>
                </patternFill>
              </fill>
            </x14:dxf>
          </x14:cfRule>
          <x14:cfRule type="containsText" priority="189" operator="containsText" id="{ECB48214-CD46-4770-B2A3-78309461E833}">
            <xm:f>NOT(ISERROR(SEARCH("-",F406)))</xm:f>
            <xm:f>"-"</xm:f>
            <x14:dxf>
              <fill>
                <patternFill>
                  <bgColor theme="9" tint="0.59996337778862885"/>
                </patternFill>
              </fill>
            </x14:dxf>
          </x14:cfRule>
          <xm:sqref>F406:G406</xm:sqref>
        </x14:conditionalFormatting>
        <x14:conditionalFormatting xmlns:xm="http://schemas.microsoft.com/office/excel/2006/main">
          <x14:cfRule type="containsText" priority="185" operator="containsText" id="{7A723F73-4945-40B3-B159-A309D80D41C1}">
            <xm:f>NOT(ISERROR(SEARCH("+",C68)))</xm:f>
            <xm:f>"+"</xm:f>
            <x14:dxf>
              <fill>
                <patternFill>
                  <bgColor rgb="FFFF7C80"/>
                </patternFill>
              </fill>
            </x14:dxf>
          </x14:cfRule>
          <x14:cfRule type="containsText" priority="186" operator="containsText" id="{62132E0E-1EF2-4B39-94BC-0B4480D63923}">
            <xm:f>NOT(ISERROR(SEARCH("-",C68)))</xm:f>
            <xm:f>"-"</xm:f>
            <x14:dxf>
              <fill>
                <patternFill>
                  <bgColor theme="9" tint="0.59996337778862885"/>
                </patternFill>
              </fill>
            </x14:dxf>
          </x14:cfRule>
          <xm:sqref>C68:H68</xm:sqref>
        </x14:conditionalFormatting>
        <x14:conditionalFormatting xmlns:xm="http://schemas.microsoft.com/office/excel/2006/main">
          <x14:cfRule type="containsText" priority="179" operator="containsText" id="{B9505A63-8BAD-40CA-9C8C-0E4F261F60A2}">
            <xm:f>NOT(ISERROR(SEARCH("+",C187)))</xm:f>
            <xm:f>"+"</xm:f>
            <x14:dxf>
              <fill>
                <patternFill>
                  <bgColor rgb="FFFF7C80"/>
                </patternFill>
              </fill>
            </x14:dxf>
          </x14:cfRule>
          <x14:cfRule type="containsText" priority="180" operator="containsText" id="{020502D8-0305-48A9-B597-07657CF610E0}">
            <xm:f>NOT(ISERROR(SEARCH("-",C187)))</xm:f>
            <xm:f>"-"</xm:f>
            <x14:dxf>
              <fill>
                <patternFill>
                  <bgColor theme="9" tint="0.59996337778862885"/>
                </patternFill>
              </fill>
            </x14:dxf>
          </x14:cfRule>
          <xm:sqref>C187:H187</xm:sqref>
        </x14:conditionalFormatting>
        <x14:conditionalFormatting xmlns:xm="http://schemas.microsoft.com/office/excel/2006/main">
          <x14:cfRule type="containsText" priority="173" operator="containsText" id="{6EB47971-6F74-4631-AE9B-0B76552117E6}">
            <xm:f>NOT(ISERROR(SEARCH("+",C206)))</xm:f>
            <xm:f>"+"</xm:f>
            <x14:dxf>
              <fill>
                <patternFill>
                  <bgColor rgb="FFFF7C80"/>
                </patternFill>
              </fill>
            </x14:dxf>
          </x14:cfRule>
          <x14:cfRule type="containsText" priority="174" operator="containsText" id="{0CA82E56-C164-4D36-8C58-2FED65E89ACC}">
            <xm:f>NOT(ISERROR(SEARCH("-",C206)))</xm:f>
            <xm:f>"-"</xm:f>
            <x14:dxf>
              <fill>
                <patternFill>
                  <bgColor theme="9" tint="0.59996337778862885"/>
                </patternFill>
              </fill>
            </x14:dxf>
          </x14:cfRule>
          <xm:sqref>C206:H206</xm:sqref>
        </x14:conditionalFormatting>
        <x14:conditionalFormatting xmlns:xm="http://schemas.microsoft.com/office/excel/2006/main">
          <x14:cfRule type="containsText" priority="165" operator="containsText" id="{7D85D972-9FC8-4AAE-9917-58E62F446A3F}">
            <xm:f>NOT(ISERROR(SEARCH("+",C267)))</xm:f>
            <xm:f>"+"</xm:f>
            <x14:dxf>
              <fill>
                <patternFill>
                  <bgColor rgb="FFFF7C80"/>
                </patternFill>
              </fill>
            </x14:dxf>
          </x14:cfRule>
          <x14:cfRule type="containsText" priority="166" operator="containsText" id="{A6447267-0141-44CF-849F-92C8766F888F}">
            <xm:f>NOT(ISERROR(SEARCH("-",C267)))</xm:f>
            <xm:f>"-"</xm:f>
            <x14:dxf>
              <fill>
                <patternFill>
                  <bgColor theme="9" tint="0.59996337778862885"/>
                </patternFill>
              </fill>
            </x14:dxf>
          </x14:cfRule>
          <xm:sqref>C267:H278</xm:sqref>
        </x14:conditionalFormatting>
        <x14:conditionalFormatting xmlns:xm="http://schemas.microsoft.com/office/excel/2006/main">
          <x14:cfRule type="containsText" priority="134" operator="containsText" id="{98CFECA0-54D2-47EB-B84B-853A6DCDEE11}">
            <xm:f>NOT(ISERROR(SEARCH("+",C279)))</xm:f>
            <xm:f>"+"</xm:f>
            <x14:dxf>
              <fill>
                <patternFill>
                  <bgColor rgb="FFFF7C80"/>
                </patternFill>
              </fill>
            </x14:dxf>
          </x14:cfRule>
          <x14:cfRule type="containsText" priority="135" operator="containsText" id="{1F3B21B5-775D-4503-8264-250CA020B3EB}">
            <xm:f>NOT(ISERROR(SEARCH("-",C279)))</xm:f>
            <xm:f>"-"</xm:f>
            <x14:dxf>
              <fill>
                <patternFill>
                  <bgColor theme="9" tint="0.59996337778862885"/>
                </patternFill>
              </fill>
            </x14:dxf>
          </x14:cfRule>
          <xm:sqref>C279:H279</xm:sqref>
        </x14:conditionalFormatting>
        <x14:conditionalFormatting xmlns:xm="http://schemas.microsoft.com/office/excel/2006/main">
          <x14:cfRule type="containsText" priority="126" operator="containsText" id="{EC96D194-975F-40EC-A020-B70AD3BD5532}">
            <xm:f>NOT(ISERROR(SEARCH("+",C293)))</xm:f>
            <xm:f>"+"</xm:f>
            <x14:dxf>
              <fill>
                <patternFill>
                  <bgColor rgb="FFFF7C80"/>
                </patternFill>
              </fill>
            </x14:dxf>
          </x14:cfRule>
          <x14:cfRule type="containsText" priority="127" operator="containsText" id="{2B2351D3-9F74-4CD1-A32E-2B1CF5C0A710}">
            <xm:f>NOT(ISERROR(SEARCH("-",C293)))</xm:f>
            <xm:f>"-"</xm:f>
            <x14:dxf>
              <fill>
                <patternFill>
                  <bgColor theme="9" tint="0.59996337778862885"/>
                </patternFill>
              </fill>
            </x14:dxf>
          </x14:cfRule>
          <xm:sqref>C293:H293</xm:sqref>
        </x14:conditionalFormatting>
        <x14:conditionalFormatting xmlns:xm="http://schemas.microsoft.com/office/excel/2006/main">
          <x14:cfRule type="containsText" priority="100" operator="containsText" id="{EF97048C-CD73-45B3-87DE-EE4379362BE8}">
            <xm:f>NOT(ISERROR(SEARCH("+",C295)))</xm:f>
            <xm:f>"+"</xm:f>
            <x14:dxf>
              <fill>
                <patternFill>
                  <bgColor rgb="FFFF7C80"/>
                </patternFill>
              </fill>
            </x14:dxf>
          </x14:cfRule>
          <x14:cfRule type="containsText" priority="101" operator="containsText" id="{82116DA7-2FDF-4497-A167-54CF28D00121}">
            <xm:f>NOT(ISERROR(SEARCH("-",C295)))</xm:f>
            <xm:f>"-"</xm:f>
            <x14:dxf>
              <fill>
                <patternFill>
                  <bgColor theme="9" tint="0.59996337778862885"/>
                </patternFill>
              </fill>
            </x14:dxf>
          </x14:cfRule>
          <xm:sqref>C295:H295</xm:sqref>
        </x14:conditionalFormatting>
        <x14:conditionalFormatting xmlns:xm="http://schemas.microsoft.com/office/excel/2006/main">
          <x14:cfRule type="containsText" priority="96" operator="containsText" id="{A285145D-8953-4A94-B9A3-30BA8B1BD440}">
            <xm:f>NOT(ISERROR(SEARCH("+",C296)))</xm:f>
            <xm:f>"+"</xm:f>
            <x14:dxf>
              <fill>
                <patternFill>
                  <bgColor rgb="FFFF7C80"/>
                </patternFill>
              </fill>
            </x14:dxf>
          </x14:cfRule>
          <x14:cfRule type="containsText" priority="97" operator="containsText" id="{3948BF20-DB39-4168-BD4A-D8CDD69A8F84}">
            <xm:f>NOT(ISERROR(SEARCH("-",C296)))</xm:f>
            <xm:f>"-"</xm:f>
            <x14:dxf>
              <fill>
                <patternFill>
                  <bgColor theme="9" tint="0.59996337778862885"/>
                </patternFill>
              </fill>
            </x14:dxf>
          </x14:cfRule>
          <xm:sqref>C296:H296</xm:sqref>
        </x14:conditionalFormatting>
        <x14:conditionalFormatting xmlns:xm="http://schemas.microsoft.com/office/excel/2006/main">
          <x14:cfRule type="containsText" priority="92" operator="containsText" id="{AA425872-1B4C-417B-B16C-7EC7E3605583}">
            <xm:f>NOT(ISERROR(SEARCH("+",C297)))</xm:f>
            <xm:f>"+"</xm:f>
            <x14:dxf>
              <fill>
                <patternFill>
                  <bgColor rgb="FFFF7C80"/>
                </patternFill>
              </fill>
            </x14:dxf>
          </x14:cfRule>
          <x14:cfRule type="containsText" priority="93" operator="containsText" id="{0C4F64CE-65A2-44AA-B78A-27C73554E335}">
            <xm:f>NOT(ISERROR(SEARCH("-",C297)))</xm:f>
            <xm:f>"-"</xm:f>
            <x14:dxf>
              <fill>
                <patternFill>
                  <bgColor theme="9" tint="0.59996337778862885"/>
                </patternFill>
              </fill>
            </x14:dxf>
          </x14:cfRule>
          <xm:sqref>C297:H297</xm:sqref>
        </x14:conditionalFormatting>
        <x14:conditionalFormatting xmlns:xm="http://schemas.microsoft.com/office/excel/2006/main">
          <x14:cfRule type="containsText" priority="88" operator="containsText" id="{2203F2BC-6298-436C-8901-E93ED8354FB1}">
            <xm:f>NOT(ISERROR(SEARCH("+",C298)))</xm:f>
            <xm:f>"+"</xm:f>
            <x14:dxf>
              <fill>
                <patternFill>
                  <bgColor rgb="FFFF7C80"/>
                </patternFill>
              </fill>
            </x14:dxf>
          </x14:cfRule>
          <x14:cfRule type="containsText" priority="89" operator="containsText" id="{412CF354-6C76-4683-9B9E-D6147C4E5F12}">
            <xm:f>NOT(ISERROR(SEARCH("-",C298)))</xm:f>
            <xm:f>"-"</xm:f>
            <x14:dxf>
              <fill>
                <patternFill>
                  <bgColor theme="9" tint="0.59996337778862885"/>
                </patternFill>
              </fill>
            </x14:dxf>
          </x14:cfRule>
          <xm:sqref>C298:H298</xm:sqref>
        </x14:conditionalFormatting>
        <x14:conditionalFormatting xmlns:xm="http://schemas.microsoft.com/office/excel/2006/main">
          <x14:cfRule type="containsText" priority="84" operator="containsText" id="{F75DFC92-1163-4058-8DAE-D807EECD5FB1}">
            <xm:f>NOT(ISERROR(SEARCH("+",C299)))</xm:f>
            <xm:f>"+"</xm:f>
            <x14:dxf>
              <fill>
                <patternFill>
                  <bgColor rgb="FFFF7C80"/>
                </patternFill>
              </fill>
            </x14:dxf>
          </x14:cfRule>
          <x14:cfRule type="containsText" priority="85" operator="containsText" id="{3DF7ED43-49CE-41CF-B4AA-1F62A2944E67}">
            <xm:f>NOT(ISERROR(SEARCH("-",C299)))</xm:f>
            <xm:f>"-"</xm:f>
            <x14:dxf>
              <fill>
                <patternFill>
                  <bgColor theme="9" tint="0.59996337778862885"/>
                </patternFill>
              </fill>
            </x14:dxf>
          </x14:cfRule>
          <xm:sqref>C299:H299</xm:sqref>
        </x14:conditionalFormatting>
        <x14:conditionalFormatting xmlns:xm="http://schemas.microsoft.com/office/excel/2006/main">
          <x14:cfRule type="containsText" priority="80" operator="containsText" id="{4BD37B65-4269-4B34-A9B5-A587451FCD50}">
            <xm:f>NOT(ISERROR(SEARCH("+",C300)))</xm:f>
            <xm:f>"+"</xm:f>
            <x14:dxf>
              <fill>
                <patternFill>
                  <bgColor rgb="FFFF7C80"/>
                </patternFill>
              </fill>
            </x14:dxf>
          </x14:cfRule>
          <x14:cfRule type="containsText" priority="81" operator="containsText" id="{5C9F5AAB-17AE-4B5C-9084-A00447DAE2F3}">
            <xm:f>NOT(ISERROR(SEARCH("-",C300)))</xm:f>
            <xm:f>"-"</xm:f>
            <x14:dxf>
              <fill>
                <patternFill>
                  <bgColor theme="9" tint="0.59996337778862885"/>
                </patternFill>
              </fill>
            </x14:dxf>
          </x14:cfRule>
          <xm:sqref>C300:H300</xm:sqref>
        </x14:conditionalFormatting>
        <x14:conditionalFormatting xmlns:xm="http://schemas.microsoft.com/office/excel/2006/main">
          <x14:cfRule type="containsText" priority="76" operator="containsText" id="{3371ED61-7FC6-44EF-8D5D-C48158E3CFC4}">
            <xm:f>NOT(ISERROR(SEARCH("+",C301)))</xm:f>
            <xm:f>"+"</xm:f>
            <x14:dxf>
              <fill>
                <patternFill>
                  <bgColor rgb="FFFF7C80"/>
                </patternFill>
              </fill>
            </x14:dxf>
          </x14:cfRule>
          <x14:cfRule type="containsText" priority="77" operator="containsText" id="{6AAD7C86-C74D-4ED2-9D98-CE599F8AA26C}">
            <xm:f>NOT(ISERROR(SEARCH("-",C301)))</xm:f>
            <xm:f>"-"</xm:f>
            <x14:dxf>
              <fill>
                <patternFill>
                  <bgColor theme="9" tint="0.59996337778862885"/>
                </patternFill>
              </fill>
            </x14:dxf>
          </x14:cfRule>
          <xm:sqref>C301:H301</xm:sqref>
        </x14:conditionalFormatting>
        <x14:conditionalFormatting xmlns:xm="http://schemas.microsoft.com/office/excel/2006/main">
          <x14:cfRule type="containsText" priority="72" operator="containsText" id="{655AF154-5842-4E81-B9C4-5151B57D5DFF}">
            <xm:f>NOT(ISERROR(SEARCH("+",C302)))</xm:f>
            <xm:f>"+"</xm:f>
            <x14:dxf>
              <fill>
                <patternFill>
                  <bgColor rgb="FFFF7C80"/>
                </patternFill>
              </fill>
            </x14:dxf>
          </x14:cfRule>
          <x14:cfRule type="containsText" priority="73" operator="containsText" id="{8E87B2A2-F459-45B6-B671-C9DFFC9FC44F}">
            <xm:f>NOT(ISERROR(SEARCH("-",C302)))</xm:f>
            <xm:f>"-"</xm:f>
            <x14:dxf>
              <fill>
                <patternFill>
                  <bgColor theme="9" tint="0.59996337778862885"/>
                </patternFill>
              </fill>
            </x14:dxf>
          </x14:cfRule>
          <xm:sqref>C302:H302</xm:sqref>
        </x14:conditionalFormatting>
        <x14:conditionalFormatting xmlns:xm="http://schemas.microsoft.com/office/excel/2006/main">
          <x14:cfRule type="containsText" priority="61" operator="containsText" id="{10A3C826-A4B7-4851-9206-86411D9B91A2}">
            <xm:f>NOT(ISERROR(SEARCH("+",C303)))</xm:f>
            <xm:f>"+"</xm:f>
            <x14:dxf>
              <fill>
                <patternFill>
                  <bgColor rgb="FFFF7C80"/>
                </patternFill>
              </fill>
            </x14:dxf>
          </x14:cfRule>
          <x14:cfRule type="containsText" priority="62" operator="containsText" id="{10DDE405-3B09-43CB-972E-581EB3BCA2BF}">
            <xm:f>NOT(ISERROR(SEARCH("-",C303)))</xm:f>
            <xm:f>"-"</xm:f>
            <x14:dxf>
              <fill>
                <patternFill>
                  <bgColor theme="9" tint="0.59996337778862885"/>
                </patternFill>
              </fill>
            </x14:dxf>
          </x14:cfRule>
          <xm:sqref>C303:H303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pageSetUpPr fitToPage="1"/>
  </sheetPr>
  <dimension ref="A2:BC692"/>
  <sheetViews>
    <sheetView tabSelected="1" zoomScale="60" zoomScaleNormal="60" workbookViewId="0">
      <pane ySplit="4" topLeftCell="A5" activePane="bottomLeft" state="frozen"/>
      <selection activeCell="R495" sqref="R495"/>
      <selection pane="bottomLeft" activeCell="U343" sqref="U343"/>
    </sheetView>
  </sheetViews>
  <sheetFormatPr defaultRowHeight="15" outlineLevelRow="1" x14ac:dyDescent="0.25"/>
  <cols>
    <col min="1" max="1" width="1.140625" style="6" customWidth="1"/>
    <col min="2" max="2" width="16.28515625" style="7" customWidth="1"/>
    <col min="3" max="3" width="2.85546875" style="8" customWidth="1"/>
    <col min="4" max="4" width="3.42578125" style="8" bestFit="1" customWidth="1"/>
    <col min="5" max="6" width="3.140625" style="8" bestFit="1" customWidth="1"/>
    <col min="7" max="7" width="2.42578125" style="8" bestFit="1" customWidth="1"/>
    <col min="8" max="8" width="2.5703125" style="8" bestFit="1" customWidth="1"/>
    <col min="9" max="9" width="14.85546875" style="8" customWidth="1"/>
    <col min="10" max="10" width="15.7109375" style="8" customWidth="1"/>
    <col min="11" max="11" width="12.85546875" style="8" customWidth="1"/>
    <col min="12" max="12" width="13.7109375" style="8" bestFit="1" customWidth="1"/>
    <col min="13" max="13" width="8.5703125" style="8" bestFit="1" customWidth="1"/>
    <col min="14" max="14" width="15.7109375" style="8" customWidth="1"/>
    <col min="15" max="15" width="17.85546875" style="8" customWidth="1"/>
    <col min="16" max="16" width="26.7109375" style="8" bestFit="1" customWidth="1"/>
    <col min="17" max="17" width="10.85546875" style="8" customWidth="1"/>
    <col min="18" max="18" width="5.7109375" style="8" customWidth="1"/>
    <col min="19" max="19" width="18.5703125" style="8" customWidth="1"/>
    <col min="20" max="20" width="25.140625" style="8" customWidth="1"/>
    <col min="21" max="21" width="17.85546875" style="8" customWidth="1"/>
    <col min="22" max="22" width="13.7109375" style="8" bestFit="1" customWidth="1"/>
    <col min="23" max="23" width="20" style="8" customWidth="1"/>
    <col min="24" max="24" width="30.42578125" style="8" customWidth="1"/>
    <col min="25" max="25" width="33.7109375" style="8" customWidth="1"/>
    <col min="26" max="26" width="22.140625" style="8" customWidth="1"/>
    <col min="27" max="27" width="26.5703125" style="8" customWidth="1"/>
    <col min="28" max="28" width="10.85546875" style="8" customWidth="1"/>
    <col min="29" max="29" width="61.42578125" style="6" customWidth="1"/>
    <col min="30" max="31" width="14.140625" style="8" customWidth="1"/>
    <col min="32" max="32" width="46.7109375" style="9" customWidth="1"/>
    <col min="33" max="33" width="14.140625" style="10" customWidth="1"/>
    <col min="34" max="34" width="11.42578125" style="14" customWidth="1"/>
    <col min="35" max="35" width="12.140625" style="14" customWidth="1"/>
    <col min="36" max="37" width="2.42578125" style="14" hidden="1" customWidth="1"/>
    <col min="38" max="38" width="2.42578125" style="78" hidden="1" customWidth="1"/>
    <col min="39" max="39" width="38.28515625" style="78" hidden="1" customWidth="1"/>
    <col min="40" max="40" width="35.42578125" style="78" hidden="1" customWidth="1"/>
    <col min="41" max="41" width="7.42578125" style="78" hidden="1" customWidth="1"/>
    <col min="42" max="42" width="9.140625" style="78" hidden="1" customWidth="1"/>
    <col min="43" max="43" width="12.42578125" style="78" hidden="1" customWidth="1"/>
    <col min="44" max="44" width="10.7109375" style="78" hidden="1" customWidth="1"/>
    <col min="45" max="45" width="40.5703125" style="79" hidden="1" customWidth="1"/>
    <col min="46" max="46" width="3.85546875" style="79" hidden="1" customWidth="1"/>
    <col min="47" max="47" width="54.28515625" style="78" hidden="1" customWidth="1"/>
    <col min="48" max="48" width="35.42578125" style="78" hidden="1" customWidth="1"/>
    <col min="49" max="49" width="5" style="78" hidden="1" customWidth="1"/>
    <col min="50" max="50" width="9.140625" style="78" hidden="1" customWidth="1"/>
    <col min="51" max="51" width="27.7109375" style="78" hidden="1" customWidth="1"/>
    <col min="52" max="52" width="10.7109375" style="78" hidden="1" customWidth="1"/>
    <col min="53" max="53" width="18.7109375" style="79" hidden="1" customWidth="1"/>
    <col min="54" max="54" width="1" style="78" customWidth="1"/>
    <col min="55" max="55" width="35.28515625" style="6" customWidth="1"/>
    <col min="56" max="16384" width="9.140625" style="6"/>
  </cols>
  <sheetData>
    <row r="2" spans="2:55" ht="15" customHeight="1" x14ac:dyDescent="0.25">
      <c r="B2" s="631" t="s">
        <v>88</v>
      </c>
      <c r="C2" s="631" t="s">
        <v>89</v>
      </c>
      <c r="D2" s="631"/>
      <c r="E2" s="631"/>
      <c r="F2" s="631"/>
      <c r="G2" s="631"/>
      <c r="H2" s="631"/>
      <c r="I2" s="631" t="s">
        <v>90</v>
      </c>
      <c r="J2" s="631" t="s">
        <v>68</v>
      </c>
      <c r="K2" s="672" t="s">
        <v>502</v>
      </c>
      <c r="L2" s="672" t="s">
        <v>503</v>
      </c>
      <c r="M2" s="631" t="s">
        <v>91</v>
      </c>
      <c r="N2" s="630" t="s">
        <v>92</v>
      </c>
      <c r="O2" s="630"/>
      <c r="P2" s="630" t="s">
        <v>93</v>
      </c>
      <c r="Q2" s="630"/>
      <c r="R2" s="630" t="s">
        <v>94</v>
      </c>
      <c r="S2" s="630" t="s">
        <v>90</v>
      </c>
      <c r="T2" s="631" t="s">
        <v>68</v>
      </c>
      <c r="U2" s="672" t="s">
        <v>502</v>
      </c>
      <c r="V2" s="672" t="s">
        <v>503</v>
      </c>
      <c r="W2" s="631" t="s">
        <v>91</v>
      </c>
      <c r="X2" s="630" t="s">
        <v>92</v>
      </c>
      <c r="Y2" s="630"/>
      <c r="Z2" s="630"/>
      <c r="AA2" s="630" t="s">
        <v>93</v>
      </c>
      <c r="AB2" s="630"/>
      <c r="AC2" s="674" t="s">
        <v>99</v>
      </c>
      <c r="AD2" s="630" t="s">
        <v>100</v>
      </c>
      <c r="AE2" s="630"/>
      <c r="AF2" s="631" t="s">
        <v>101</v>
      </c>
      <c r="AG2" s="625" t="s">
        <v>102</v>
      </c>
      <c r="AH2" s="626" t="s">
        <v>103</v>
      </c>
      <c r="AI2" s="627"/>
      <c r="AJ2" s="80"/>
      <c r="AK2" s="80"/>
    </row>
    <row r="3" spans="2:55" s="14" customFormat="1" ht="30" customHeight="1" x14ac:dyDescent="0.25">
      <c r="B3" s="631"/>
      <c r="C3" s="12" t="s">
        <v>104</v>
      </c>
      <c r="D3" s="12" t="s">
        <v>105</v>
      </c>
      <c r="E3" s="12" t="s">
        <v>106</v>
      </c>
      <c r="F3" s="12" t="s">
        <v>107</v>
      </c>
      <c r="G3" s="12" t="s">
        <v>108</v>
      </c>
      <c r="H3" s="12" t="s">
        <v>504</v>
      </c>
      <c r="I3" s="631"/>
      <c r="J3" s="631"/>
      <c r="K3" s="673"/>
      <c r="L3" s="673"/>
      <c r="M3" s="631"/>
      <c r="N3" s="13" t="s">
        <v>109</v>
      </c>
      <c r="O3" s="13" t="s">
        <v>505</v>
      </c>
      <c r="P3" s="13" t="s">
        <v>109</v>
      </c>
      <c r="Q3" s="13" t="s">
        <v>505</v>
      </c>
      <c r="R3" s="630"/>
      <c r="S3" s="630"/>
      <c r="T3" s="631"/>
      <c r="U3" s="673"/>
      <c r="V3" s="673"/>
      <c r="W3" s="631"/>
      <c r="X3" s="13" t="s">
        <v>109</v>
      </c>
      <c r="Y3" s="363" t="s">
        <v>1555</v>
      </c>
      <c r="Z3" s="13" t="s">
        <v>505</v>
      </c>
      <c r="AA3" s="13" t="s">
        <v>109</v>
      </c>
      <c r="AB3" s="13" t="s">
        <v>505</v>
      </c>
      <c r="AC3" s="674"/>
      <c r="AD3" s="13" t="s">
        <v>111</v>
      </c>
      <c r="AE3" s="13" t="s">
        <v>112</v>
      </c>
      <c r="AF3" s="631"/>
      <c r="AG3" s="625"/>
      <c r="AH3" s="15" t="s">
        <v>113</v>
      </c>
      <c r="AI3" s="15" t="s">
        <v>114</v>
      </c>
      <c r="AJ3" s="80"/>
      <c r="AK3" s="80"/>
      <c r="AL3" s="79"/>
      <c r="AM3" s="79"/>
      <c r="AN3" s="79"/>
      <c r="AO3" s="79"/>
      <c r="AP3" s="79"/>
      <c r="AQ3" s="79"/>
      <c r="AR3" s="79"/>
      <c r="AS3" s="79"/>
      <c r="AT3" s="79"/>
      <c r="AU3" s="79"/>
      <c r="AV3" s="79"/>
      <c r="AW3" s="79"/>
      <c r="AX3" s="79"/>
      <c r="AY3" s="79"/>
      <c r="AZ3" s="79"/>
      <c r="BA3" s="79"/>
      <c r="BB3" s="79"/>
    </row>
    <row r="4" spans="2:55" x14ac:dyDescent="0.25">
      <c r="B4" s="149"/>
      <c r="C4" s="149"/>
      <c r="D4" s="149"/>
      <c r="E4" s="149"/>
      <c r="F4" s="149"/>
      <c r="G4" s="149"/>
      <c r="H4" s="149"/>
      <c r="I4" s="149"/>
      <c r="J4" s="149"/>
      <c r="K4" s="149"/>
      <c r="L4" s="149"/>
      <c r="M4" s="149"/>
      <c r="N4" s="61"/>
      <c r="O4" s="61"/>
      <c r="P4" s="61"/>
      <c r="Q4" s="61"/>
      <c r="R4" s="61"/>
      <c r="S4" s="61"/>
      <c r="T4" s="149"/>
      <c r="U4" s="149"/>
      <c r="V4" s="149"/>
      <c r="W4" s="149"/>
      <c r="X4" s="61"/>
      <c r="Y4" s="367"/>
      <c r="Z4" s="61"/>
      <c r="AA4" s="61"/>
      <c r="AB4" s="61"/>
      <c r="AC4" s="150"/>
      <c r="AD4" s="61"/>
      <c r="AE4" s="61"/>
      <c r="AF4" s="151"/>
      <c r="AG4" s="152"/>
    </row>
    <row r="5" spans="2:55" s="23" customFormat="1" ht="15" customHeight="1" collapsed="1" x14ac:dyDescent="0.25">
      <c r="B5" s="623" t="s">
        <v>1040</v>
      </c>
      <c r="C5" s="624"/>
      <c r="D5" s="624"/>
      <c r="E5" s="624"/>
      <c r="F5" s="624"/>
      <c r="G5" s="624"/>
      <c r="H5" s="624"/>
      <c r="I5" s="624"/>
      <c r="J5" s="624"/>
      <c r="K5" s="624"/>
      <c r="L5" s="624"/>
      <c r="M5" s="624"/>
      <c r="N5" s="624"/>
      <c r="O5" s="624"/>
      <c r="P5" s="624"/>
      <c r="Q5" s="624"/>
      <c r="R5" s="624"/>
      <c r="S5" s="624"/>
      <c r="T5" s="624"/>
      <c r="U5" s="624"/>
      <c r="V5" s="624"/>
      <c r="W5" s="624"/>
      <c r="X5" s="624"/>
      <c r="Y5" s="624"/>
      <c r="Z5" s="624"/>
      <c r="AA5" s="624"/>
      <c r="AB5" s="624"/>
      <c r="AC5" s="624"/>
      <c r="AD5" s="624"/>
      <c r="AE5" s="624"/>
      <c r="AF5" s="624"/>
      <c r="AG5" s="153"/>
      <c r="AH5" s="32"/>
      <c r="AI5" s="32"/>
      <c r="AJ5" s="6">
        <f t="shared" ref="AJ5:AJ12" si="0">IF(AH5="Включена",1,0)</f>
        <v>0</v>
      </c>
      <c r="AK5" s="6">
        <f t="shared" ref="AK5:AK12" si="1">IF(AH5="Черновик",1,0)</f>
        <v>0</v>
      </c>
      <c r="AL5" s="6">
        <f t="shared" ref="AL5:AL12" si="2">IF(AH5="Отсутствует",1,0)</f>
        <v>0</v>
      </c>
      <c r="AM5" s="92"/>
      <c r="AN5" s="92"/>
      <c r="AO5" s="92"/>
      <c r="AP5" s="92"/>
      <c r="AQ5" s="92"/>
      <c r="AR5" s="92"/>
      <c r="AS5" s="79"/>
      <c r="AT5" s="92"/>
      <c r="AU5" s="92"/>
      <c r="AV5" s="92"/>
      <c r="AW5" s="92"/>
      <c r="AX5" s="92"/>
      <c r="AY5" s="92"/>
      <c r="AZ5" s="92"/>
      <c r="BA5" s="79"/>
      <c r="BB5" s="92"/>
    </row>
    <row r="6" spans="2:55" s="23" customFormat="1" ht="99.75" hidden="1" outlineLevel="1" x14ac:dyDescent="0.25">
      <c r="B6" s="24" t="str">
        <f t="shared" ref="B6:B7" si="3">"М"&amp;COUNTA($C$6:C6)&amp;"_"&amp;MID(I6,5,3)&amp;"_6"&amp;MID(S6,6,2)</f>
        <v>М1_124_625</v>
      </c>
      <c r="C6" s="25" t="s">
        <v>116</v>
      </c>
      <c r="D6" s="25" t="s">
        <v>116</v>
      </c>
      <c r="E6" s="25" t="s">
        <v>117</v>
      </c>
      <c r="F6" s="25" t="s">
        <v>116</v>
      </c>
      <c r="G6" s="25" t="s">
        <v>116</v>
      </c>
      <c r="H6" s="25" t="s">
        <v>116</v>
      </c>
      <c r="I6" s="25" t="s">
        <v>128</v>
      </c>
      <c r="J6" s="25"/>
      <c r="K6" s="25"/>
      <c r="L6" s="25"/>
      <c r="M6" s="25" t="s">
        <v>125</v>
      </c>
      <c r="N6" s="25" t="s">
        <v>1041</v>
      </c>
      <c r="O6" s="25"/>
      <c r="P6" s="25" t="s">
        <v>124</v>
      </c>
      <c r="Q6" s="25"/>
      <c r="R6" s="26" t="s">
        <v>122</v>
      </c>
      <c r="S6" s="25" t="s">
        <v>136</v>
      </c>
      <c r="T6" s="251" t="s">
        <v>1109</v>
      </c>
      <c r="U6" s="25"/>
      <c r="V6" s="25"/>
      <c r="W6" s="25" t="s">
        <v>1043</v>
      </c>
      <c r="X6" s="25" t="s">
        <v>1044</v>
      </c>
      <c r="Y6" s="368"/>
      <c r="Z6" s="25"/>
      <c r="AA6" s="25" t="s">
        <v>422</v>
      </c>
      <c r="AB6" s="25"/>
      <c r="AC6" s="90" t="str">
        <f t="shared" ref="AC6:AC9" si="4">AM6&amp;AN6&amp;AO6&amp;AP6&amp;AQ6&amp;AR6&amp;AS6&amp;AT6&amp;AU6&amp;AV6&amp;AW6&amp;AX6&amp;AY6&amp;AZ6&amp;BA6&amp;BB6</f>
        <v>стр.824
(в абсолютном значении) гр.5 раздела 3 ф.0503124 &lt;&gt; стр.1.21100.560 + 1.21101.560 + 1.21102.560 + 1.21200.560 гр.7 раздела Денежные + неденежные ф.0503125 (625ky) - из-за технических проблем с корректным формированием ф.0503125 в ЭБ начало действия контроля переносится на 01.01.2025 (до взлета ПУДа)</v>
      </c>
      <c r="AD6" s="179" t="s">
        <v>123</v>
      </c>
      <c r="AE6" s="179" t="s">
        <v>123</v>
      </c>
      <c r="AF6" s="339" t="s">
        <v>1551</v>
      </c>
      <c r="AG6" s="30">
        <v>45383.457407407404</v>
      </c>
      <c r="AH6" s="32" t="s">
        <v>4</v>
      </c>
      <c r="AI6" s="32" t="s">
        <v>123</v>
      </c>
      <c r="AJ6" s="6">
        <f t="shared" si="0"/>
        <v>1</v>
      </c>
      <c r="AK6" s="6">
        <f t="shared" si="1"/>
        <v>0</v>
      </c>
      <c r="AL6" s="6">
        <f t="shared" si="2"/>
        <v>0</v>
      </c>
      <c r="AM6" s="92" t="str">
        <f t="shared" ref="AM6:AM9" si="5">IF(N6="*","по всем строкам","стр."&amp;N6)</f>
        <v>стр.824
(в абсолютном значении)</v>
      </c>
      <c r="AN6" s="92" t="str">
        <f t="shared" ref="AN6:AN9" si="6">IF(O6="",""," (кроме стр."&amp;O6&amp;")")</f>
        <v/>
      </c>
      <c r="AO6" s="92" t="str">
        <f t="shared" ref="AO6:AO9" si="7">IF(P6="*"," по всем графам"," гр."&amp;P6)</f>
        <v xml:space="preserve"> гр.5</v>
      </c>
      <c r="AP6" s="92" t="str">
        <f t="shared" ref="AP6:AP9" si="8">IF(Q6="",""," (кроме гр."&amp;Q6&amp;")")</f>
        <v/>
      </c>
      <c r="AQ6" s="92" t="str">
        <f t="shared" ref="AQ6:AQ9" si="9">IF(M6="",""," раздела "&amp;M6)</f>
        <v xml:space="preserve"> раздела 3</v>
      </c>
      <c r="AR6" s="92" t="str">
        <f t="shared" ref="AR6:AR9" si="10">" ф."&amp;I6</f>
        <v xml:space="preserve"> ф.0503124</v>
      </c>
      <c r="AS6" s="79" t="str">
        <f t="shared" ref="AS6:AS9" si="11">IF(J6="",""," ("&amp;J6&amp;")")</f>
        <v/>
      </c>
      <c r="AT6" s="92" t="str">
        <f t="shared" ref="AT6:AT9" si="12">IF(R6="="," &lt;&gt;",IF(R6="&lt;&gt;"," =",IF(R6="&gt;"," &lt;",IF(R6="&lt;"," &gt;",IF(R6="&gt;="," &lt;",IF(R6="&lt;="," &gt;",""))))))</f>
        <v xml:space="preserve"> &lt;&gt;</v>
      </c>
      <c r="AU6" s="92" t="str">
        <f t="shared" ref="AU6:AU9" si="13">IF(X6="*"," соответствующим строкам",IF(X6="",""," стр."&amp;X6))</f>
        <v xml:space="preserve"> стр.1.21100.560 + 1.21101.560 + 1.21102.560 + 1.21200.560</v>
      </c>
      <c r="AV6" s="92" t="str">
        <f t="shared" ref="AV6:AV9" si="14">IF(Z6="",""," (кроме стр."&amp;Z6&amp;")")</f>
        <v/>
      </c>
      <c r="AW6" s="92" t="str">
        <f t="shared" ref="AW6:AW9" si="15">IF(AA6="*"," по соответствующим графам",IF(AA6="",""," гр."&amp;AA6))</f>
        <v xml:space="preserve"> гр.7</v>
      </c>
      <c r="AX6" s="92" t="str">
        <f t="shared" ref="AX6:AX9" si="16">IF(AB6="",""," (кроме гр."&amp;AB6&amp;")")</f>
        <v/>
      </c>
      <c r="AY6" s="92" t="str">
        <f t="shared" ref="AY6:AY9" si="17">IF(W6="",""," раздела "&amp;W6)</f>
        <v xml:space="preserve"> раздела Денежные + неденежные</v>
      </c>
      <c r="AZ6" s="92" t="str">
        <f t="shared" ref="AZ6:AZ9" si="18">IF(S6="",""," ф."&amp;S6)</f>
        <v xml:space="preserve"> ф.0503125</v>
      </c>
      <c r="BA6" s="79" t="str">
        <f t="shared" ref="BA6:BA9" si="19">IF(T6="",""," ("&amp;T6&amp;")")</f>
        <v xml:space="preserve"> (625ky)</v>
      </c>
      <c r="BB6" s="92" t="str">
        <f t="shared" ref="BB6:BB9" si="20">IF(AF6="",IF(IF(OR(AD6="П",AE6="П"),"П","Б")="Б"," - недопустимо."," - требуется пояснение.")," - "&amp;AF6)</f>
        <v xml:space="preserve"> - из-за технических проблем с корректным формированием ф.0503125 в ЭБ начало действия контроля переносится на 01.01.2025 (до взлета ПУДа)</v>
      </c>
      <c r="BC6" s="23" t="s">
        <v>1045</v>
      </c>
    </row>
    <row r="7" spans="2:55" s="23" customFormat="1" ht="85.5" hidden="1" outlineLevel="1" x14ac:dyDescent="0.25">
      <c r="B7" s="51" t="str">
        <f t="shared" si="3"/>
        <v>М2_124_625</v>
      </c>
      <c r="C7" s="57" t="s">
        <v>116</v>
      </c>
      <c r="D7" s="57" t="s">
        <v>116</v>
      </c>
      <c r="E7" s="57" t="s">
        <v>117</v>
      </c>
      <c r="F7" s="57" t="s">
        <v>116</v>
      </c>
      <c r="G7" s="57" t="s">
        <v>116</v>
      </c>
      <c r="H7" s="57" t="s">
        <v>116</v>
      </c>
      <c r="I7" s="57" t="s">
        <v>128</v>
      </c>
      <c r="J7" s="57"/>
      <c r="K7" s="57"/>
      <c r="L7" s="57"/>
      <c r="M7" s="57" t="s">
        <v>125</v>
      </c>
      <c r="N7" s="57" t="s">
        <v>571</v>
      </c>
      <c r="O7" s="57"/>
      <c r="P7" s="57" t="s">
        <v>124</v>
      </c>
      <c r="Q7" s="57"/>
      <c r="R7" s="59" t="s">
        <v>122</v>
      </c>
      <c r="S7" s="57" t="s">
        <v>136</v>
      </c>
      <c r="T7" s="314" t="s">
        <v>1109</v>
      </c>
      <c r="U7" s="57"/>
      <c r="V7" s="57"/>
      <c r="W7" s="57" t="s">
        <v>1043</v>
      </c>
      <c r="X7" s="57" t="s">
        <v>1046</v>
      </c>
      <c r="Y7" s="364"/>
      <c r="Z7" s="57"/>
      <c r="AA7" s="57" t="s">
        <v>143</v>
      </c>
      <c r="AB7" s="57"/>
      <c r="AC7" s="94" t="str">
        <f t="shared" si="4"/>
        <v>стр.823 гр.5 раздела 3 ф.0503124 &lt;&gt; стр.1.30800.730 + 1.30801.730 + 1.30802.730 + 1.30900.730 гр.8 раздела Денежные + неденежные ф.0503125 (625ky) - из-за технических проблем с корректным формированием ф.0503125 в ЭБ начало действия контроля переносится на 01.01.2025 (до взлета ПУДа)</v>
      </c>
      <c r="AD7" s="17" t="s">
        <v>123</v>
      </c>
      <c r="AE7" s="17" t="s">
        <v>123</v>
      </c>
      <c r="AF7" s="339" t="s">
        <v>1551</v>
      </c>
      <c r="AG7" s="95">
        <v>45383.457916666666</v>
      </c>
      <c r="AH7" s="32" t="s">
        <v>4</v>
      </c>
      <c r="AI7" s="32" t="s">
        <v>123</v>
      </c>
      <c r="AJ7" s="6">
        <f t="shared" si="0"/>
        <v>1</v>
      </c>
      <c r="AK7" s="6">
        <f t="shared" si="1"/>
        <v>0</v>
      </c>
      <c r="AL7" s="6">
        <f t="shared" si="2"/>
        <v>0</v>
      </c>
      <c r="AM7" s="92" t="str">
        <f t="shared" si="5"/>
        <v>стр.823</v>
      </c>
      <c r="AN7" s="92" t="str">
        <f t="shared" si="6"/>
        <v/>
      </c>
      <c r="AO7" s="92" t="str">
        <f t="shared" si="7"/>
        <v xml:space="preserve"> гр.5</v>
      </c>
      <c r="AP7" s="92" t="str">
        <f t="shared" si="8"/>
        <v/>
      </c>
      <c r="AQ7" s="92" t="str">
        <f t="shared" si="9"/>
        <v xml:space="preserve"> раздела 3</v>
      </c>
      <c r="AR7" s="92" t="str">
        <f t="shared" si="10"/>
        <v xml:space="preserve"> ф.0503124</v>
      </c>
      <c r="AS7" s="79" t="str">
        <f t="shared" si="11"/>
        <v/>
      </c>
      <c r="AT7" s="92" t="str">
        <f t="shared" si="12"/>
        <v xml:space="preserve"> &lt;&gt;</v>
      </c>
      <c r="AU7" s="92" t="str">
        <f t="shared" si="13"/>
        <v xml:space="preserve"> стр.1.30800.730 + 1.30801.730 + 1.30802.730 + 1.30900.730</v>
      </c>
      <c r="AV7" s="92" t="str">
        <f t="shared" si="14"/>
        <v/>
      </c>
      <c r="AW7" s="92" t="str">
        <f t="shared" si="15"/>
        <v xml:space="preserve"> гр.8</v>
      </c>
      <c r="AX7" s="92" t="str">
        <f t="shared" si="16"/>
        <v/>
      </c>
      <c r="AY7" s="92" t="str">
        <f t="shared" si="17"/>
        <v xml:space="preserve"> раздела Денежные + неденежные</v>
      </c>
      <c r="AZ7" s="92" t="str">
        <f t="shared" si="18"/>
        <v xml:space="preserve"> ф.0503125</v>
      </c>
      <c r="BA7" s="79" t="str">
        <f t="shared" si="19"/>
        <v xml:space="preserve"> (625ky)</v>
      </c>
      <c r="BB7" s="92" t="str">
        <f t="shared" si="20"/>
        <v xml:space="preserve"> - из-за технических проблем с корректным формированием ф.0503125 в ЭБ начало действия контроля переносится на 01.01.2025 (до взлета ПУДа)</v>
      </c>
      <c r="BC7" s="23" t="s">
        <v>1045</v>
      </c>
    </row>
    <row r="8" spans="2:55" s="23" customFormat="1" ht="15" customHeight="1" collapsed="1" x14ac:dyDescent="0.25">
      <c r="B8" s="698" t="s">
        <v>1047</v>
      </c>
      <c r="C8" s="699"/>
      <c r="D8" s="699"/>
      <c r="E8" s="699"/>
      <c r="F8" s="699"/>
      <c r="G8" s="699"/>
      <c r="H8" s="699"/>
      <c r="I8" s="699"/>
      <c r="J8" s="699"/>
      <c r="K8" s="699"/>
      <c r="L8" s="699"/>
      <c r="M8" s="699"/>
      <c r="N8" s="699"/>
      <c r="O8" s="699"/>
      <c r="P8" s="699"/>
      <c r="Q8" s="699"/>
      <c r="R8" s="699"/>
      <c r="S8" s="699"/>
      <c r="T8" s="699"/>
      <c r="U8" s="699"/>
      <c r="V8" s="699"/>
      <c r="W8" s="699"/>
      <c r="X8" s="699"/>
      <c r="Y8" s="699"/>
      <c r="Z8" s="699"/>
      <c r="AA8" s="699"/>
      <c r="AB8" s="699"/>
      <c r="AC8" s="699"/>
      <c r="AD8" s="699"/>
      <c r="AE8" s="699"/>
      <c r="AF8" s="699"/>
      <c r="AG8" s="154"/>
      <c r="AH8" s="155"/>
      <c r="AI8" s="32"/>
      <c r="AJ8" s="6">
        <f t="shared" si="0"/>
        <v>0</v>
      </c>
      <c r="AK8" s="6">
        <f t="shared" si="1"/>
        <v>0</v>
      </c>
      <c r="AL8" s="6">
        <f t="shared" si="2"/>
        <v>0</v>
      </c>
      <c r="AM8" s="92"/>
      <c r="AN8" s="92"/>
      <c r="AO8" s="92"/>
      <c r="AP8" s="92"/>
      <c r="AQ8" s="92"/>
      <c r="AR8" s="92"/>
      <c r="AS8" s="79"/>
      <c r="AT8" s="92"/>
      <c r="AU8" s="92"/>
      <c r="AV8" s="92"/>
      <c r="AW8" s="92"/>
      <c r="AX8" s="92"/>
      <c r="AY8" s="92"/>
      <c r="AZ8" s="92"/>
      <c r="BA8" s="79"/>
      <c r="BB8" s="92"/>
    </row>
    <row r="9" spans="2:55" s="23" customFormat="1" ht="71.25" hidden="1" outlineLevel="1" x14ac:dyDescent="0.25">
      <c r="B9" s="63" t="str">
        <f>"М"&amp;COUNTA($C$9:C9)&amp;"_"&amp;MID(I9,5,3)&amp;"_"&amp;MID(S9,5,3)</f>
        <v>М1_124_129</v>
      </c>
      <c r="C9" s="55" t="s">
        <v>116</v>
      </c>
      <c r="D9" s="55" t="s">
        <v>116</v>
      </c>
      <c r="E9" s="55" t="s">
        <v>117</v>
      </c>
      <c r="F9" s="55" t="s">
        <v>116</v>
      </c>
      <c r="G9" s="55" t="s">
        <v>116</v>
      </c>
      <c r="H9" s="55" t="s">
        <v>116</v>
      </c>
      <c r="I9" s="100" t="s">
        <v>128</v>
      </c>
      <c r="J9" s="127" t="s">
        <v>1048</v>
      </c>
      <c r="K9" s="101"/>
      <c r="L9" s="55"/>
      <c r="M9" s="55" t="s">
        <v>131</v>
      </c>
      <c r="N9" s="55" t="s">
        <v>523</v>
      </c>
      <c r="O9" s="55"/>
      <c r="P9" s="55" t="s">
        <v>124</v>
      </c>
      <c r="Q9" s="55"/>
      <c r="R9" s="64" t="s">
        <v>122</v>
      </c>
      <c r="S9" s="55" t="s">
        <v>144</v>
      </c>
      <c r="T9" s="55" t="s">
        <v>1049</v>
      </c>
      <c r="U9" s="55"/>
      <c r="V9" s="55"/>
      <c r="W9" s="55" t="s">
        <v>121</v>
      </c>
      <c r="X9" s="55" t="s">
        <v>523</v>
      </c>
      <c r="Y9" s="365"/>
      <c r="Z9" s="55"/>
      <c r="AA9" s="55" t="s">
        <v>135</v>
      </c>
      <c r="AB9" s="55"/>
      <c r="AC9" s="96" t="str">
        <f t="shared" si="4"/>
        <v>стр.200
итоговая гр.5 раздела 2 ф.0503124 (ТОФК &lt;&gt; 5900, 7300) &lt;&gt; стр.200
итоговая гр.10 раздела 1 ф.0503129 (пок.заг. = ____) - отрабатывать только на ф.0503129</v>
      </c>
      <c r="AD9" s="66" t="s">
        <v>123</v>
      </c>
      <c r="AE9" s="66" t="s">
        <v>123</v>
      </c>
      <c r="AF9" s="104" t="s">
        <v>1050</v>
      </c>
      <c r="AG9" s="97"/>
      <c r="AH9" s="32" t="s">
        <v>4</v>
      </c>
      <c r="AI9" s="32" t="s">
        <v>123</v>
      </c>
      <c r="AJ9" s="6">
        <f t="shared" si="0"/>
        <v>1</v>
      </c>
      <c r="AK9" s="6">
        <f t="shared" si="1"/>
        <v>0</v>
      </c>
      <c r="AL9" s="6">
        <f t="shared" si="2"/>
        <v>0</v>
      </c>
      <c r="AM9" s="92" t="str">
        <f t="shared" si="5"/>
        <v>стр.200
итоговая</v>
      </c>
      <c r="AN9" s="92" t="str">
        <f t="shared" si="6"/>
        <v/>
      </c>
      <c r="AO9" s="92" t="str">
        <f t="shared" si="7"/>
        <v xml:space="preserve"> гр.5</v>
      </c>
      <c r="AP9" s="92" t="str">
        <f t="shared" si="8"/>
        <v/>
      </c>
      <c r="AQ9" s="92" t="str">
        <f t="shared" si="9"/>
        <v xml:space="preserve"> раздела 2</v>
      </c>
      <c r="AR9" s="92" t="str">
        <f t="shared" si="10"/>
        <v xml:space="preserve"> ф.0503124</v>
      </c>
      <c r="AS9" s="79" t="str">
        <f t="shared" si="11"/>
        <v xml:space="preserve"> (ТОФК &lt;&gt; 5900, 7300)</v>
      </c>
      <c r="AT9" s="92" t="str">
        <f t="shared" si="12"/>
        <v xml:space="preserve"> &lt;&gt;</v>
      </c>
      <c r="AU9" s="92" t="str">
        <f t="shared" si="13"/>
        <v xml:space="preserve"> стр.200
итоговая</v>
      </c>
      <c r="AV9" s="92" t="str">
        <f t="shared" si="14"/>
        <v/>
      </c>
      <c r="AW9" s="92" t="str">
        <f t="shared" si="15"/>
        <v xml:space="preserve"> гр.10</v>
      </c>
      <c r="AX9" s="92" t="str">
        <f t="shared" si="16"/>
        <v/>
      </c>
      <c r="AY9" s="92" t="str">
        <f t="shared" si="17"/>
        <v xml:space="preserve"> раздела 1</v>
      </c>
      <c r="AZ9" s="92" t="str">
        <f t="shared" si="18"/>
        <v xml:space="preserve"> ф.0503129</v>
      </c>
      <c r="BA9" s="79" t="str">
        <f t="shared" si="19"/>
        <v xml:space="preserve"> (пок.заг. = ____)</v>
      </c>
      <c r="BB9" s="92" t="str">
        <f t="shared" si="20"/>
        <v xml:space="preserve"> - отрабатывать только на ф.0503129</v>
      </c>
    </row>
    <row r="10" spans="2:55" s="23" customFormat="1" ht="71.25" hidden="1" outlineLevel="1" x14ac:dyDescent="0.25">
      <c r="B10" s="24" t="str">
        <f>"М"&amp;COUNTA($C$9:C10)&amp;"_"&amp;MID(I10,5,3)&amp;"_"&amp;MID(S10,5,3)</f>
        <v>М2_124_129</v>
      </c>
      <c r="C10" s="25" t="s">
        <v>116</v>
      </c>
      <c r="D10" s="25" t="s">
        <v>116</v>
      </c>
      <c r="E10" s="25" t="s">
        <v>117</v>
      </c>
      <c r="F10" s="25" t="s">
        <v>116</v>
      </c>
      <c r="G10" s="25" t="s">
        <v>116</v>
      </c>
      <c r="H10" s="25" t="s">
        <v>116</v>
      </c>
      <c r="I10" s="107" t="s">
        <v>128</v>
      </c>
      <c r="J10" s="99" t="s">
        <v>1048</v>
      </c>
      <c r="K10" s="108"/>
      <c r="L10" s="25"/>
      <c r="M10" s="25" t="s">
        <v>131</v>
      </c>
      <c r="N10" s="25" t="s">
        <v>524</v>
      </c>
      <c r="O10" s="25"/>
      <c r="P10" s="25" t="s">
        <v>124</v>
      </c>
      <c r="Q10" s="25"/>
      <c r="R10" s="26" t="s">
        <v>122</v>
      </c>
      <c r="S10" s="25" t="s">
        <v>144</v>
      </c>
      <c r="T10" s="25" t="s">
        <v>1049</v>
      </c>
      <c r="U10" s="25"/>
      <c r="V10" s="25"/>
      <c r="W10" s="25" t="s">
        <v>121</v>
      </c>
      <c r="X10" s="25" t="s">
        <v>524</v>
      </c>
      <c r="Y10" s="368"/>
      <c r="Z10" s="25"/>
      <c r="AA10" s="25" t="s">
        <v>135</v>
      </c>
      <c r="AB10" s="25"/>
      <c r="AC10" s="90" t="str">
        <f>AM10&amp;AN10&amp;AO10&amp;AP10&amp;AQ10&amp;AR10&amp;AS10&amp;AT10&amp;AU10&amp;AV10&amp;AW10&amp;AX10&amp;AY10&amp;AZ10&amp;BA10&amp;BB10</f>
        <v>стр.200
детализированная гр.5 раздела 2 ф.0503124 (ТОФК &lt;&gt; 5900, 7300) &lt;&gt; стр.200
детализированная гр.10 раздела 1 ф.0503129 (пок.заг. = ____) - отрабатывать только на ф.0503129</v>
      </c>
      <c r="AD10" s="66" t="s">
        <v>123</v>
      </c>
      <c r="AE10" s="66" t="s">
        <v>123</v>
      </c>
      <c r="AF10" s="29" t="s">
        <v>1050</v>
      </c>
      <c r="AG10" s="30"/>
      <c r="AH10" s="32" t="s">
        <v>4</v>
      </c>
      <c r="AI10" s="32" t="s">
        <v>123</v>
      </c>
      <c r="AJ10" s="6">
        <f>IF(AH10="Включена",1,0)</f>
        <v>1</v>
      </c>
      <c r="AK10" s="6">
        <f>IF(AH10="Черновик",1,0)</f>
        <v>0</v>
      </c>
      <c r="AL10" s="6">
        <f>IF(AH10="Отсутствует",1,0)</f>
        <v>0</v>
      </c>
      <c r="AM10" s="92" t="str">
        <f>IF(N10="*","по всем строкам","стр."&amp;N10)</f>
        <v>стр.200
детализированная</v>
      </c>
      <c r="AN10" s="92" t="str">
        <f>IF(O10="",""," (кроме стр."&amp;O10&amp;")")</f>
        <v/>
      </c>
      <c r="AO10" s="92" t="str">
        <f>IF(P10="*"," по всем графам"," гр."&amp;P10)</f>
        <v xml:space="preserve"> гр.5</v>
      </c>
      <c r="AP10" s="92" t="str">
        <f>IF(Q10="",""," (кроме гр."&amp;Q10&amp;")")</f>
        <v/>
      </c>
      <c r="AQ10" s="92" t="str">
        <f>IF(M10="",""," раздела "&amp;M10)</f>
        <v xml:space="preserve"> раздела 2</v>
      </c>
      <c r="AR10" s="92" t="str">
        <f>" ф."&amp;I10</f>
        <v xml:space="preserve"> ф.0503124</v>
      </c>
      <c r="AS10" s="79" t="str">
        <f>IF(J10="",""," ("&amp;J10&amp;")")</f>
        <v xml:space="preserve"> (ТОФК &lt;&gt; 5900, 7300)</v>
      </c>
      <c r="AT10" s="92" t="str">
        <f>IF(R10="="," &lt;&gt;",IF(R10="&lt;&gt;"," =",IF(R10="&gt;"," &lt;",IF(R10="&lt;"," &gt;",IF(R10="&gt;="," &lt;",IF(R10="&lt;="," &gt;",""))))))</f>
        <v xml:space="preserve"> &lt;&gt;</v>
      </c>
      <c r="AU10" s="92" t="str">
        <f>IF(X10="*"," соответствующим строкам",IF(X10="",""," стр."&amp;X10))</f>
        <v xml:space="preserve"> стр.200
детализированная</v>
      </c>
      <c r="AV10" s="92" t="str">
        <f>IF(Z10="",""," (кроме стр."&amp;Z10&amp;")")</f>
        <v/>
      </c>
      <c r="AW10" s="92" t="str">
        <f>IF(AA10="*"," по соответствующим графам",IF(AA10="",""," гр."&amp;AA10))</f>
        <v xml:space="preserve"> гр.10</v>
      </c>
      <c r="AX10" s="92" t="str">
        <f>IF(AB10="",""," (кроме гр."&amp;AB10&amp;")")</f>
        <v/>
      </c>
      <c r="AY10" s="92" t="str">
        <f>IF(W10="",""," раздела "&amp;W10)</f>
        <v xml:space="preserve"> раздела 1</v>
      </c>
      <c r="AZ10" s="92" t="str">
        <f>IF(S10="",""," ф."&amp;S10)</f>
        <v xml:space="preserve"> ф.0503129</v>
      </c>
      <c r="BA10" s="79" t="str">
        <f>IF(T10="",""," ("&amp;T10&amp;")")</f>
        <v xml:space="preserve"> (пок.заг. = ____)</v>
      </c>
      <c r="BB10" s="92" t="str">
        <f>IF(AF10="",IF(IF(OR(AD10="П",AE10="П"),"П","Б")="Б"," - недопустимо."," - требуется пояснение.")," - "&amp;AF10)</f>
        <v xml:space="preserve"> - отрабатывать только на ф.0503129</v>
      </c>
    </row>
    <row r="11" spans="2:55" s="23" customFormat="1" ht="15" customHeight="1" collapsed="1" x14ac:dyDescent="0.25">
      <c r="B11" s="623" t="s">
        <v>1051</v>
      </c>
      <c r="C11" s="624"/>
      <c r="D11" s="624"/>
      <c r="E11" s="624"/>
      <c r="F11" s="624"/>
      <c r="G11" s="624"/>
      <c r="H11" s="624"/>
      <c r="I11" s="624"/>
      <c r="J11" s="722"/>
      <c r="K11" s="624"/>
      <c r="L11" s="624"/>
      <c r="M11" s="624"/>
      <c r="N11" s="624"/>
      <c r="O11" s="624"/>
      <c r="P11" s="624"/>
      <c r="Q11" s="624"/>
      <c r="R11" s="624"/>
      <c r="S11" s="624"/>
      <c r="T11" s="624"/>
      <c r="U11" s="624"/>
      <c r="V11" s="624"/>
      <c r="W11" s="624"/>
      <c r="X11" s="624"/>
      <c r="Y11" s="624"/>
      <c r="Z11" s="624"/>
      <c r="AA11" s="624"/>
      <c r="AB11" s="624"/>
      <c r="AC11" s="624"/>
      <c r="AD11" s="624"/>
      <c r="AE11" s="624"/>
      <c r="AF11" s="624"/>
      <c r="AG11" s="153"/>
      <c r="AH11" s="32"/>
      <c r="AI11" s="32"/>
      <c r="AJ11" s="6">
        <f t="shared" si="0"/>
        <v>0</v>
      </c>
      <c r="AK11" s="6">
        <f t="shared" si="1"/>
        <v>0</v>
      </c>
      <c r="AL11" s="6">
        <f t="shared" si="2"/>
        <v>0</v>
      </c>
      <c r="AM11" s="92"/>
      <c r="AN11" s="92"/>
      <c r="AO11" s="92"/>
      <c r="AP11" s="92"/>
      <c r="AQ11" s="92"/>
      <c r="AR11" s="92"/>
      <c r="AS11" s="79"/>
      <c r="AT11" s="92"/>
      <c r="AU11" s="92"/>
      <c r="AV11" s="92"/>
      <c r="AW11" s="92"/>
      <c r="AX11" s="92"/>
      <c r="AY11" s="92"/>
      <c r="AZ11" s="92"/>
      <c r="BA11" s="79"/>
      <c r="BB11" s="92"/>
    </row>
    <row r="12" spans="2:55" s="23" customFormat="1" ht="45" hidden="1" outlineLevel="1" x14ac:dyDescent="0.25">
      <c r="B12" s="24" t="str">
        <f t="shared" ref="B12:B18" si="21">"М"&amp;COUNTA($C$12:C12)&amp;"_"&amp;MID(I12,5,3)&amp;"_"&amp;MID(S12,5,3)</f>
        <v>М1_124_140</v>
      </c>
      <c r="C12" s="25" t="s">
        <v>116</v>
      </c>
      <c r="D12" s="25" t="s">
        <v>116</v>
      </c>
      <c r="E12" s="25" t="s">
        <v>117</v>
      </c>
      <c r="F12" s="25" t="s">
        <v>116</v>
      </c>
      <c r="G12" s="251" t="s">
        <v>116</v>
      </c>
      <c r="H12" s="25" t="s">
        <v>116</v>
      </c>
      <c r="I12" s="25" t="s">
        <v>128</v>
      </c>
      <c r="J12" s="25"/>
      <c r="K12" s="25"/>
      <c r="L12" s="25"/>
      <c r="M12" s="25" t="s">
        <v>125</v>
      </c>
      <c r="N12" s="25" t="s">
        <v>551</v>
      </c>
      <c r="O12" s="25"/>
      <c r="P12" s="25" t="s">
        <v>124</v>
      </c>
      <c r="Q12" s="25"/>
      <c r="R12" s="26" t="s">
        <v>122</v>
      </c>
      <c r="S12" s="25" t="s">
        <v>151</v>
      </c>
      <c r="T12" s="251" t="s">
        <v>1312</v>
      </c>
      <c r="U12" s="25"/>
      <c r="V12" s="25"/>
      <c r="W12" s="25" t="s">
        <v>121</v>
      </c>
      <c r="X12" s="25" t="s">
        <v>625</v>
      </c>
      <c r="Y12" s="368"/>
      <c r="Z12" s="25"/>
      <c r="AA12" s="25" t="s">
        <v>1052</v>
      </c>
      <c r="AB12" s="25"/>
      <c r="AC12" s="90" t="str">
        <f t="shared" ref="AC12:AC73" si="22">AM12&amp;AN12&amp;AO12&amp;AP12&amp;AQ12&amp;AR12&amp;AS12&amp;AT12&amp;AU12&amp;AV12&amp;AW12&amp;AX12&amp;AY12&amp;AZ12&amp;BA12&amp;BB12</f>
        <v>стр.700 гр.5 раздела 3 ф.0503124 &lt;&gt; стр.210 + 230 гр.3 - 6 раздела 1 ф.0503140 (кроме отчета на 1 января текущего финансового года) - недопустимо.</v>
      </c>
      <c r="AD12" s="66" t="s">
        <v>123</v>
      </c>
      <c r="AE12" s="66" t="s">
        <v>123</v>
      </c>
      <c r="AF12" s="29"/>
      <c r="AG12" s="30">
        <v>45674.576377314814</v>
      </c>
      <c r="AH12" s="32" t="s">
        <v>4</v>
      </c>
      <c r="AI12" s="32" t="s">
        <v>123</v>
      </c>
      <c r="AJ12" s="6">
        <f t="shared" si="0"/>
        <v>1</v>
      </c>
      <c r="AK12" s="6">
        <f t="shared" si="1"/>
        <v>0</v>
      </c>
      <c r="AL12" s="6">
        <f t="shared" si="2"/>
        <v>0</v>
      </c>
      <c r="AM12" s="92" t="str">
        <f t="shared" ref="AM12:AM73" si="23">IF(N12="*","по всем строкам","стр."&amp;N12)</f>
        <v>стр.700</v>
      </c>
      <c r="AN12" s="92" t="str">
        <f t="shared" ref="AN12:AN73" si="24">IF(O12="",""," (кроме стр."&amp;O12&amp;")")</f>
        <v/>
      </c>
      <c r="AO12" s="92" t="str">
        <f t="shared" ref="AO12:AO73" si="25">IF(P12="*"," по всем графам"," гр."&amp;P12)</f>
        <v xml:space="preserve"> гр.5</v>
      </c>
      <c r="AP12" s="92" t="str">
        <f t="shared" ref="AP12:AP73" si="26">IF(Q12="",""," (кроме гр."&amp;Q12&amp;")")</f>
        <v/>
      </c>
      <c r="AQ12" s="92" t="str">
        <f t="shared" ref="AQ12:AQ73" si="27">IF(M12="",""," раздела "&amp;M12)</f>
        <v xml:space="preserve"> раздела 3</v>
      </c>
      <c r="AR12" s="92" t="str">
        <f t="shared" ref="AR12:AR73" si="28">" ф."&amp;I12</f>
        <v xml:space="preserve"> ф.0503124</v>
      </c>
      <c r="AS12" s="79" t="str">
        <f t="shared" ref="AS12:AS73" si="29">IF(J12="",""," ("&amp;J12&amp;")")</f>
        <v/>
      </c>
      <c r="AT12" s="92" t="str">
        <f t="shared" ref="AT12:AT73" si="30">IF(R12="="," &lt;&gt;",IF(R12="&lt;&gt;"," =",IF(R12="&gt;"," &lt;",IF(R12="&lt;"," &gt;",IF(R12="&gt;="," &lt;",IF(R12="&lt;="," &gt;",""))))))</f>
        <v xml:space="preserve"> &lt;&gt;</v>
      </c>
      <c r="AU12" s="92" t="str">
        <f t="shared" ref="AU12:AU73" si="31">IF(X12="*"," соответствующим строкам",IF(X12="",""," стр."&amp;X12))</f>
        <v xml:space="preserve"> стр.210 + 230</v>
      </c>
      <c r="AV12" s="92" t="str">
        <f t="shared" ref="AV12:AV73" si="32">IF(Z12="",""," (кроме стр."&amp;Z12&amp;")")</f>
        <v/>
      </c>
      <c r="AW12" s="92" t="str">
        <f t="shared" ref="AW12:AW73" si="33">IF(AA12="*"," по соответствующим графам",IF(AA12="",""," гр."&amp;AA12))</f>
        <v xml:space="preserve"> гр.3 - 6</v>
      </c>
      <c r="AX12" s="92" t="str">
        <f t="shared" ref="AX12:AX73" si="34">IF(AB12="",""," (кроме гр."&amp;AB12&amp;")")</f>
        <v/>
      </c>
      <c r="AY12" s="92" t="str">
        <f t="shared" ref="AY12:AY73" si="35">IF(W12="",""," раздела "&amp;W12)</f>
        <v xml:space="preserve"> раздела 1</v>
      </c>
      <c r="AZ12" s="92" t="str">
        <f t="shared" ref="AZ12:AZ73" si="36">IF(S12="",""," ф."&amp;S12)</f>
        <v xml:space="preserve"> ф.0503140</v>
      </c>
      <c r="BA12" s="79" t="str">
        <f t="shared" ref="BA12:BA73" si="37">IF(T12="",""," ("&amp;T12&amp;")")</f>
        <v xml:space="preserve"> (кроме отчета на 1 января текущего финансового года)</v>
      </c>
      <c r="BB12" s="92" t="str">
        <f t="shared" ref="BB12:BB73" si="38">IF(AF12="",IF(IF(OR(AD12="П",AE12="П"),"П","Б")="Б"," - недопустимо."," - требуется пояснение.")," - "&amp;AF12)</f>
        <v xml:space="preserve"> - недопустимо.</v>
      </c>
      <c r="BC12" s="23" t="s">
        <v>1053</v>
      </c>
    </row>
    <row r="13" spans="2:55" s="23" customFormat="1" ht="57" hidden="1" outlineLevel="1" x14ac:dyDescent="0.25">
      <c r="B13" s="24" t="str">
        <f t="shared" si="21"/>
        <v>М2_124_140</v>
      </c>
      <c r="C13" s="25" t="s">
        <v>116</v>
      </c>
      <c r="D13" s="25" t="s">
        <v>116</v>
      </c>
      <c r="E13" s="25" t="s">
        <v>117</v>
      </c>
      <c r="F13" s="25" t="s">
        <v>116</v>
      </c>
      <c r="G13" s="251" t="s">
        <v>116</v>
      </c>
      <c r="H13" s="25" t="s">
        <v>116</v>
      </c>
      <c r="I13" s="25" t="s">
        <v>128</v>
      </c>
      <c r="J13" s="25"/>
      <c r="K13" s="25"/>
      <c r="L13" s="25"/>
      <c r="M13" s="25" t="s">
        <v>156</v>
      </c>
      <c r="N13" s="25" t="s">
        <v>1054</v>
      </c>
      <c r="O13" s="25" t="s">
        <v>1055</v>
      </c>
      <c r="P13" s="25" t="s">
        <v>124</v>
      </c>
      <c r="Q13" s="25"/>
      <c r="R13" s="26" t="s">
        <v>122</v>
      </c>
      <c r="S13" s="25" t="s">
        <v>151</v>
      </c>
      <c r="T13" s="251" t="s">
        <v>1312</v>
      </c>
      <c r="U13" s="25"/>
      <c r="V13" s="25"/>
      <c r="W13" s="25" t="s">
        <v>131</v>
      </c>
      <c r="X13" s="25" t="s">
        <v>1056</v>
      </c>
      <c r="Y13" s="368"/>
      <c r="Z13" s="25"/>
      <c r="AA13" s="25" t="s">
        <v>138</v>
      </c>
      <c r="AB13" s="25"/>
      <c r="AC13" s="90" t="str">
        <f t="shared" si="22"/>
        <v>стр.010 + 520 + 620 (кроме стр.520 &lt; 0
620 &lt; 0) гр.5 раздела 1, 3 ф.0503124 &lt;&gt; стр.581 гр.6 раздела 2 ф.0503140 (кроме отчета на 1 января текущего финансового года) - ТОФК &lt;&gt; 8500</v>
      </c>
      <c r="AD13" s="66" t="s">
        <v>123</v>
      </c>
      <c r="AE13" s="66" t="s">
        <v>123</v>
      </c>
      <c r="AF13" s="29" t="s">
        <v>1057</v>
      </c>
      <c r="AG13" s="30">
        <v>45674.577222222222</v>
      </c>
      <c r="AH13" s="32" t="s">
        <v>4</v>
      </c>
      <c r="AI13" s="32" t="s">
        <v>123</v>
      </c>
      <c r="AJ13" s="6">
        <f t="shared" ref="AJ13:AJ73" si="39">IF(AH13="Включена",1,0)</f>
        <v>1</v>
      </c>
      <c r="AK13" s="6">
        <f t="shared" ref="AK13:AK73" si="40">IF(AH13="Черновик",1,0)</f>
        <v>0</v>
      </c>
      <c r="AL13" s="6">
        <f t="shared" ref="AL13:AL73" si="41">IF(AH13="Отсутствует",1,0)</f>
        <v>0</v>
      </c>
      <c r="AM13" s="92" t="str">
        <f t="shared" si="23"/>
        <v>стр.010 + 520 + 620</v>
      </c>
      <c r="AN13" s="92" t="str">
        <f t="shared" si="24"/>
        <v xml:space="preserve"> (кроме стр.520 &lt; 0
620 &lt; 0)</v>
      </c>
      <c r="AO13" s="92" t="str">
        <f t="shared" si="25"/>
        <v xml:space="preserve"> гр.5</v>
      </c>
      <c r="AP13" s="92" t="str">
        <f t="shared" si="26"/>
        <v/>
      </c>
      <c r="AQ13" s="92" t="str">
        <f t="shared" si="27"/>
        <v xml:space="preserve"> раздела 1, 3</v>
      </c>
      <c r="AR13" s="92" t="str">
        <f t="shared" si="28"/>
        <v xml:space="preserve"> ф.0503124</v>
      </c>
      <c r="AS13" s="79" t="str">
        <f t="shared" si="29"/>
        <v/>
      </c>
      <c r="AT13" s="92" t="str">
        <f t="shared" si="30"/>
        <v xml:space="preserve"> &lt;&gt;</v>
      </c>
      <c r="AU13" s="92" t="str">
        <f t="shared" si="31"/>
        <v xml:space="preserve"> стр.581</v>
      </c>
      <c r="AV13" s="92" t="str">
        <f t="shared" si="32"/>
        <v/>
      </c>
      <c r="AW13" s="92" t="str">
        <f t="shared" si="33"/>
        <v xml:space="preserve"> гр.6</v>
      </c>
      <c r="AX13" s="92" t="str">
        <f t="shared" si="34"/>
        <v/>
      </c>
      <c r="AY13" s="92" t="str">
        <f t="shared" si="35"/>
        <v xml:space="preserve"> раздела 2</v>
      </c>
      <c r="AZ13" s="92" t="str">
        <f t="shared" si="36"/>
        <v xml:space="preserve"> ф.0503140</v>
      </c>
      <c r="BA13" s="79" t="str">
        <f t="shared" si="37"/>
        <v xml:space="preserve"> (кроме отчета на 1 января текущего финансового года)</v>
      </c>
      <c r="BB13" s="92" t="str">
        <f t="shared" si="38"/>
        <v xml:space="preserve"> - ТОФК &lt;&gt; 8500</v>
      </c>
      <c r="BC13" s="23" t="s">
        <v>1058</v>
      </c>
    </row>
    <row r="14" spans="2:55" s="23" customFormat="1" ht="45" hidden="1" outlineLevel="1" x14ac:dyDescent="0.25">
      <c r="B14" s="24" t="str">
        <f t="shared" si="21"/>
        <v>М3_124_140</v>
      </c>
      <c r="C14" s="25" t="s">
        <v>116</v>
      </c>
      <c r="D14" s="25" t="s">
        <v>116</v>
      </c>
      <c r="E14" s="25" t="s">
        <v>117</v>
      </c>
      <c r="F14" s="25" t="s">
        <v>116</v>
      </c>
      <c r="G14" s="251" t="s">
        <v>116</v>
      </c>
      <c r="H14" s="25" t="s">
        <v>116</v>
      </c>
      <c r="I14" s="25" t="s">
        <v>128</v>
      </c>
      <c r="J14" s="25"/>
      <c r="K14" s="25"/>
      <c r="L14" s="25"/>
      <c r="M14" s="25" t="s">
        <v>156</v>
      </c>
      <c r="N14" s="25" t="s">
        <v>1059</v>
      </c>
      <c r="O14" s="25"/>
      <c r="P14" s="25" t="s">
        <v>124</v>
      </c>
      <c r="Q14" s="25"/>
      <c r="R14" s="26" t="s">
        <v>122</v>
      </c>
      <c r="S14" s="25" t="s">
        <v>151</v>
      </c>
      <c r="T14" s="251" t="s">
        <v>1312</v>
      </c>
      <c r="U14" s="25"/>
      <c r="V14" s="25"/>
      <c r="W14" s="25" t="s">
        <v>131</v>
      </c>
      <c r="X14" s="25" t="s">
        <v>1056</v>
      </c>
      <c r="Y14" s="368"/>
      <c r="Z14" s="25"/>
      <c r="AA14" s="25" t="s">
        <v>138</v>
      </c>
      <c r="AB14" s="25"/>
      <c r="AC14" s="90" t="str">
        <f t="shared" si="22"/>
        <v>стр.010 + 520 гр.5 раздела 1, 3 ф.0503124 &lt;&gt; стр.581 гр.6 раздела 2 ф.0503140 (кроме отчета на 1 января текущего финансового года) - ТОФК = 8500</v>
      </c>
      <c r="AD14" s="179" t="s">
        <v>123</v>
      </c>
      <c r="AE14" s="179" t="s">
        <v>123</v>
      </c>
      <c r="AF14" s="29" t="s">
        <v>1060</v>
      </c>
      <c r="AG14" s="30">
        <v>45674.577222222222</v>
      </c>
      <c r="AH14" s="32" t="s">
        <v>4</v>
      </c>
      <c r="AI14" s="32" t="s">
        <v>123</v>
      </c>
      <c r="AJ14" s="6">
        <f t="shared" si="39"/>
        <v>1</v>
      </c>
      <c r="AK14" s="6">
        <f t="shared" si="40"/>
        <v>0</v>
      </c>
      <c r="AL14" s="6">
        <f t="shared" si="41"/>
        <v>0</v>
      </c>
      <c r="AM14" s="92" t="str">
        <f t="shared" si="23"/>
        <v>стр.010 + 520</v>
      </c>
      <c r="AN14" s="92" t="str">
        <f t="shared" si="24"/>
        <v/>
      </c>
      <c r="AO14" s="92" t="str">
        <f t="shared" si="25"/>
        <v xml:space="preserve"> гр.5</v>
      </c>
      <c r="AP14" s="92" t="str">
        <f t="shared" si="26"/>
        <v/>
      </c>
      <c r="AQ14" s="92" t="str">
        <f t="shared" si="27"/>
        <v xml:space="preserve"> раздела 1, 3</v>
      </c>
      <c r="AR14" s="92" t="str">
        <f t="shared" si="28"/>
        <v xml:space="preserve"> ф.0503124</v>
      </c>
      <c r="AS14" s="79" t="str">
        <f t="shared" si="29"/>
        <v/>
      </c>
      <c r="AT14" s="92" t="str">
        <f t="shared" si="30"/>
        <v xml:space="preserve"> &lt;&gt;</v>
      </c>
      <c r="AU14" s="92" t="str">
        <f t="shared" si="31"/>
        <v xml:space="preserve"> стр.581</v>
      </c>
      <c r="AV14" s="92" t="str">
        <f t="shared" si="32"/>
        <v/>
      </c>
      <c r="AW14" s="92" t="str">
        <f t="shared" si="33"/>
        <v xml:space="preserve"> гр.6</v>
      </c>
      <c r="AX14" s="92" t="str">
        <f t="shared" si="34"/>
        <v/>
      </c>
      <c r="AY14" s="92" t="str">
        <f t="shared" si="35"/>
        <v xml:space="preserve"> раздела 2</v>
      </c>
      <c r="AZ14" s="92" t="str">
        <f t="shared" si="36"/>
        <v xml:space="preserve"> ф.0503140</v>
      </c>
      <c r="BA14" s="79" t="str">
        <f t="shared" si="37"/>
        <v xml:space="preserve"> (кроме отчета на 1 января текущего финансового года)</v>
      </c>
      <c r="BB14" s="92" t="str">
        <f t="shared" si="38"/>
        <v xml:space="preserve"> - ТОФК = 8500</v>
      </c>
      <c r="BC14" s="23" t="s">
        <v>1061</v>
      </c>
    </row>
    <row r="15" spans="2:55" s="23" customFormat="1" ht="57" hidden="1" outlineLevel="1" x14ac:dyDescent="0.25">
      <c r="B15" s="24" t="str">
        <f t="shared" si="21"/>
        <v>М4_124_140</v>
      </c>
      <c r="C15" s="25" t="s">
        <v>116</v>
      </c>
      <c r="D15" s="25" t="s">
        <v>116</v>
      </c>
      <c r="E15" s="25" t="s">
        <v>117</v>
      </c>
      <c r="F15" s="25" t="s">
        <v>116</v>
      </c>
      <c r="G15" s="251" t="s">
        <v>116</v>
      </c>
      <c r="H15" s="25" t="s">
        <v>116</v>
      </c>
      <c r="I15" s="25" t="s">
        <v>128</v>
      </c>
      <c r="J15" s="25"/>
      <c r="K15" s="25"/>
      <c r="L15" s="25"/>
      <c r="M15" s="25" t="s">
        <v>1062</v>
      </c>
      <c r="N15" s="25" t="s">
        <v>1063</v>
      </c>
      <c r="O15" s="25" t="s">
        <v>1064</v>
      </c>
      <c r="P15" s="25" t="s">
        <v>124</v>
      </c>
      <c r="Q15" s="25"/>
      <c r="R15" s="26" t="s">
        <v>122</v>
      </c>
      <c r="S15" s="25" t="s">
        <v>151</v>
      </c>
      <c r="T15" s="251" t="s">
        <v>1312</v>
      </c>
      <c r="U15" s="25"/>
      <c r="V15" s="25"/>
      <c r="W15" s="25" t="s">
        <v>131</v>
      </c>
      <c r="X15" s="25" t="s">
        <v>1065</v>
      </c>
      <c r="Y15" s="368"/>
      <c r="Z15" s="25"/>
      <c r="AA15" s="25" t="s">
        <v>138</v>
      </c>
      <c r="AB15" s="25"/>
      <c r="AC15" s="90" t="str">
        <f t="shared" si="22"/>
        <v>стр.200 - 520 - 620 (кроме стр.520 &gt; 0
620 &gt; 0) гр.5 раздела 2, 3 ф.0503124 &lt;&gt; стр.582 гр.6 раздела 2 ф.0503140 (кроме отчета на 1 января текущего финансового года) - ТОФК &lt;&gt; 8500</v>
      </c>
      <c r="AD15" s="66" t="s">
        <v>123</v>
      </c>
      <c r="AE15" s="66" t="s">
        <v>123</v>
      </c>
      <c r="AF15" s="29" t="s">
        <v>1057</v>
      </c>
      <c r="AG15" s="30">
        <v>45674.577222222222</v>
      </c>
      <c r="AH15" s="32" t="s">
        <v>4</v>
      </c>
      <c r="AI15" s="32" t="s">
        <v>123</v>
      </c>
      <c r="AJ15" s="6">
        <f t="shared" si="39"/>
        <v>1</v>
      </c>
      <c r="AK15" s="6">
        <f t="shared" si="40"/>
        <v>0</v>
      </c>
      <c r="AL15" s="6">
        <f t="shared" si="41"/>
        <v>0</v>
      </c>
      <c r="AM15" s="92" t="str">
        <f t="shared" si="23"/>
        <v>стр.200 - 520 - 620</v>
      </c>
      <c r="AN15" s="92" t="str">
        <f t="shared" si="24"/>
        <v xml:space="preserve"> (кроме стр.520 &gt; 0
620 &gt; 0)</v>
      </c>
      <c r="AO15" s="92" t="str">
        <f t="shared" si="25"/>
        <v xml:space="preserve"> гр.5</v>
      </c>
      <c r="AP15" s="92" t="str">
        <f t="shared" si="26"/>
        <v/>
      </c>
      <c r="AQ15" s="92" t="str">
        <f t="shared" si="27"/>
        <v xml:space="preserve"> раздела 2, 3</v>
      </c>
      <c r="AR15" s="92" t="str">
        <f t="shared" si="28"/>
        <v xml:space="preserve"> ф.0503124</v>
      </c>
      <c r="AS15" s="79" t="str">
        <f t="shared" si="29"/>
        <v/>
      </c>
      <c r="AT15" s="92" t="str">
        <f t="shared" si="30"/>
        <v xml:space="preserve"> &lt;&gt;</v>
      </c>
      <c r="AU15" s="92" t="str">
        <f t="shared" si="31"/>
        <v xml:space="preserve"> стр.582</v>
      </c>
      <c r="AV15" s="92" t="str">
        <f t="shared" si="32"/>
        <v/>
      </c>
      <c r="AW15" s="92" t="str">
        <f t="shared" si="33"/>
        <v xml:space="preserve"> гр.6</v>
      </c>
      <c r="AX15" s="92" t="str">
        <f t="shared" si="34"/>
        <v/>
      </c>
      <c r="AY15" s="92" t="str">
        <f t="shared" si="35"/>
        <v xml:space="preserve"> раздела 2</v>
      </c>
      <c r="AZ15" s="92" t="str">
        <f t="shared" si="36"/>
        <v xml:space="preserve"> ф.0503140</v>
      </c>
      <c r="BA15" s="79" t="str">
        <f t="shared" si="37"/>
        <v xml:space="preserve"> (кроме отчета на 1 января текущего финансового года)</v>
      </c>
      <c r="BB15" s="92" t="str">
        <f t="shared" si="38"/>
        <v xml:space="preserve"> - ТОФК &lt;&gt; 8500</v>
      </c>
      <c r="BC15" s="23" t="s">
        <v>1066</v>
      </c>
    </row>
    <row r="16" spans="2:55" s="23" customFormat="1" ht="57" hidden="1" outlineLevel="1" x14ac:dyDescent="0.25">
      <c r="B16" s="24" t="str">
        <f t="shared" si="21"/>
        <v>М5_124_140</v>
      </c>
      <c r="C16" s="25" t="s">
        <v>116</v>
      </c>
      <c r="D16" s="25" t="s">
        <v>116</v>
      </c>
      <c r="E16" s="25" t="s">
        <v>117</v>
      </c>
      <c r="F16" s="25" t="s">
        <v>116</v>
      </c>
      <c r="G16" s="251" t="s">
        <v>116</v>
      </c>
      <c r="H16" s="25" t="s">
        <v>116</v>
      </c>
      <c r="I16" s="25" t="s">
        <v>128</v>
      </c>
      <c r="J16" s="25"/>
      <c r="K16" s="25"/>
      <c r="L16" s="25"/>
      <c r="M16" s="25" t="s">
        <v>125</v>
      </c>
      <c r="N16" s="25" t="s">
        <v>1041</v>
      </c>
      <c r="O16" s="25"/>
      <c r="P16" s="25" t="s">
        <v>124</v>
      </c>
      <c r="Q16" s="25"/>
      <c r="R16" s="26" t="s">
        <v>122</v>
      </c>
      <c r="S16" s="25" t="s">
        <v>151</v>
      </c>
      <c r="T16" s="251" t="s">
        <v>1312</v>
      </c>
      <c r="U16" s="25"/>
      <c r="V16" s="25"/>
      <c r="W16" s="25" t="s">
        <v>121</v>
      </c>
      <c r="X16" s="25" t="s">
        <v>1067</v>
      </c>
      <c r="Y16" s="368"/>
      <c r="Z16" s="25"/>
      <c r="AA16" s="25" t="s">
        <v>138</v>
      </c>
      <c r="AB16" s="25"/>
      <c r="AC16" s="90" t="str">
        <f t="shared" si="22"/>
        <v>стр.824
(в абсолютном значении) гр.5 раздела 3 ф.0503124 &lt;&gt; стр.235 + 236 гр.6 раздела 1 ф.0503140 (кроме отчета на 1 января текущего финансового года) - недопустимо.</v>
      </c>
      <c r="AD16" s="66" t="s">
        <v>123</v>
      </c>
      <c r="AE16" s="66" t="s">
        <v>123</v>
      </c>
      <c r="AF16" s="29"/>
      <c r="AG16" s="30">
        <v>45674.577222222222</v>
      </c>
      <c r="AH16" s="32" t="s">
        <v>4</v>
      </c>
      <c r="AI16" s="32" t="s">
        <v>123</v>
      </c>
      <c r="AJ16" s="6">
        <f t="shared" si="39"/>
        <v>1</v>
      </c>
      <c r="AK16" s="6">
        <f t="shared" si="40"/>
        <v>0</v>
      </c>
      <c r="AL16" s="6">
        <f t="shared" si="41"/>
        <v>0</v>
      </c>
      <c r="AM16" s="92" t="str">
        <f t="shared" si="23"/>
        <v>стр.824
(в абсолютном значении)</v>
      </c>
      <c r="AN16" s="92" t="str">
        <f t="shared" si="24"/>
        <v/>
      </c>
      <c r="AO16" s="92" t="str">
        <f t="shared" si="25"/>
        <v xml:space="preserve"> гр.5</v>
      </c>
      <c r="AP16" s="92" t="str">
        <f t="shared" si="26"/>
        <v/>
      </c>
      <c r="AQ16" s="92" t="str">
        <f t="shared" si="27"/>
        <v xml:space="preserve"> раздела 3</v>
      </c>
      <c r="AR16" s="92" t="str">
        <f t="shared" si="28"/>
        <v xml:space="preserve"> ф.0503124</v>
      </c>
      <c r="AS16" s="79" t="str">
        <f t="shared" si="29"/>
        <v/>
      </c>
      <c r="AT16" s="92" t="str">
        <f t="shared" si="30"/>
        <v xml:space="preserve"> &lt;&gt;</v>
      </c>
      <c r="AU16" s="92" t="str">
        <f t="shared" si="31"/>
        <v xml:space="preserve"> стр.235 + 236</v>
      </c>
      <c r="AV16" s="92" t="str">
        <f t="shared" si="32"/>
        <v/>
      </c>
      <c r="AW16" s="92" t="str">
        <f t="shared" si="33"/>
        <v xml:space="preserve"> гр.6</v>
      </c>
      <c r="AX16" s="92" t="str">
        <f t="shared" si="34"/>
        <v/>
      </c>
      <c r="AY16" s="92" t="str">
        <f t="shared" si="35"/>
        <v xml:space="preserve"> раздела 1</v>
      </c>
      <c r="AZ16" s="92" t="str">
        <f t="shared" si="36"/>
        <v xml:space="preserve"> ф.0503140</v>
      </c>
      <c r="BA16" s="79" t="str">
        <f t="shared" si="37"/>
        <v xml:space="preserve"> (кроме отчета на 1 января текущего финансового года)</v>
      </c>
      <c r="BB16" s="92" t="str">
        <f t="shared" si="38"/>
        <v xml:space="preserve"> - недопустимо.</v>
      </c>
      <c r="BC16" s="23" t="s">
        <v>1068</v>
      </c>
    </row>
    <row r="17" spans="2:55" s="23" customFormat="1" ht="47.25" hidden="1" customHeight="1" outlineLevel="1" x14ac:dyDescent="0.25">
      <c r="B17" s="24" t="str">
        <f t="shared" si="21"/>
        <v>М6_124_140</v>
      </c>
      <c r="C17" s="25" t="s">
        <v>116</v>
      </c>
      <c r="D17" s="25" t="s">
        <v>116</v>
      </c>
      <c r="E17" s="25" t="s">
        <v>117</v>
      </c>
      <c r="F17" s="25" t="s">
        <v>116</v>
      </c>
      <c r="G17" s="251" t="s">
        <v>116</v>
      </c>
      <c r="H17" s="25" t="s">
        <v>116</v>
      </c>
      <c r="I17" s="25" t="s">
        <v>128</v>
      </c>
      <c r="J17" s="25"/>
      <c r="K17" s="25"/>
      <c r="L17" s="25"/>
      <c r="M17" s="25" t="s">
        <v>125</v>
      </c>
      <c r="N17" s="25" t="s">
        <v>571</v>
      </c>
      <c r="O17" s="25"/>
      <c r="P17" s="25" t="s">
        <v>124</v>
      </c>
      <c r="Q17" s="25"/>
      <c r="R17" s="26" t="s">
        <v>122</v>
      </c>
      <c r="S17" s="25" t="s">
        <v>151</v>
      </c>
      <c r="T17" s="251" t="s">
        <v>1312</v>
      </c>
      <c r="U17" s="25"/>
      <c r="V17" s="25"/>
      <c r="W17" s="25" t="s">
        <v>131</v>
      </c>
      <c r="X17" s="25" t="s">
        <v>635</v>
      </c>
      <c r="Y17" s="368"/>
      <c r="Z17" s="25"/>
      <c r="AA17" s="25" t="s">
        <v>138</v>
      </c>
      <c r="AB17" s="25"/>
      <c r="AC17" s="90" t="str">
        <f t="shared" si="22"/>
        <v>стр.823 гр.5 раздела 3 ф.0503124 &lt;&gt; стр.440 + 450 гр.6 раздела 2 ф.0503140 (кроме отчета на 1 января текущего финансового года) - недопустимо.</v>
      </c>
      <c r="AD17" s="66" t="s">
        <v>123</v>
      </c>
      <c r="AE17" s="66" t="s">
        <v>123</v>
      </c>
      <c r="AF17" s="29"/>
      <c r="AG17" s="30">
        <v>45674.577222222222</v>
      </c>
      <c r="AH17" s="32" t="s">
        <v>4</v>
      </c>
      <c r="AI17" s="32" t="s">
        <v>123</v>
      </c>
      <c r="AJ17" s="6">
        <f t="shared" si="39"/>
        <v>1</v>
      </c>
      <c r="AK17" s="6">
        <f t="shared" si="40"/>
        <v>0</v>
      </c>
      <c r="AL17" s="6">
        <f t="shared" si="41"/>
        <v>0</v>
      </c>
      <c r="AM17" s="92" t="str">
        <f t="shared" si="23"/>
        <v>стр.823</v>
      </c>
      <c r="AN17" s="92" t="str">
        <f t="shared" si="24"/>
        <v/>
      </c>
      <c r="AO17" s="92" t="str">
        <f t="shared" si="25"/>
        <v xml:space="preserve"> гр.5</v>
      </c>
      <c r="AP17" s="92" t="str">
        <f t="shared" si="26"/>
        <v/>
      </c>
      <c r="AQ17" s="92" t="str">
        <f t="shared" si="27"/>
        <v xml:space="preserve"> раздела 3</v>
      </c>
      <c r="AR17" s="92" t="str">
        <f t="shared" si="28"/>
        <v xml:space="preserve"> ф.0503124</v>
      </c>
      <c r="AS17" s="79" t="str">
        <f t="shared" si="29"/>
        <v/>
      </c>
      <c r="AT17" s="92" t="str">
        <f t="shared" si="30"/>
        <v xml:space="preserve"> &lt;&gt;</v>
      </c>
      <c r="AU17" s="92" t="str">
        <f t="shared" si="31"/>
        <v xml:space="preserve"> стр.440 + 450</v>
      </c>
      <c r="AV17" s="92" t="str">
        <f t="shared" si="32"/>
        <v/>
      </c>
      <c r="AW17" s="92" t="str">
        <f t="shared" si="33"/>
        <v xml:space="preserve"> гр.6</v>
      </c>
      <c r="AX17" s="92" t="str">
        <f t="shared" si="34"/>
        <v/>
      </c>
      <c r="AY17" s="92" t="str">
        <f t="shared" si="35"/>
        <v xml:space="preserve"> раздела 2</v>
      </c>
      <c r="AZ17" s="92" t="str">
        <f t="shared" si="36"/>
        <v xml:space="preserve"> ф.0503140</v>
      </c>
      <c r="BA17" s="79" t="str">
        <f t="shared" si="37"/>
        <v xml:space="preserve"> (кроме отчета на 1 января текущего финансового года)</v>
      </c>
      <c r="BB17" s="92" t="str">
        <f t="shared" si="38"/>
        <v xml:space="preserve"> - недопустимо.</v>
      </c>
      <c r="BC17" s="23" t="s">
        <v>1069</v>
      </c>
    </row>
    <row r="18" spans="2:55" s="23" customFormat="1" ht="71.25" hidden="1" outlineLevel="1" x14ac:dyDescent="0.25">
      <c r="B18" s="24" t="str">
        <f t="shared" si="21"/>
        <v>М7_124_140</v>
      </c>
      <c r="C18" s="25" t="s">
        <v>116</v>
      </c>
      <c r="D18" s="25" t="s">
        <v>116</v>
      </c>
      <c r="E18" s="25" t="s">
        <v>116</v>
      </c>
      <c r="F18" s="25" t="s">
        <v>116</v>
      </c>
      <c r="G18" s="25" t="s">
        <v>117</v>
      </c>
      <c r="H18" s="25" t="s">
        <v>116</v>
      </c>
      <c r="I18" s="25" t="s">
        <v>128</v>
      </c>
      <c r="J18" s="25"/>
      <c r="K18" s="25"/>
      <c r="L18" s="25"/>
      <c r="M18" s="25" t="s">
        <v>121</v>
      </c>
      <c r="N18" s="25" t="s">
        <v>514</v>
      </c>
      <c r="O18" s="25" t="s">
        <v>1070</v>
      </c>
      <c r="P18" s="25" t="s">
        <v>124</v>
      </c>
      <c r="Q18" s="25"/>
      <c r="R18" s="26" t="s">
        <v>122</v>
      </c>
      <c r="S18" s="25" t="s">
        <v>151</v>
      </c>
      <c r="T18" s="251" t="s">
        <v>1312</v>
      </c>
      <c r="U18" s="25"/>
      <c r="V18" s="25"/>
      <c r="W18" s="25" t="s">
        <v>125</v>
      </c>
      <c r="X18" s="25" t="s">
        <v>682</v>
      </c>
      <c r="Y18" s="368"/>
      <c r="Z18" s="25"/>
      <c r="AA18" s="25" t="s">
        <v>1071</v>
      </c>
      <c r="AB18" s="25"/>
      <c r="AC18" s="90" t="str">
        <f t="shared" si="22"/>
        <v>стр.010
детализированная (кроме стр.&lt;&gt; 10011701010016000180 ) гр.5 раздела 1 ф.0503124 &lt;&gt; стр.190 гр.5 - 4 раздела 3 ф.0503140 (кроме отчета на 1 января текущего финансового года) - недопустимо.</v>
      </c>
      <c r="AD18" s="66" t="s">
        <v>123</v>
      </c>
      <c r="AE18" s="66" t="s">
        <v>123</v>
      </c>
      <c r="AF18" s="29"/>
      <c r="AG18" s="30">
        <v>45674.577222222222</v>
      </c>
      <c r="AH18" s="32" t="s">
        <v>4</v>
      </c>
      <c r="AI18" s="32" t="s">
        <v>123</v>
      </c>
      <c r="AJ18" s="6">
        <f t="shared" si="39"/>
        <v>1</v>
      </c>
      <c r="AK18" s="6">
        <f t="shared" si="40"/>
        <v>0</v>
      </c>
      <c r="AL18" s="6">
        <f t="shared" si="41"/>
        <v>0</v>
      </c>
      <c r="AM18" s="92" t="str">
        <f t="shared" si="23"/>
        <v>стр.010
детализированная</v>
      </c>
      <c r="AN18" s="92" t="str">
        <f t="shared" si="24"/>
        <v xml:space="preserve"> (кроме стр.&lt;&gt; 10011701010016000180 )</v>
      </c>
      <c r="AO18" s="92" t="str">
        <f t="shared" si="25"/>
        <v xml:space="preserve"> гр.5</v>
      </c>
      <c r="AP18" s="92" t="str">
        <f t="shared" si="26"/>
        <v/>
      </c>
      <c r="AQ18" s="92" t="str">
        <f t="shared" si="27"/>
        <v xml:space="preserve"> раздела 1</v>
      </c>
      <c r="AR18" s="92" t="str">
        <f t="shared" si="28"/>
        <v xml:space="preserve"> ф.0503124</v>
      </c>
      <c r="AS18" s="79" t="str">
        <f t="shared" si="29"/>
        <v/>
      </c>
      <c r="AT18" s="92" t="str">
        <f t="shared" si="30"/>
        <v xml:space="preserve"> &lt;&gt;</v>
      </c>
      <c r="AU18" s="92" t="str">
        <f t="shared" si="31"/>
        <v xml:space="preserve"> стр.190</v>
      </c>
      <c r="AV18" s="92" t="str">
        <f t="shared" si="32"/>
        <v/>
      </c>
      <c r="AW18" s="92" t="str">
        <f t="shared" si="33"/>
        <v xml:space="preserve"> гр.5 - 4</v>
      </c>
      <c r="AX18" s="92" t="str">
        <f t="shared" si="34"/>
        <v/>
      </c>
      <c r="AY18" s="92" t="str">
        <f t="shared" si="35"/>
        <v xml:space="preserve"> раздела 3</v>
      </c>
      <c r="AZ18" s="92" t="str">
        <f t="shared" si="36"/>
        <v xml:space="preserve"> ф.0503140</v>
      </c>
      <c r="BA18" s="79" t="str">
        <f t="shared" si="37"/>
        <v xml:space="preserve"> (кроме отчета на 1 января текущего финансового года)</v>
      </c>
      <c r="BB18" s="92" t="str">
        <f t="shared" si="38"/>
        <v xml:space="preserve"> - недопустимо.</v>
      </c>
    </row>
    <row r="19" spans="2:55" s="23" customFormat="1" ht="15" customHeight="1" collapsed="1" x14ac:dyDescent="0.25">
      <c r="B19" s="634" t="s">
        <v>1072</v>
      </c>
      <c r="C19" s="635"/>
      <c r="D19" s="635"/>
      <c r="E19" s="635"/>
      <c r="F19" s="635"/>
      <c r="G19" s="635"/>
      <c r="H19" s="635"/>
      <c r="I19" s="635"/>
      <c r="J19" s="635"/>
      <c r="K19" s="635"/>
      <c r="L19" s="635"/>
      <c r="M19" s="635"/>
      <c r="N19" s="635"/>
      <c r="O19" s="635"/>
      <c r="P19" s="635"/>
      <c r="Q19" s="635"/>
      <c r="R19" s="635"/>
      <c r="S19" s="635"/>
      <c r="T19" s="635"/>
      <c r="U19" s="635"/>
      <c r="V19" s="635"/>
      <c r="W19" s="635"/>
      <c r="X19" s="635"/>
      <c r="Y19" s="635"/>
      <c r="Z19" s="635"/>
      <c r="AA19" s="635"/>
      <c r="AB19" s="635"/>
      <c r="AC19" s="635"/>
      <c r="AD19" s="635"/>
      <c r="AE19" s="635"/>
      <c r="AF19" s="635"/>
      <c r="AG19" s="153"/>
      <c r="AH19" s="32"/>
      <c r="AI19" s="32"/>
      <c r="AJ19" s="6">
        <f t="shared" si="39"/>
        <v>0</v>
      </c>
      <c r="AK19" s="6">
        <f t="shared" si="40"/>
        <v>0</v>
      </c>
      <c r="AL19" s="6">
        <f t="shared" si="41"/>
        <v>0</v>
      </c>
      <c r="AM19" s="92"/>
      <c r="AN19" s="92"/>
      <c r="AO19" s="92"/>
      <c r="AP19" s="92"/>
      <c r="AQ19" s="92"/>
      <c r="AR19" s="92"/>
      <c r="AS19" s="79"/>
      <c r="AT19" s="92"/>
      <c r="AU19" s="92"/>
      <c r="AV19" s="92"/>
      <c r="AW19" s="92"/>
      <c r="AX19" s="92"/>
      <c r="AY19" s="92"/>
      <c r="AZ19" s="92"/>
      <c r="BA19" s="79"/>
      <c r="BB19" s="92"/>
    </row>
    <row r="20" spans="2:55" s="23" customFormat="1" ht="142.5" hidden="1" outlineLevel="1" x14ac:dyDescent="0.25">
      <c r="B20" s="24" t="str">
        <f t="shared" ref="B20:B23" si="42">"М"&amp;COUNTA($C$20:C20)&amp;"_"&amp;MID(I20,5,3)&amp;"_"&amp;MID(S20,5,3)</f>
        <v>М1_124_153</v>
      </c>
      <c r="C20" s="25" t="s">
        <v>116</v>
      </c>
      <c r="D20" s="25" t="s">
        <v>116</v>
      </c>
      <c r="E20" s="25" t="s">
        <v>117</v>
      </c>
      <c r="F20" s="25" t="s">
        <v>116</v>
      </c>
      <c r="G20" s="25" t="s">
        <v>116</v>
      </c>
      <c r="H20" s="25" t="s">
        <v>116</v>
      </c>
      <c r="I20" s="25" t="s">
        <v>128</v>
      </c>
      <c r="J20" s="25"/>
      <c r="K20" s="25"/>
      <c r="L20" s="25"/>
      <c r="M20" s="25" t="s">
        <v>121</v>
      </c>
      <c r="N20" s="25" t="s">
        <v>514</v>
      </c>
      <c r="O20" s="25" t="s">
        <v>1073</v>
      </c>
      <c r="P20" s="25" t="s">
        <v>124</v>
      </c>
      <c r="Q20" s="25"/>
      <c r="R20" s="26" t="s">
        <v>122</v>
      </c>
      <c r="S20" s="25" t="s">
        <v>163</v>
      </c>
      <c r="T20" s="420" t="s">
        <v>1623</v>
      </c>
      <c r="U20" s="25"/>
      <c r="V20" s="25"/>
      <c r="W20" s="25" t="s">
        <v>121</v>
      </c>
      <c r="X20" s="25" t="s">
        <v>120</v>
      </c>
      <c r="Y20" s="368"/>
      <c r="Z20" s="25" t="s">
        <v>1074</v>
      </c>
      <c r="AA20" s="25" t="s">
        <v>1075</v>
      </c>
      <c r="AB20" s="25"/>
      <c r="AC20" s="90" t="str">
        <f t="shared" si="22"/>
        <v>стр.010
детализированная (кроме стр.КБК не входит в «Перечень КБК для формы 0503184» + 11690010000000140) гр.5 раздела 1 ф.0503124 &lt;&gt; соответствующим строкам (кроме стр.КБК &lt;&gt; «Перечень КБК для формы 0503184» + 11690010000000140) гр.6 + 7 + 12 раздела 1 ф.0503153 (кроме отчетов, формирующих "Первичный" отчет ТОФК) - отрабатывать только на ф.0503153
для ТОФК = 2400/8400 берется сумма отчетов</v>
      </c>
      <c r="AD20" s="66" t="s">
        <v>123</v>
      </c>
      <c r="AE20" s="66" t="s">
        <v>123</v>
      </c>
      <c r="AF20" s="156" t="s">
        <v>1076</v>
      </c>
      <c r="AG20" s="30">
        <v>45532.421053240738</v>
      </c>
      <c r="AH20" s="32" t="s">
        <v>4</v>
      </c>
      <c r="AI20" s="32" t="s">
        <v>123</v>
      </c>
      <c r="AJ20" s="6">
        <f t="shared" si="39"/>
        <v>1</v>
      </c>
      <c r="AK20" s="6">
        <f t="shared" si="40"/>
        <v>0</v>
      </c>
      <c r="AL20" s="6">
        <f t="shared" si="41"/>
        <v>0</v>
      </c>
      <c r="AM20" s="92" t="str">
        <f t="shared" si="23"/>
        <v>стр.010
детализированная</v>
      </c>
      <c r="AN20" s="92" t="str">
        <f t="shared" si="24"/>
        <v xml:space="preserve"> (кроме стр.КБК не входит в «Перечень КБК для формы 0503184» + 11690010000000140)</v>
      </c>
      <c r="AO20" s="92" t="str">
        <f t="shared" si="25"/>
        <v xml:space="preserve"> гр.5</v>
      </c>
      <c r="AP20" s="92" t="str">
        <f t="shared" si="26"/>
        <v/>
      </c>
      <c r="AQ20" s="92" t="str">
        <f t="shared" si="27"/>
        <v xml:space="preserve"> раздела 1</v>
      </c>
      <c r="AR20" s="92" t="str">
        <f t="shared" si="28"/>
        <v xml:space="preserve"> ф.0503124</v>
      </c>
      <c r="AS20" s="79" t="str">
        <f t="shared" si="29"/>
        <v/>
      </c>
      <c r="AT20" s="92" t="str">
        <f t="shared" si="30"/>
        <v xml:space="preserve"> &lt;&gt;</v>
      </c>
      <c r="AU20" s="92" t="str">
        <f t="shared" si="31"/>
        <v xml:space="preserve"> соответствующим строкам</v>
      </c>
      <c r="AV20" s="92" t="str">
        <f t="shared" si="32"/>
        <v xml:space="preserve"> (кроме стр.КБК &lt;&gt; «Перечень КБК для формы 0503184» + 11690010000000140)</v>
      </c>
      <c r="AW20" s="92" t="str">
        <f t="shared" si="33"/>
        <v xml:space="preserve"> гр.6 + 7 + 12</v>
      </c>
      <c r="AX20" s="92" t="str">
        <f t="shared" si="34"/>
        <v/>
      </c>
      <c r="AY20" s="92" t="str">
        <f t="shared" si="35"/>
        <v xml:space="preserve"> раздела 1</v>
      </c>
      <c r="AZ20" s="92" t="str">
        <f t="shared" si="36"/>
        <v xml:space="preserve"> ф.0503153</v>
      </c>
      <c r="BA20" s="79" t="str">
        <f t="shared" si="37"/>
        <v xml:space="preserve"> (кроме отчетов, формирующих "Первичный" отчет ТОФК)</v>
      </c>
      <c r="BB20" s="92" t="str">
        <f t="shared" si="38"/>
        <v xml:space="preserve"> - отрабатывать только на ф.0503153
для ТОФК = 2400/8400 берется сумма отчетов</v>
      </c>
      <c r="BC20" s="23" t="s">
        <v>1077</v>
      </c>
    </row>
    <row r="21" spans="2:55" s="23" customFormat="1" ht="128.25" hidden="1" outlineLevel="1" x14ac:dyDescent="0.25">
      <c r="B21" s="24" t="str">
        <f t="shared" si="42"/>
        <v>М2_124_153</v>
      </c>
      <c r="C21" s="25" t="s">
        <v>116</v>
      </c>
      <c r="D21" s="25" t="s">
        <v>116</v>
      </c>
      <c r="E21" s="25" t="s">
        <v>117</v>
      </c>
      <c r="F21" s="25" t="s">
        <v>116</v>
      </c>
      <c r="G21" s="25" t="s">
        <v>116</v>
      </c>
      <c r="H21" s="25" t="s">
        <v>116</v>
      </c>
      <c r="I21" s="25" t="s">
        <v>128</v>
      </c>
      <c r="J21" s="25"/>
      <c r="K21" s="25"/>
      <c r="L21" s="25"/>
      <c r="M21" s="25" t="s">
        <v>121</v>
      </c>
      <c r="N21" s="25" t="s">
        <v>514</v>
      </c>
      <c r="O21" s="25" t="s">
        <v>1078</v>
      </c>
      <c r="P21" s="25" t="s">
        <v>124</v>
      </c>
      <c r="Q21" s="25"/>
      <c r="R21" s="26" t="s">
        <v>122</v>
      </c>
      <c r="S21" s="25" t="s">
        <v>163</v>
      </c>
      <c r="T21" s="420" t="s">
        <v>1623</v>
      </c>
      <c r="U21" s="25"/>
      <c r="V21" s="25"/>
      <c r="W21" s="25" t="s">
        <v>121</v>
      </c>
      <c r="X21" s="25" t="s">
        <v>120</v>
      </c>
      <c r="Y21" s="368"/>
      <c r="Z21" s="25" t="s">
        <v>1079</v>
      </c>
      <c r="AA21" s="251" t="s">
        <v>1075</v>
      </c>
      <c r="AB21" s="25"/>
      <c r="AC21" s="90" t="str">
        <f t="shared" si="22"/>
        <v>стр.010
детализированная (кроме стр.КБК входит в «Перечень КБК для формы 0503184» + 11690010000000140) гр.5 раздела 1 ф.0503124 &lt;&gt; соответствующим строкам (кроме стр.КБК = «Перечень КБК для формы 0503184» + 11690010000000140) гр.6 + 7 + 12 раздела 1 ф.0503153 (кроме отчетов, формирующих "Первичный" отчет ТОФК) - отрабатывать только на ф.0503153
для ТОФК = 2400/8400 берется сумма отчетов</v>
      </c>
      <c r="AD21" s="66" t="s">
        <v>123</v>
      </c>
      <c r="AE21" s="66" t="s">
        <v>123</v>
      </c>
      <c r="AF21" s="156" t="s">
        <v>1076</v>
      </c>
      <c r="AG21" s="30">
        <v>45532.421157407407</v>
      </c>
      <c r="AH21" s="32" t="s">
        <v>4</v>
      </c>
      <c r="AI21" s="32" t="s">
        <v>123</v>
      </c>
      <c r="AJ21" s="6">
        <f t="shared" si="39"/>
        <v>1</v>
      </c>
      <c r="AK21" s="6">
        <f t="shared" si="40"/>
        <v>0</v>
      </c>
      <c r="AL21" s="6">
        <f t="shared" si="41"/>
        <v>0</v>
      </c>
      <c r="AM21" s="92" t="str">
        <f t="shared" si="23"/>
        <v>стр.010
детализированная</v>
      </c>
      <c r="AN21" s="92" t="str">
        <f t="shared" si="24"/>
        <v xml:space="preserve"> (кроме стр.КБК входит в «Перечень КБК для формы 0503184» + 11690010000000140)</v>
      </c>
      <c r="AO21" s="92" t="str">
        <f t="shared" si="25"/>
        <v xml:space="preserve"> гр.5</v>
      </c>
      <c r="AP21" s="92" t="str">
        <f t="shared" si="26"/>
        <v/>
      </c>
      <c r="AQ21" s="92" t="str">
        <f t="shared" si="27"/>
        <v xml:space="preserve"> раздела 1</v>
      </c>
      <c r="AR21" s="92" t="str">
        <f t="shared" si="28"/>
        <v xml:space="preserve"> ф.0503124</v>
      </c>
      <c r="AS21" s="79" t="str">
        <f t="shared" si="29"/>
        <v/>
      </c>
      <c r="AT21" s="92" t="str">
        <f t="shared" si="30"/>
        <v xml:space="preserve"> &lt;&gt;</v>
      </c>
      <c r="AU21" s="92" t="str">
        <f t="shared" si="31"/>
        <v xml:space="preserve"> соответствующим строкам</v>
      </c>
      <c r="AV21" s="92" t="str">
        <f t="shared" si="32"/>
        <v xml:space="preserve"> (кроме стр.КБК = «Перечень КБК для формы 0503184» + 11690010000000140)</v>
      </c>
      <c r="AW21" s="92" t="str">
        <f t="shared" si="33"/>
        <v xml:space="preserve"> гр.6 + 7 + 12</v>
      </c>
      <c r="AX21" s="92" t="str">
        <f t="shared" si="34"/>
        <v/>
      </c>
      <c r="AY21" s="92" t="str">
        <f t="shared" si="35"/>
        <v xml:space="preserve"> раздела 1</v>
      </c>
      <c r="AZ21" s="92" t="str">
        <f t="shared" si="36"/>
        <v xml:space="preserve"> ф.0503153</v>
      </c>
      <c r="BA21" s="79" t="str">
        <f t="shared" si="37"/>
        <v xml:space="preserve"> (кроме отчетов, формирующих "Первичный" отчет ТОФК)</v>
      </c>
      <c r="BB21" s="92" t="str">
        <f t="shared" si="38"/>
        <v xml:space="preserve"> - отрабатывать только на ф.0503153
для ТОФК = 2400/8400 берется сумма отчетов</v>
      </c>
      <c r="BC21" s="23" t="s">
        <v>1080</v>
      </c>
    </row>
    <row r="22" spans="2:55" s="23" customFormat="1" ht="114" hidden="1" outlineLevel="1" x14ac:dyDescent="0.25">
      <c r="B22" s="24" t="str">
        <f t="shared" si="42"/>
        <v>М3_124_153</v>
      </c>
      <c r="C22" s="25" t="s">
        <v>116</v>
      </c>
      <c r="D22" s="25" t="s">
        <v>116</v>
      </c>
      <c r="E22" s="25" t="s">
        <v>117</v>
      </c>
      <c r="F22" s="25" t="s">
        <v>116</v>
      </c>
      <c r="G22" s="25" t="s">
        <v>116</v>
      </c>
      <c r="H22" s="25" t="s">
        <v>116</v>
      </c>
      <c r="I22" s="25" t="s">
        <v>128</v>
      </c>
      <c r="J22" s="25"/>
      <c r="K22" s="25"/>
      <c r="L22" s="25"/>
      <c r="M22" s="25" t="s">
        <v>121</v>
      </c>
      <c r="N22" s="25" t="s">
        <v>514</v>
      </c>
      <c r="O22" s="25" t="s">
        <v>1081</v>
      </c>
      <c r="P22" s="25" t="s">
        <v>124</v>
      </c>
      <c r="Q22" s="25"/>
      <c r="R22" s="26" t="s">
        <v>122</v>
      </c>
      <c r="S22" s="25" t="s">
        <v>163</v>
      </c>
      <c r="T22" s="420" t="s">
        <v>1624</v>
      </c>
      <c r="U22" s="25"/>
      <c r="V22" s="25"/>
      <c r="W22" s="25" t="s">
        <v>121</v>
      </c>
      <c r="X22" s="25" t="s">
        <v>120</v>
      </c>
      <c r="Y22" s="368"/>
      <c r="Z22" s="25" t="s">
        <v>1081</v>
      </c>
      <c r="AA22" s="25" t="s">
        <v>1075</v>
      </c>
      <c r="AB22" s="25"/>
      <c r="AC22" s="90" t="str">
        <f t="shared" si="22"/>
        <v>стр.010
детализированная (кроме стр.КБК = 11690010000000140) гр.5 раздела 1 ф.0503124 &lt;&gt; соответствующим строкам (кроме стр.КБК = 11690010000000140) гр.6 + 7 + 12 раздела 1 ф.0503153 (пок.заг. = «.Y.8500»
кроме отчетов, формирующих "Первичный" отчет ТОФК) - в чем отличие?</v>
      </c>
      <c r="AD22" s="66" t="s">
        <v>123</v>
      </c>
      <c r="AE22" s="66" t="s">
        <v>123</v>
      </c>
      <c r="AF22" s="29" t="s">
        <v>1082</v>
      </c>
      <c r="AG22" s="30">
        <v>45534.463784722226</v>
      </c>
      <c r="AH22" s="32" t="s">
        <v>6</v>
      </c>
      <c r="AI22" s="32"/>
      <c r="AJ22" s="6">
        <f t="shared" si="39"/>
        <v>0</v>
      </c>
      <c r="AK22" s="6">
        <f t="shared" si="40"/>
        <v>0</v>
      </c>
      <c r="AL22" s="6">
        <f t="shared" si="41"/>
        <v>1</v>
      </c>
      <c r="AM22" s="92" t="str">
        <f t="shared" si="23"/>
        <v>стр.010
детализированная</v>
      </c>
      <c r="AN22" s="92" t="str">
        <f t="shared" si="24"/>
        <v xml:space="preserve"> (кроме стр.КБК = 11690010000000140)</v>
      </c>
      <c r="AO22" s="92" t="str">
        <f t="shared" si="25"/>
        <v xml:space="preserve"> гр.5</v>
      </c>
      <c r="AP22" s="92" t="str">
        <f t="shared" si="26"/>
        <v/>
      </c>
      <c r="AQ22" s="92" t="str">
        <f t="shared" si="27"/>
        <v xml:space="preserve"> раздела 1</v>
      </c>
      <c r="AR22" s="92" t="str">
        <f t="shared" si="28"/>
        <v xml:space="preserve"> ф.0503124</v>
      </c>
      <c r="AS22" s="79" t="str">
        <f t="shared" si="29"/>
        <v/>
      </c>
      <c r="AT22" s="92" t="str">
        <f t="shared" si="30"/>
        <v xml:space="preserve"> &lt;&gt;</v>
      </c>
      <c r="AU22" s="92" t="str">
        <f t="shared" si="31"/>
        <v xml:space="preserve"> соответствующим строкам</v>
      </c>
      <c r="AV22" s="92" t="str">
        <f t="shared" si="32"/>
        <v xml:space="preserve"> (кроме стр.КБК = 11690010000000140)</v>
      </c>
      <c r="AW22" s="92" t="str">
        <f t="shared" si="33"/>
        <v xml:space="preserve"> гр.6 + 7 + 12</v>
      </c>
      <c r="AX22" s="92" t="str">
        <f t="shared" si="34"/>
        <v/>
      </c>
      <c r="AY22" s="92" t="str">
        <f t="shared" si="35"/>
        <v xml:space="preserve"> раздела 1</v>
      </c>
      <c r="AZ22" s="92" t="str">
        <f t="shared" si="36"/>
        <v xml:space="preserve"> ф.0503153</v>
      </c>
      <c r="BA22" s="79" t="str">
        <f t="shared" si="37"/>
        <v xml:space="preserve"> (пок.заг. = «.Y.8500»
кроме отчетов, формирующих "Первичный" отчет ТОФК)</v>
      </c>
      <c r="BB22" s="92" t="str">
        <f t="shared" si="38"/>
        <v xml:space="preserve"> - в чем отличие?</v>
      </c>
    </row>
    <row r="23" spans="2:55" s="23" customFormat="1" ht="114" hidden="1" outlineLevel="1" x14ac:dyDescent="0.25">
      <c r="B23" s="24" t="str">
        <f t="shared" si="42"/>
        <v>М4_124_153</v>
      </c>
      <c r="C23" s="25" t="s">
        <v>116</v>
      </c>
      <c r="D23" s="25" t="s">
        <v>116</v>
      </c>
      <c r="E23" s="25" t="s">
        <v>117</v>
      </c>
      <c r="F23" s="25" t="s">
        <v>116</v>
      </c>
      <c r="G23" s="25" t="s">
        <v>116</v>
      </c>
      <c r="H23" s="25" t="s">
        <v>116</v>
      </c>
      <c r="I23" s="25" t="s">
        <v>128</v>
      </c>
      <c r="J23" s="25"/>
      <c r="K23" s="25"/>
      <c r="L23" s="25"/>
      <c r="M23" s="25" t="s">
        <v>121</v>
      </c>
      <c r="N23" s="25" t="s">
        <v>514</v>
      </c>
      <c r="O23" s="25" t="s">
        <v>1081</v>
      </c>
      <c r="P23" s="25" t="s">
        <v>124</v>
      </c>
      <c r="Q23" s="25"/>
      <c r="R23" s="26" t="s">
        <v>122</v>
      </c>
      <c r="S23" s="25" t="s">
        <v>163</v>
      </c>
      <c r="T23" s="420" t="s">
        <v>1624</v>
      </c>
      <c r="U23" s="25"/>
      <c r="V23" s="25"/>
      <c r="W23" s="25" t="s">
        <v>121</v>
      </c>
      <c r="X23" s="25" t="s">
        <v>120</v>
      </c>
      <c r="Y23" s="368"/>
      <c r="Z23" s="25" t="s">
        <v>1081</v>
      </c>
      <c r="AA23" s="251" t="s">
        <v>1075</v>
      </c>
      <c r="AB23" s="25"/>
      <c r="AC23" s="90" t="str">
        <f t="shared" si="22"/>
        <v>стр.010
детализированная (кроме стр.КБК = 11690010000000140) гр.5 раздела 1 ф.0503124 &lt;&gt; соответствующим строкам (кроме стр.КБК = 11690010000000140) гр.6 + 7 + 12 раздела 1 ф.0503153 (пок.заг. = «.Y.8500»
кроме отчетов, формирующих "Первичный" отчет ТОФК) - в чем отличие?</v>
      </c>
      <c r="AD23" s="66" t="s">
        <v>123</v>
      </c>
      <c r="AE23" s="66" t="s">
        <v>123</v>
      </c>
      <c r="AF23" s="29" t="s">
        <v>1082</v>
      </c>
      <c r="AG23" s="30">
        <v>45532.421342592592</v>
      </c>
      <c r="AH23" s="32" t="s">
        <v>6</v>
      </c>
      <c r="AI23" s="32"/>
      <c r="AJ23" s="6">
        <f t="shared" si="39"/>
        <v>0</v>
      </c>
      <c r="AK23" s="6">
        <f t="shared" si="40"/>
        <v>0</v>
      </c>
      <c r="AL23" s="6">
        <f t="shared" si="41"/>
        <v>1</v>
      </c>
      <c r="AM23" s="92" t="str">
        <f t="shared" si="23"/>
        <v>стр.010
детализированная</v>
      </c>
      <c r="AN23" s="92" t="str">
        <f t="shared" si="24"/>
        <v xml:space="preserve"> (кроме стр.КБК = 11690010000000140)</v>
      </c>
      <c r="AO23" s="92" t="str">
        <f t="shared" si="25"/>
        <v xml:space="preserve"> гр.5</v>
      </c>
      <c r="AP23" s="92" t="str">
        <f t="shared" si="26"/>
        <v/>
      </c>
      <c r="AQ23" s="92" t="str">
        <f t="shared" si="27"/>
        <v xml:space="preserve"> раздела 1</v>
      </c>
      <c r="AR23" s="92" t="str">
        <f t="shared" si="28"/>
        <v xml:space="preserve"> ф.0503124</v>
      </c>
      <c r="AS23" s="79" t="str">
        <f t="shared" si="29"/>
        <v/>
      </c>
      <c r="AT23" s="92" t="str">
        <f t="shared" si="30"/>
        <v xml:space="preserve"> &lt;&gt;</v>
      </c>
      <c r="AU23" s="92" t="str">
        <f t="shared" si="31"/>
        <v xml:space="preserve"> соответствующим строкам</v>
      </c>
      <c r="AV23" s="92" t="str">
        <f t="shared" si="32"/>
        <v xml:space="preserve"> (кроме стр.КБК = 11690010000000140)</v>
      </c>
      <c r="AW23" s="92" t="str">
        <f t="shared" si="33"/>
        <v xml:space="preserve"> гр.6 + 7 + 12</v>
      </c>
      <c r="AX23" s="92" t="str">
        <f t="shared" si="34"/>
        <v/>
      </c>
      <c r="AY23" s="92" t="str">
        <f t="shared" si="35"/>
        <v xml:space="preserve"> раздела 1</v>
      </c>
      <c r="AZ23" s="92" t="str">
        <f t="shared" si="36"/>
        <v xml:space="preserve"> ф.0503153</v>
      </c>
      <c r="BA23" s="79" t="str">
        <f t="shared" si="37"/>
        <v xml:space="preserve"> (пок.заг. = «.Y.8500»
кроме отчетов, формирующих "Первичный" отчет ТОФК)</v>
      </c>
      <c r="BB23" s="92" t="str">
        <f t="shared" si="38"/>
        <v xml:space="preserve"> - в чем отличие?</v>
      </c>
    </row>
    <row r="24" spans="2:55" s="23" customFormat="1" ht="15" customHeight="1" collapsed="1" x14ac:dyDescent="0.25">
      <c r="B24" s="623" t="s">
        <v>1083</v>
      </c>
      <c r="C24" s="624"/>
      <c r="D24" s="624"/>
      <c r="E24" s="624"/>
      <c r="F24" s="624"/>
      <c r="G24" s="624"/>
      <c r="H24" s="624"/>
      <c r="I24" s="624"/>
      <c r="J24" s="624"/>
      <c r="K24" s="624"/>
      <c r="L24" s="624"/>
      <c r="M24" s="624"/>
      <c r="N24" s="624"/>
      <c r="O24" s="624"/>
      <c r="P24" s="624"/>
      <c r="Q24" s="624"/>
      <c r="R24" s="624"/>
      <c r="S24" s="624"/>
      <c r="T24" s="624"/>
      <c r="U24" s="624"/>
      <c r="V24" s="624"/>
      <c r="W24" s="624"/>
      <c r="X24" s="624"/>
      <c r="Y24" s="624"/>
      <c r="Z24" s="624"/>
      <c r="AA24" s="624"/>
      <c r="AB24" s="624"/>
      <c r="AC24" s="624"/>
      <c r="AD24" s="624"/>
      <c r="AE24" s="624"/>
      <c r="AF24" s="624"/>
      <c r="AG24" s="153"/>
      <c r="AH24" s="32"/>
      <c r="AI24" s="32"/>
      <c r="AJ24" s="6">
        <f t="shared" si="39"/>
        <v>0</v>
      </c>
      <c r="AK24" s="6">
        <f t="shared" si="40"/>
        <v>0</v>
      </c>
      <c r="AL24" s="6">
        <f t="shared" si="41"/>
        <v>0</v>
      </c>
      <c r="AM24" s="92"/>
      <c r="AN24" s="92"/>
      <c r="AO24" s="92"/>
      <c r="AP24" s="92"/>
      <c r="AQ24" s="92"/>
      <c r="AR24" s="92"/>
      <c r="AS24" s="79"/>
      <c r="AT24" s="92"/>
      <c r="AU24" s="92"/>
      <c r="AV24" s="92"/>
      <c r="AW24" s="92"/>
      <c r="AX24" s="92"/>
      <c r="AY24" s="92"/>
      <c r="AZ24" s="92"/>
      <c r="BA24" s="79"/>
      <c r="BB24" s="92"/>
    </row>
    <row r="25" spans="2:55" s="23" customFormat="1" ht="30" hidden="1" customHeight="1" outlineLevel="1" x14ac:dyDescent="0.25">
      <c r="B25" s="636" t="str">
        <f>"М"&amp;COUNTA($C$25:C25)&amp;"_"&amp;MID(I25,5,3)&amp;"_"&amp;MID(S25,5,3)</f>
        <v>М1_124_413</v>
      </c>
      <c r="C25" s="638" t="s">
        <v>116</v>
      </c>
      <c r="D25" s="638" t="s">
        <v>116</v>
      </c>
      <c r="E25" s="638" t="s">
        <v>117</v>
      </c>
      <c r="F25" s="638" t="s">
        <v>116</v>
      </c>
      <c r="G25" s="638" t="s">
        <v>116</v>
      </c>
      <c r="H25" s="638" t="s">
        <v>116</v>
      </c>
      <c r="I25" s="638" t="s">
        <v>128</v>
      </c>
      <c r="J25" s="638" t="s">
        <v>1048</v>
      </c>
      <c r="K25" s="638"/>
      <c r="L25" s="638"/>
      <c r="M25" s="638" t="s">
        <v>131</v>
      </c>
      <c r="N25" s="638" t="s">
        <v>293</v>
      </c>
      <c r="O25" s="638"/>
      <c r="P25" s="638" t="s">
        <v>1084</v>
      </c>
      <c r="Q25" s="638"/>
      <c r="R25" s="640" t="s">
        <v>122</v>
      </c>
      <c r="S25" s="638" t="s">
        <v>182</v>
      </c>
      <c r="T25" s="638"/>
      <c r="U25" s="638"/>
      <c r="V25" s="638"/>
      <c r="W25" s="638" t="s">
        <v>121</v>
      </c>
      <c r="X25" s="638"/>
      <c r="Y25" s="364"/>
      <c r="Z25" s="638"/>
      <c r="AA25" s="638" t="s">
        <v>1085</v>
      </c>
      <c r="AB25" s="638"/>
      <c r="AC25" s="675" t="str">
        <f t="shared" si="22"/>
        <v>стр.200 гр.4, 5, 6, 7 раздела 2 ф.0503124 (ТОФК &lt;&gt; 5900, 7300) &lt;&gt; гр.3, 6, 7, 8 раздела 1 ф.0521413 - недопустимо.</v>
      </c>
      <c r="AD25" s="66" t="s">
        <v>116</v>
      </c>
      <c r="AE25" s="66" t="s">
        <v>123</v>
      </c>
      <c r="AF25" s="638"/>
      <c r="AG25" s="677"/>
      <c r="AH25" s="652" t="s">
        <v>4</v>
      </c>
      <c r="AI25" s="652" t="s">
        <v>123</v>
      </c>
      <c r="AJ25" s="6">
        <f t="shared" si="39"/>
        <v>1</v>
      </c>
      <c r="AK25" s="6">
        <f t="shared" si="40"/>
        <v>0</v>
      </c>
      <c r="AL25" s="6">
        <f t="shared" si="41"/>
        <v>0</v>
      </c>
      <c r="AM25" s="92" t="str">
        <f t="shared" si="23"/>
        <v>стр.200</v>
      </c>
      <c r="AN25" s="92" t="str">
        <f t="shared" si="24"/>
        <v/>
      </c>
      <c r="AO25" s="92" t="str">
        <f t="shared" si="25"/>
        <v xml:space="preserve"> гр.4, 5, 6, 7</v>
      </c>
      <c r="AP25" s="92" t="str">
        <f t="shared" si="26"/>
        <v/>
      </c>
      <c r="AQ25" s="92" t="str">
        <f t="shared" si="27"/>
        <v xml:space="preserve"> раздела 2</v>
      </c>
      <c r="AR25" s="92" t="str">
        <f t="shared" si="28"/>
        <v xml:space="preserve"> ф.0503124</v>
      </c>
      <c r="AS25" s="79" t="str">
        <f t="shared" si="29"/>
        <v xml:space="preserve"> (ТОФК &lt;&gt; 5900, 7300)</v>
      </c>
      <c r="AT25" s="92" t="str">
        <f t="shared" si="30"/>
        <v xml:space="preserve"> &lt;&gt;</v>
      </c>
      <c r="AU25" s="92" t="str">
        <f t="shared" si="31"/>
        <v/>
      </c>
      <c r="AV25" s="92" t="str">
        <f t="shared" si="32"/>
        <v/>
      </c>
      <c r="AW25" s="92" t="str">
        <f t="shared" si="33"/>
        <v xml:space="preserve"> гр.3, 6, 7, 8</v>
      </c>
      <c r="AX25" s="92" t="str">
        <f t="shared" si="34"/>
        <v/>
      </c>
      <c r="AY25" s="92" t="str">
        <f t="shared" si="35"/>
        <v xml:space="preserve"> раздела 1</v>
      </c>
      <c r="AZ25" s="92" t="str">
        <f t="shared" si="36"/>
        <v xml:space="preserve"> ф.0521413</v>
      </c>
      <c r="BA25" s="79" t="str">
        <f t="shared" si="37"/>
        <v/>
      </c>
      <c r="BB25" s="92" t="str">
        <f t="shared" si="38"/>
        <v xml:space="preserve"> - недопустимо.</v>
      </c>
      <c r="BC25" s="685" t="s">
        <v>1086</v>
      </c>
    </row>
    <row r="26" spans="2:55" s="23" customFormat="1" hidden="1" outlineLevel="1" x14ac:dyDescent="0.25">
      <c r="B26" s="637"/>
      <c r="C26" s="639"/>
      <c r="D26" s="639"/>
      <c r="E26" s="639"/>
      <c r="F26" s="639"/>
      <c r="G26" s="639"/>
      <c r="H26" s="639"/>
      <c r="I26" s="639"/>
      <c r="J26" s="639"/>
      <c r="K26" s="639"/>
      <c r="L26" s="639"/>
      <c r="M26" s="639"/>
      <c r="N26" s="639"/>
      <c r="O26" s="639"/>
      <c r="P26" s="639"/>
      <c r="Q26" s="639"/>
      <c r="R26" s="641"/>
      <c r="S26" s="639"/>
      <c r="T26" s="639"/>
      <c r="U26" s="639"/>
      <c r="V26" s="639"/>
      <c r="W26" s="639"/>
      <c r="X26" s="639"/>
      <c r="Y26" s="365"/>
      <c r="Z26" s="639"/>
      <c r="AA26" s="639"/>
      <c r="AB26" s="639"/>
      <c r="AC26" s="676"/>
      <c r="AD26" s="66" t="s">
        <v>271</v>
      </c>
      <c r="AE26" s="66" t="s">
        <v>116</v>
      </c>
      <c r="AF26" s="639"/>
      <c r="AG26" s="678"/>
      <c r="AH26" s="653"/>
      <c r="AI26" s="653"/>
      <c r="AJ26" s="6"/>
      <c r="AK26" s="6"/>
      <c r="AL26" s="6"/>
      <c r="AM26" s="92"/>
      <c r="AN26" s="92"/>
      <c r="AO26" s="92"/>
      <c r="AP26" s="92"/>
      <c r="AQ26" s="92"/>
      <c r="AR26" s="92"/>
      <c r="AS26" s="79"/>
      <c r="AT26" s="92"/>
      <c r="AU26" s="92"/>
      <c r="AV26" s="92"/>
      <c r="AW26" s="92"/>
      <c r="AX26" s="92"/>
      <c r="AY26" s="92"/>
      <c r="AZ26" s="92"/>
      <c r="BA26" s="79"/>
      <c r="BB26" s="92"/>
      <c r="BC26" s="685"/>
    </row>
    <row r="27" spans="2:55" s="23" customFormat="1" ht="85.5" hidden="1" outlineLevel="1" x14ac:dyDescent="0.25">
      <c r="B27" s="24" t="str">
        <f>"М"&amp;COUNTA($C$25:C27)&amp;"_"&amp;MID(I27,5,3)&amp;"_"&amp;MID(S27,5,3)</f>
        <v>М2_124_413</v>
      </c>
      <c r="C27" s="25" t="s">
        <v>116</v>
      </c>
      <c r="D27" s="25" t="s">
        <v>116</v>
      </c>
      <c r="E27" s="25" t="s">
        <v>117</v>
      </c>
      <c r="F27" s="25" t="s">
        <v>116</v>
      </c>
      <c r="G27" s="25" t="s">
        <v>116</v>
      </c>
      <c r="H27" s="25" t="s">
        <v>116</v>
      </c>
      <c r="I27" s="25" t="s">
        <v>128</v>
      </c>
      <c r="J27" s="25" t="s">
        <v>1087</v>
      </c>
      <c r="K27" s="25"/>
      <c r="L27" s="25"/>
      <c r="M27" s="25" t="s">
        <v>125</v>
      </c>
      <c r="N27" s="25" t="s">
        <v>1088</v>
      </c>
      <c r="O27" s="25" t="s">
        <v>1089</v>
      </c>
      <c r="P27" s="25" t="s">
        <v>1084</v>
      </c>
      <c r="Q27" s="25"/>
      <c r="R27" s="26" t="s">
        <v>122</v>
      </c>
      <c r="S27" s="25" t="s">
        <v>182</v>
      </c>
      <c r="T27" s="25"/>
      <c r="U27" s="25"/>
      <c r="V27" s="25"/>
      <c r="W27" s="25" t="s">
        <v>131</v>
      </c>
      <c r="X27" s="25"/>
      <c r="Y27" s="368"/>
      <c r="Z27" s="25"/>
      <c r="AA27" s="25" t="s">
        <v>1085</v>
      </c>
      <c r="AB27" s="25"/>
      <c r="AC27" s="90" t="str">
        <f t="shared" si="22"/>
        <v>стр.520 + 620
(в абсолютном значении) (кроме стр.520 &gt; 0
620 &gt; 0
итоговая) гр.4, 5, 6, 7 раздела 3 ф.0503124 (ТОФК &lt;&gt; 5900, 7300, 8500) &lt;&gt; гр.3, 6, 7, 8 раздела 2 ф.0521413 - недопустимо.</v>
      </c>
      <c r="AD27" s="66" t="s">
        <v>123</v>
      </c>
      <c r="AE27" s="66" t="s">
        <v>123</v>
      </c>
      <c r="AF27" s="29"/>
      <c r="AG27" s="30"/>
      <c r="AH27" s="32" t="s">
        <v>4</v>
      </c>
      <c r="AI27" s="32" t="s">
        <v>123</v>
      </c>
      <c r="AJ27" s="6">
        <f t="shared" si="39"/>
        <v>1</v>
      </c>
      <c r="AK27" s="6">
        <f t="shared" si="40"/>
        <v>0</v>
      </c>
      <c r="AL27" s="6">
        <f t="shared" si="41"/>
        <v>0</v>
      </c>
      <c r="AM27" s="92" t="str">
        <f t="shared" si="23"/>
        <v>стр.520 + 620
(в абсолютном значении)</v>
      </c>
      <c r="AN27" s="92" t="str">
        <f t="shared" si="24"/>
        <v xml:space="preserve"> (кроме стр.520 &gt; 0
620 &gt; 0
итоговая)</v>
      </c>
      <c r="AO27" s="92" t="str">
        <f t="shared" si="25"/>
        <v xml:space="preserve"> гр.4, 5, 6, 7</v>
      </c>
      <c r="AP27" s="92" t="str">
        <f t="shared" si="26"/>
        <v/>
      </c>
      <c r="AQ27" s="92" t="str">
        <f t="shared" si="27"/>
        <v xml:space="preserve"> раздела 3</v>
      </c>
      <c r="AR27" s="92" t="str">
        <f t="shared" si="28"/>
        <v xml:space="preserve"> ф.0503124</v>
      </c>
      <c r="AS27" s="79" t="str">
        <f t="shared" si="29"/>
        <v xml:space="preserve"> (ТОФК &lt;&gt; 5900, 7300, 8500)</v>
      </c>
      <c r="AT27" s="92" t="str">
        <f t="shared" si="30"/>
        <v xml:space="preserve"> &lt;&gt;</v>
      </c>
      <c r="AU27" s="92" t="str">
        <f t="shared" si="31"/>
        <v/>
      </c>
      <c r="AV27" s="92" t="str">
        <f t="shared" si="32"/>
        <v/>
      </c>
      <c r="AW27" s="92" t="str">
        <f t="shared" si="33"/>
        <v xml:space="preserve"> гр.3, 6, 7, 8</v>
      </c>
      <c r="AX27" s="92" t="str">
        <f t="shared" si="34"/>
        <v/>
      </c>
      <c r="AY27" s="92" t="str">
        <f t="shared" si="35"/>
        <v xml:space="preserve"> раздела 2</v>
      </c>
      <c r="AZ27" s="92" t="str">
        <f t="shared" si="36"/>
        <v xml:space="preserve"> ф.0521413</v>
      </c>
      <c r="BA27" s="79" t="str">
        <f t="shared" si="37"/>
        <v/>
      </c>
      <c r="BB27" s="92" t="str">
        <f t="shared" si="38"/>
        <v xml:space="preserve"> - недопустимо.</v>
      </c>
      <c r="BC27" s="23" t="s">
        <v>1090</v>
      </c>
    </row>
    <row r="28" spans="2:55" s="23" customFormat="1" ht="15" customHeight="1" collapsed="1" x14ac:dyDescent="0.25">
      <c r="B28" s="623" t="s">
        <v>1091</v>
      </c>
      <c r="C28" s="624"/>
      <c r="D28" s="624"/>
      <c r="E28" s="624"/>
      <c r="F28" s="624"/>
      <c r="G28" s="624"/>
      <c r="H28" s="624"/>
      <c r="I28" s="624"/>
      <c r="J28" s="624"/>
      <c r="K28" s="624"/>
      <c r="L28" s="624"/>
      <c r="M28" s="624"/>
      <c r="N28" s="624"/>
      <c r="O28" s="624"/>
      <c r="P28" s="624"/>
      <c r="Q28" s="624"/>
      <c r="R28" s="624"/>
      <c r="S28" s="624"/>
      <c r="T28" s="624"/>
      <c r="U28" s="624"/>
      <c r="V28" s="624"/>
      <c r="W28" s="624"/>
      <c r="X28" s="624"/>
      <c r="Y28" s="624"/>
      <c r="Z28" s="624"/>
      <c r="AA28" s="624"/>
      <c r="AB28" s="624"/>
      <c r="AC28" s="624"/>
      <c r="AD28" s="624"/>
      <c r="AE28" s="624"/>
      <c r="AF28" s="624"/>
      <c r="AG28" s="153"/>
      <c r="AH28" s="32"/>
      <c r="AI28" s="32"/>
      <c r="AJ28" s="6">
        <f t="shared" si="39"/>
        <v>0</v>
      </c>
      <c r="AK28" s="6">
        <f t="shared" si="40"/>
        <v>0</v>
      </c>
      <c r="AL28" s="6">
        <f t="shared" si="41"/>
        <v>0</v>
      </c>
      <c r="AM28" s="92"/>
      <c r="AN28" s="92"/>
      <c r="AO28" s="92"/>
      <c r="AP28" s="92"/>
      <c r="AQ28" s="92"/>
      <c r="AR28" s="92"/>
      <c r="AS28" s="79"/>
      <c r="AT28" s="92"/>
      <c r="AU28" s="92"/>
      <c r="AV28" s="92"/>
      <c r="AW28" s="92"/>
      <c r="AX28" s="92"/>
      <c r="AY28" s="92"/>
      <c r="AZ28" s="92"/>
      <c r="BA28" s="79"/>
      <c r="BB28" s="92"/>
    </row>
    <row r="29" spans="2:55" s="23" customFormat="1" ht="57" hidden="1" outlineLevel="1" x14ac:dyDescent="0.25">
      <c r="B29" s="24" t="str">
        <f>"М"&amp;COUNTA($C$29:C29)&amp;"_"&amp;MID(I29,5,3)&amp;"_"&amp;MID(S29,5,3)</f>
        <v>М1_124_462</v>
      </c>
      <c r="C29" s="25" t="s">
        <v>116</v>
      </c>
      <c r="D29" s="25" t="s">
        <v>116</v>
      </c>
      <c r="E29" s="25" t="s">
        <v>117</v>
      </c>
      <c r="F29" s="25" t="s">
        <v>116</v>
      </c>
      <c r="G29" s="25" t="s">
        <v>116</v>
      </c>
      <c r="H29" s="25" t="s">
        <v>116</v>
      </c>
      <c r="I29" s="25" t="s">
        <v>128</v>
      </c>
      <c r="J29" s="25"/>
      <c r="K29" s="25"/>
      <c r="L29" s="25"/>
      <c r="M29" s="25" t="s">
        <v>131</v>
      </c>
      <c r="N29" s="25" t="s">
        <v>1092</v>
      </c>
      <c r="O29" s="25" t="s">
        <v>506</v>
      </c>
      <c r="P29" s="25" t="s">
        <v>124</v>
      </c>
      <c r="Q29" s="25"/>
      <c r="R29" s="26" t="s">
        <v>122</v>
      </c>
      <c r="S29" s="25" t="s">
        <v>188</v>
      </c>
      <c r="T29" s="25"/>
      <c r="U29" s="25"/>
      <c r="V29" s="25"/>
      <c r="W29" s="25" t="s">
        <v>121</v>
      </c>
      <c r="X29" s="25" t="s">
        <v>120</v>
      </c>
      <c r="Y29" s="368"/>
      <c r="Z29" s="25" t="s">
        <v>506</v>
      </c>
      <c r="AA29" s="25" t="s">
        <v>134</v>
      </c>
      <c r="AB29" s="25"/>
      <c r="AC29" s="90" t="str">
        <f t="shared" si="22"/>
        <v>стр.200
детализированная (5хх) (кроме стр.итоговая) гр.5 раздела 2 ф.0503124 &lt;&gt; соответствующим строкам (кроме стр.итоговая) гр.4 раздела 1 ф.0521462 - недопустимо.</v>
      </c>
      <c r="AD29" s="66" t="s">
        <v>123</v>
      </c>
      <c r="AE29" s="66" t="s">
        <v>123</v>
      </c>
      <c r="AF29" s="29"/>
      <c r="AG29" s="30"/>
      <c r="AH29" s="32" t="s">
        <v>4</v>
      </c>
      <c r="AI29" s="32" t="s">
        <v>123</v>
      </c>
      <c r="AJ29" s="6">
        <f t="shared" si="39"/>
        <v>1</v>
      </c>
      <c r="AK29" s="6">
        <f t="shared" si="40"/>
        <v>0</v>
      </c>
      <c r="AL29" s="6">
        <f t="shared" si="41"/>
        <v>0</v>
      </c>
      <c r="AM29" s="92" t="str">
        <f t="shared" si="23"/>
        <v>стр.200
детализированная (5хх)</v>
      </c>
      <c r="AN29" s="92" t="str">
        <f t="shared" si="24"/>
        <v xml:space="preserve"> (кроме стр.итоговая)</v>
      </c>
      <c r="AO29" s="92" t="str">
        <f t="shared" si="25"/>
        <v xml:space="preserve"> гр.5</v>
      </c>
      <c r="AP29" s="92" t="str">
        <f t="shared" si="26"/>
        <v/>
      </c>
      <c r="AQ29" s="92" t="str">
        <f t="shared" si="27"/>
        <v xml:space="preserve"> раздела 2</v>
      </c>
      <c r="AR29" s="92" t="str">
        <f t="shared" si="28"/>
        <v xml:space="preserve"> ф.0503124</v>
      </c>
      <c r="AS29" s="79" t="str">
        <f t="shared" si="29"/>
        <v/>
      </c>
      <c r="AT29" s="92" t="str">
        <f t="shared" si="30"/>
        <v xml:space="preserve"> &lt;&gt;</v>
      </c>
      <c r="AU29" s="92" t="str">
        <f t="shared" si="31"/>
        <v xml:space="preserve"> соответствующим строкам</v>
      </c>
      <c r="AV29" s="92" t="str">
        <f t="shared" si="32"/>
        <v xml:space="preserve"> (кроме стр.итоговая)</v>
      </c>
      <c r="AW29" s="92" t="str">
        <f t="shared" si="33"/>
        <v xml:space="preserve"> гр.4</v>
      </c>
      <c r="AX29" s="92" t="str">
        <f t="shared" si="34"/>
        <v/>
      </c>
      <c r="AY29" s="92" t="str">
        <f t="shared" si="35"/>
        <v xml:space="preserve"> раздела 1</v>
      </c>
      <c r="AZ29" s="92" t="str">
        <f t="shared" si="36"/>
        <v xml:space="preserve"> ф.0521462</v>
      </c>
      <c r="BA29" s="79" t="str">
        <f t="shared" si="37"/>
        <v/>
      </c>
      <c r="BB29" s="92" t="str">
        <f t="shared" si="38"/>
        <v xml:space="preserve"> - недопустимо.</v>
      </c>
    </row>
    <row r="30" spans="2:55" s="23" customFormat="1" ht="15" customHeight="1" collapsed="1" x14ac:dyDescent="0.25">
      <c r="B30" s="623" t="s">
        <v>1093</v>
      </c>
      <c r="C30" s="624"/>
      <c r="D30" s="624"/>
      <c r="E30" s="624"/>
      <c r="F30" s="624"/>
      <c r="G30" s="624"/>
      <c r="H30" s="624"/>
      <c r="I30" s="624"/>
      <c r="J30" s="624"/>
      <c r="K30" s="624"/>
      <c r="L30" s="624"/>
      <c r="M30" s="624"/>
      <c r="N30" s="624"/>
      <c r="O30" s="624"/>
      <c r="P30" s="624"/>
      <c r="Q30" s="624"/>
      <c r="R30" s="624"/>
      <c r="S30" s="624"/>
      <c r="T30" s="624"/>
      <c r="U30" s="624"/>
      <c r="V30" s="624"/>
      <c r="W30" s="624"/>
      <c r="X30" s="624"/>
      <c r="Y30" s="624"/>
      <c r="Z30" s="624"/>
      <c r="AA30" s="624"/>
      <c r="AB30" s="624"/>
      <c r="AC30" s="624"/>
      <c r="AD30" s="624"/>
      <c r="AE30" s="624"/>
      <c r="AF30" s="624"/>
      <c r="AG30" s="153"/>
      <c r="AH30" s="32"/>
      <c r="AI30" s="32"/>
      <c r="AJ30" s="6">
        <f t="shared" si="39"/>
        <v>0</v>
      </c>
      <c r="AK30" s="6">
        <f t="shared" si="40"/>
        <v>0</v>
      </c>
      <c r="AL30" s="6">
        <f t="shared" si="41"/>
        <v>0</v>
      </c>
      <c r="AM30" s="92"/>
      <c r="AN30" s="92"/>
      <c r="AO30" s="92"/>
      <c r="AP30" s="92"/>
      <c r="AQ30" s="92"/>
      <c r="AR30" s="92"/>
      <c r="AS30" s="79"/>
      <c r="AT30" s="92"/>
      <c r="AU30" s="92"/>
      <c r="AV30" s="92"/>
      <c r="AW30" s="92"/>
      <c r="AX30" s="92"/>
      <c r="AY30" s="92"/>
      <c r="AZ30" s="92"/>
      <c r="BA30" s="79"/>
      <c r="BB30" s="92"/>
    </row>
    <row r="31" spans="2:55" s="23" customFormat="1" ht="85.5" hidden="1" outlineLevel="1" x14ac:dyDescent="0.25">
      <c r="B31" s="24" t="str">
        <f t="shared" ref="B31:B34" si="43">"М"&amp;COUNTA($C$31:C31)&amp;"_"&amp;MID(I31,5,3)&amp;"_"&amp;MID(S31,5,3)</f>
        <v>М1_124_340</v>
      </c>
      <c r="C31" s="25" t="s">
        <v>116</v>
      </c>
      <c r="D31" s="25" t="s">
        <v>116</v>
      </c>
      <c r="E31" s="25" t="s">
        <v>117</v>
      </c>
      <c r="F31" s="25" t="s">
        <v>116</v>
      </c>
      <c r="G31" s="25" t="s">
        <v>116</v>
      </c>
      <c r="H31" s="25" t="s">
        <v>116</v>
      </c>
      <c r="I31" s="25" t="s">
        <v>128</v>
      </c>
      <c r="J31" s="25" t="s">
        <v>1057</v>
      </c>
      <c r="K31" s="25"/>
      <c r="L31" s="25"/>
      <c r="M31" s="25" t="s">
        <v>121</v>
      </c>
      <c r="N31" s="25" t="s">
        <v>513</v>
      </c>
      <c r="O31" s="25"/>
      <c r="P31" s="25" t="s">
        <v>124</v>
      </c>
      <c r="Q31" s="25"/>
      <c r="R31" s="26" t="s">
        <v>122</v>
      </c>
      <c r="S31" s="25" t="s">
        <v>190</v>
      </c>
      <c r="T31" s="420" t="s">
        <v>1623</v>
      </c>
      <c r="U31" s="25"/>
      <c r="V31" s="25"/>
      <c r="W31" s="25" t="s">
        <v>121</v>
      </c>
      <c r="X31" s="25" t="s">
        <v>513</v>
      </c>
      <c r="Y31" s="368"/>
      <c r="Z31" s="25"/>
      <c r="AA31" s="25" t="s">
        <v>124</v>
      </c>
      <c r="AB31" s="25"/>
      <c r="AC31" s="90" t="str">
        <f t="shared" si="22"/>
        <v>стр.010
итоговая гр.5 раздела 1 ф.0503124 (ТОФК &lt;&gt; 8500) &lt;&gt; стр.010
итоговая гр.5 раздела 1 ф.0531340 (кроме отчетов, формирующих "Первичный" отчет ТОФК) - недопустимо.</v>
      </c>
      <c r="AD31" s="66" t="s">
        <v>123</v>
      </c>
      <c r="AE31" s="66" t="s">
        <v>123</v>
      </c>
      <c r="AF31" s="29"/>
      <c r="AG31" s="30">
        <v>45532.46371527778</v>
      </c>
      <c r="AH31" s="32" t="s">
        <v>4</v>
      </c>
      <c r="AI31" s="32" t="s">
        <v>123</v>
      </c>
      <c r="AJ31" s="6">
        <f t="shared" si="39"/>
        <v>1</v>
      </c>
      <c r="AK31" s="6">
        <f t="shared" si="40"/>
        <v>0</v>
      </c>
      <c r="AL31" s="6">
        <f t="shared" si="41"/>
        <v>0</v>
      </c>
      <c r="AM31" s="92" t="str">
        <f t="shared" si="23"/>
        <v>стр.010
итоговая</v>
      </c>
      <c r="AN31" s="92" t="str">
        <f t="shared" si="24"/>
        <v/>
      </c>
      <c r="AO31" s="92" t="str">
        <f t="shared" si="25"/>
        <v xml:space="preserve"> гр.5</v>
      </c>
      <c r="AP31" s="92" t="str">
        <f t="shared" si="26"/>
        <v/>
      </c>
      <c r="AQ31" s="92" t="str">
        <f t="shared" si="27"/>
        <v xml:space="preserve"> раздела 1</v>
      </c>
      <c r="AR31" s="92" t="str">
        <f t="shared" si="28"/>
        <v xml:space="preserve"> ф.0503124</v>
      </c>
      <c r="AS31" s="79" t="str">
        <f t="shared" si="29"/>
        <v xml:space="preserve"> (ТОФК &lt;&gt; 8500)</v>
      </c>
      <c r="AT31" s="92" t="str">
        <f t="shared" si="30"/>
        <v xml:space="preserve"> &lt;&gt;</v>
      </c>
      <c r="AU31" s="92" t="str">
        <f t="shared" si="31"/>
        <v xml:space="preserve"> стр.010
итоговая</v>
      </c>
      <c r="AV31" s="92" t="str">
        <f t="shared" si="32"/>
        <v/>
      </c>
      <c r="AW31" s="92" t="str">
        <f t="shared" si="33"/>
        <v xml:space="preserve"> гр.5</v>
      </c>
      <c r="AX31" s="92" t="str">
        <f t="shared" si="34"/>
        <v/>
      </c>
      <c r="AY31" s="92" t="str">
        <f t="shared" si="35"/>
        <v xml:space="preserve"> раздела 1</v>
      </c>
      <c r="AZ31" s="92" t="str">
        <f t="shared" si="36"/>
        <v xml:space="preserve"> ф.0531340</v>
      </c>
      <c r="BA31" s="79" t="str">
        <f t="shared" si="37"/>
        <v xml:space="preserve"> (кроме отчетов, формирующих "Первичный" отчет ТОФК)</v>
      </c>
      <c r="BB31" s="92" t="str">
        <f t="shared" si="38"/>
        <v xml:space="preserve"> - недопустимо.</v>
      </c>
    </row>
    <row r="32" spans="2:55" s="23" customFormat="1" ht="85.5" hidden="1" outlineLevel="1" x14ac:dyDescent="0.25">
      <c r="B32" s="24" t="str">
        <f t="shared" si="43"/>
        <v>М2_124_340</v>
      </c>
      <c r="C32" s="25" t="s">
        <v>116</v>
      </c>
      <c r="D32" s="25" t="s">
        <v>116</v>
      </c>
      <c r="E32" s="25" t="s">
        <v>117</v>
      </c>
      <c r="F32" s="25" t="s">
        <v>116</v>
      </c>
      <c r="G32" s="25" t="s">
        <v>116</v>
      </c>
      <c r="H32" s="25" t="s">
        <v>116</v>
      </c>
      <c r="I32" s="25" t="s">
        <v>128</v>
      </c>
      <c r="J32" s="25" t="s">
        <v>1057</v>
      </c>
      <c r="K32" s="25"/>
      <c r="L32" s="25"/>
      <c r="M32" s="25" t="s">
        <v>121</v>
      </c>
      <c r="N32" s="25" t="s">
        <v>514</v>
      </c>
      <c r="O32" s="25"/>
      <c r="P32" s="25" t="s">
        <v>124</v>
      </c>
      <c r="Q32" s="25"/>
      <c r="R32" s="26" t="s">
        <v>122</v>
      </c>
      <c r="S32" s="25" t="s">
        <v>190</v>
      </c>
      <c r="T32" s="420" t="s">
        <v>1623</v>
      </c>
      <c r="U32" s="25"/>
      <c r="V32" s="25"/>
      <c r="W32" s="25" t="s">
        <v>121</v>
      </c>
      <c r="X32" s="25" t="s">
        <v>514</v>
      </c>
      <c r="Y32" s="368"/>
      <c r="Z32" s="25"/>
      <c r="AA32" s="25" t="s">
        <v>124</v>
      </c>
      <c r="AB32" s="25"/>
      <c r="AC32" s="90" t="str">
        <f t="shared" si="22"/>
        <v>стр.010
детализированная гр.5 раздела 1 ф.0503124 (ТОФК &lt;&gt; 8500) &lt;&gt; стр.010
детализированная гр.5 раздела 1 ф.0531340 (кроме отчетов, формирующих "Первичный" отчет ТОФК) - недопустимо.</v>
      </c>
      <c r="AD32" s="66" t="s">
        <v>123</v>
      </c>
      <c r="AE32" s="66" t="s">
        <v>123</v>
      </c>
      <c r="AF32" s="29"/>
      <c r="AG32" s="30">
        <v>45532.463935185187</v>
      </c>
      <c r="AH32" s="32" t="s">
        <v>4</v>
      </c>
      <c r="AI32" s="32" t="s">
        <v>123</v>
      </c>
      <c r="AJ32" s="6">
        <f t="shared" si="39"/>
        <v>1</v>
      </c>
      <c r="AK32" s="6">
        <f t="shared" si="40"/>
        <v>0</v>
      </c>
      <c r="AL32" s="6">
        <f t="shared" si="41"/>
        <v>0</v>
      </c>
      <c r="AM32" s="92" t="str">
        <f t="shared" si="23"/>
        <v>стр.010
детализированная</v>
      </c>
      <c r="AN32" s="92" t="str">
        <f t="shared" si="24"/>
        <v/>
      </c>
      <c r="AO32" s="92" t="str">
        <f t="shared" si="25"/>
        <v xml:space="preserve"> гр.5</v>
      </c>
      <c r="AP32" s="92" t="str">
        <f t="shared" si="26"/>
        <v/>
      </c>
      <c r="AQ32" s="92" t="str">
        <f t="shared" si="27"/>
        <v xml:space="preserve"> раздела 1</v>
      </c>
      <c r="AR32" s="92" t="str">
        <f t="shared" si="28"/>
        <v xml:space="preserve"> ф.0503124</v>
      </c>
      <c r="AS32" s="79" t="str">
        <f t="shared" si="29"/>
        <v xml:space="preserve"> (ТОФК &lt;&gt; 8500)</v>
      </c>
      <c r="AT32" s="92" t="str">
        <f t="shared" si="30"/>
        <v xml:space="preserve"> &lt;&gt;</v>
      </c>
      <c r="AU32" s="92" t="str">
        <f t="shared" si="31"/>
        <v xml:space="preserve"> стр.010
детализированная</v>
      </c>
      <c r="AV32" s="92" t="str">
        <f t="shared" si="32"/>
        <v/>
      </c>
      <c r="AW32" s="92" t="str">
        <f t="shared" si="33"/>
        <v xml:space="preserve"> гр.5</v>
      </c>
      <c r="AX32" s="92" t="str">
        <f t="shared" si="34"/>
        <v/>
      </c>
      <c r="AY32" s="92" t="str">
        <f t="shared" si="35"/>
        <v xml:space="preserve"> раздела 1</v>
      </c>
      <c r="AZ32" s="92" t="str">
        <f t="shared" si="36"/>
        <v xml:space="preserve"> ф.0531340</v>
      </c>
      <c r="BA32" s="79" t="str">
        <f t="shared" si="37"/>
        <v xml:space="preserve"> (кроме отчетов, формирующих "Первичный" отчет ТОФК)</v>
      </c>
      <c r="BB32" s="92" t="str">
        <f t="shared" si="38"/>
        <v xml:space="preserve"> - недопустимо.</v>
      </c>
      <c r="BC32" s="23" t="s">
        <v>1094</v>
      </c>
    </row>
    <row r="33" spans="2:55" s="23" customFormat="1" ht="71.25" hidden="1" outlineLevel="1" x14ac:dyDescent="0.25">
      <c r="B33" s="332" t="str">
        <f t="shared" ref="B33" si="44">"М"&amp;COUNTA($C$31:C33)&amp;"_"&amp;MID(I33,5,3)&amp;"_"&amp;MID(S33,5,3)</f>
        <v>М3_124_340</v>
      </c>
      <c r="C33" s="251" t="s">
        <v>116</v>
      </c>
      <c r="D33" s="251" t="s">
        <v>116</v>
      </c>
      <c r="E33" s="251" t="s">
        <v>117</v>
      </c>
      <c r="F33" s="251" t="s">
        <v>116</v>
      </c>
      <c r="G33" s="251" t="s">
        <v>116</v>
      </c>
      <c r="H33" s="251" t="s">
        <v>116</v>
      </c>
      <c r="I33" s="251" t="s">
        <v>128</v>
      </c>
      <c r="J33" s="251"/>
      <c r="K33" s="251"/>
      <c r="L33" s="251"/>
      <c r="M33" s="251" t="s">
        <v>125</v>
      </c>
      <c r="N33" s="251" t="s">
        <v>1597</v>
      </c>
      <c r="O33" s="251"/>
      <c r="P33" s="251" t="s">
        <v>124</v>
      </c>
      <c r="Q33" s="251"/>
      <c r="R33" s="419" t="s">
        <v>122</v>
      </c>
      <c r="S33" s="251" t="s">
        <v>190</v>
      </c>
      <c r="T33" s="420" t="s">
        <v>1623</v>
      </c>
      <c r="U33" s="251"/>
      <c r="V33" s="251"/>
      <c r="W33" s="251" t="s">
        <v>131</v>
      </c>
      <c r="X33" s="251" t="s">
        <v>1598</v>
      </c>
      <c r="Y33" s="251"/>
      <c r="Z33" s="251"/>
      <c r="AA33" s="251" t="s">
        <v>124</v>
      </c>
      <c r="AB33" s="251"/>
      <c r="AC33" s="356" t="str">
        <f t="shared" ref="AC33" si="45">AM33&amp;AN33&amp;AO33&amp;AP33&amp;AQ33&amp;AR33&amp;AS33&amp;AT33&amp;AU33&amp;AV33&amp;AW33&amp;AX33&amp;AY33&amp;AZ33&amp;BA33&amp;BB33</f>
        <v>стр.520 (по маске ***ХХХХХХХХХХХХХХ171) гр.5 раздела 3 ф.0503124 &lt;&gt; стр.500
 (по маске ***ХХХХХХХХХХХХХХ171) гр.5 раздела 2 ф.0531340 (кроме отчетов, формирующих "Первичный" отчет ТОФК) - недопустимо.</v>
      </c>
      <c r="AD33" s="350" t="s">
        <v>123</v>
      </c>
      <c r="AE33" s="350" t="s">
        <v>123</v>
      </c>
      <c r="AF33" s="339"/>
      <c r="AG33" s="418">
        <v>45678.399571759262</v>
      </c>
      <c r="AH33" s="417" t="s">
        <v>4</v>
      </c>
      <c r="AI33" s="417" t="s">
        <v>123</v>
      </c>
      <c r="AJ33" s="6">
        <f t="shared" ref="AJ33" si="46">IF(AH33="Включена",1,0)</f>
        <v>1</v>
      </c>
      <c r="AK33" s="6">
        <f t="shared" ref="AK33" si="47">IF(AH33="Черновик",1,0)</f>
        <v>0</v>
      </c>
      <c r="AL33" s="6">
        <f t="shared" ref="AL33" si="48">IF(AH33="Отсутствует",1,0)</f>
        <v>0</v>
      </c>
      <c r="AM33" s="92" t="str">
        <f t="shared" ref="AM33" si="49">IF(N33="*","по всем строкам","стр."&amp;N33)</f>
        <v>стр.520 (по маске ***ХХХХХХХХХХХХХХ171)</v>
      </c>
      <c r="AN33" s="92" t="str">
        <f t="shared" ref="AN33" si="50">IF(O33="",""," (кроме стр."&amp;O33&amp;")")</f>
        <v/>
      </c>
      <c r="AO33" s="92" t="str">
        <f t="shared" ref="AO33" si="51">IF(P33="*"," по всем графам"," гр."&amp;P33)</f>
        <v xml:space="preserve"> гр.5</v>
      </c>
      <c r="AP33" s="92" t="str">
        <f t="shared" ref="AP33" si="52">IF(Q33="",""," (кроме гр."&amp;Q33&amp;")")</f>
        <v/>
      </c>
      <c r="AQ33" s="92" t="str">
        <f t="shared" ref="AQ33" si="53">IF(M33="",""," раздела "&amp;M33)</f>
        <v xml:space="preserve"> раздела 3</v>
      </c>
      <c r="AR33" s="92" t="str">
        <f t="shared" ref="AR33" si="54">" ф."&amp;I33</f>
        <v xml:space="preserve"> ф.0503124</v>
      </c>
      <c r="AS33" s="79" t="str">
        <f t="shared" ref="AS33" si="55">IF(J33="",""," ("&amp;J33&amp;")")</f>
        <v/>
      </c>
      <c r="AT33" s="92" t="str">
        <f t="shared" ref="AT33" si="56">IF(R33="="," &lt;&gt;",IF(R33="&lt;&gt;"," =",IF(R33="&gt;"," &lt;",IF(R33="&lt;"," &gt;",IF(R33="&gt;="," &lt;",IF(R33="&lt;="," &gt;",""))))))</f>
        <v xml:space="preserve"> &lt;&gt;</v>
      </c>
      <c r="AU33" s="92" t="str">
        <f t="shared" ref="AU33" si="57">IF(X33="*"," соответствующим строкам",IF(X33="",""," стр."&amp;X33))</f>
        <v xml:space="preserve"> стр.500
 (по маске ***ХХХХХХХХХХХХХХ171)</v>
      </c>
      <c r="AV33" s="92" t="str">
        <f t="shared" ref="AV33" si="58">IF(Z33="",""," (кроме стр."&amp;Z33&amp;")")</f>
        <v/>
      </c>
      <c r="AW33" s="92" t="str">
        <f t="shared" ref="AW33" si="59">IF(AA33="*"," по соответствующим графам",IF(AA33="",""," гр."&amp;AA33))</f>
        <v xml:space="preserve"> гр.5</v>
      </c>
      <c r="AX33" s="92" t="str">
        <f t="shared" ref="AX33" si="60">IF(AB33="",""," (кроме гр."&amp;AB33&amp;")")</f>
        <v/>
      </c>
      <c r="AY33" s="92" t="str">
        <f t="shared" ref="AY33" si="61">IF(W33="",""," раздела "&amp;W33)</f>
        <v xml:space="preserve"> раздела 2</v>
      </c>
      <c r="AZ33" s="92" t="str">
        <f t="shared" ref="AZ33" si="62">IF(S33="",""," ф."&amp;S33)</f>
        <v xml:space="preserve"> ф.0531340</v>
      </c>
      <c r="BA33" s="79" t="str">
        <f t="shared" ref="BA33" si="63">IF(T33="",""," ("&amp;T33&amp;")")</f>
        <v xml:space="preserve"> (кроме отчетов, формирующих "Первичный" отчет ТОФК)</v>
      </c>
      <c r="BB33" s="92" t="str">
        <f t="shared" ref="BB33" si="64">IF(AF33="",IF(IF(OR(AD33="П",AE33="П"),"П","Б")="Б"," - недопустимо."," - требуется пояснение.")," - "&amp;AF33)</f>
        <v xml:space="preserve"> - недопустимо.</v>
      </c>
      <c r="BC33" s="23" t="s">
        <v>1096</v>
      </c>
    </row>
    <row r="34" spans="2:55" s="23" customFormat="1" ht="297" hidden="1" customHeight="1" outlineLevel="1" x14ac:dyDescent="0.25">
      <c r="B34" s="24" t="str">
        <f t="shared" si="43"/>
        <v>М4_124_340</v>
      </c>
      <c r="C34" s="25" t="s">
        <v>116</v>
      </c>
      <c r="D34" s="25" t="s">
        <v>116</v>
      </c>
      <c r="E34" s="25" t="s">
        <v>117</v>
      </c>
      <c r="F34" s="25" t="s">
        <v>116</v>
      </c>
      <c r="G34" s="25" t="s">
        <v>116</v>
      </c>
      <c r="H34" s="25" t="s">
        <v>116</v>
      </c>
      <c r="I34" s="25" t="s">
        <v>128</v>
      </c>
      <c r="J34" s="25" t="s">
        <v>1057</v>
      </c>
      <c r="K34" s="25"/>
      <c r="L34" s="25"/>
      <c r="M34" s="25" t="s">
        <v>125</v>
      </c>
      <c r="N34" s="25" t="s">
        <v>1095</v>
      </c>
      <c r="O34" s="251" t="s">
        <v>1657</v>
      </c>
      <c r="P34" s="25" t="s">
        <v>124</v>
      </c>
      <c r="Q34" s="25"/>
      <c r="R34" s="26" t="s">
        <v>122</v>
      </c>
      <c r="S34" s="25" t="s">
        <v>190</v>
      </c>
      <c r="T34" s="420" t="s">
        <v>1623</v>
      </c>
      <c r="U34" s="25"/>
      <c r="V34" s="25"/>
      <c r="W34" s="25" t="s">
        <v>131</v>
      </c>
      <c r="X34" s="25" t="s">
        <v>839</v>
      </c>
      <c r="Y34" s="368"/>
      <c r="Z34" s="25"/>
      <c r="AA34" s="25" t="s">
        <v>124</v>
      </c>
      <c r="AB34" s="25"/>
      <c r="AC34" s="90" t="str">
        <f t="shared" si="22"/>
        <v>стр.520 + 620
детализированная (кроме стр.520 &lt; 0
620 &lt; 0
10001061002010001550, 10001061002010002550, 10001061002010003550, 10001061002010004550, 10001061002010005550, 10001061002010007550, ***ХХХХХХХХХХХХХХ3Х0,***ХХХХХХХХХХХХХХ5Х0,***ХХХХХХХХХХХХХХ610,***ХХХХХХХХХХХХХХ8Х0) гр.5 раздела 3 ф.0503124 (ТОФК &lt;&gt; 8500) &lt;&gt; стр.500
детализированная гр.5 раздела 2 ф.0531340 (кроме отчетов, формирующих "Первичный" отчет ТОФК) - недопустимо.</v>
      </c>
      <c r="AD34" s="66" t="s">
        <v>123</v>
      </c>
      <c r="AE34" s="66" t="s">
        <v>123</v>
      </c>
      <c r="AF34" s="29"/>
      <c r="AG34" s="30">
        <v>45678.402337962965</v>
      </c>
      <c r="AH34" s="32" t="s">
        <v>4</v>
      </c>
      <c r="AI34" s="32" t="s">
        <v>123</v>
      </c>
      <c r="AJ34" s="6">
        <f t="shared" si="39"/>
        <v>1</v>
      </c>
      <c r="AK34" s="6">
        <f t="shared" si="40"/>
        <v>0</v>
      </c>
      <c r="AL34" s="6">
        <f t="shared" si="41"/>
        <v>0</v>
      </c>
      <c r="AM34" s="92" t="str">
        <f t="shared" si="23"/>
        <v>стр.520 + 620
детализированная</v>
      </c>
      <c r="AN34" s="92" t="str">
        <f t="shared" si="24"/>
        <v xml:space="preserve"> (кроме стр.520 &lt; 0
620 &lt; 0
10001061002010001550, 10001061002010002550, 10001061002010003550, 10001061002010004550, 10001061002010005550, 10001061002010007550, ***ХХХХХХХХХХХХХХ3Х0,***ХХХХХХХХХХХХХХ5Х0,***ХХХХХХХХХХХХХХ610,***ХХХХХХХХХХХХХХ8Х0)</v>
      </c>
      <c r="AO34" s="92" t="str">
        <f t="shared" si="25"/>
        <v xml:space="preserve"> гр.5</v>
      </c>
      <c r="AP34" s="92" t="str">
        <f t="shared" si="26"/>
        <v/>
      </c>
      <c r="AQ34" s="92" t="str">
        <f t="shared" si="27"/>
        <v xml:space="preserve"> раздела 3</v>
      </c>
      <c r="AR34" s="92" t="str">
        <f t="shared" si="28"/>
        <v xml:space="preserve"> ф.0503124</v>
      </c>
      <c r="AS34" s="79" t="str">
        <f t="shared" si="29"/>
        <v xml:space="preserve"> (ТОФК &lt;&gt; 8500)</v>
      </c>
      <c r="AT34" s="92" t="str">
        <f t="shared" si="30"/>
        <v xml:space="preserve"> &lt;&gt;</v>
      </c>
      <c r="AU34" s="92" t="str">
        <f t="shared" si="31"/>
        <v xml:space="preserve"> стр.500
детализированная</v>
      </c>
      <c r="AV34" s="92" t="str">
        <f t="shared" si="32"/>
        <v/>
      </c>
      <c r="AW34" s="92" t="str">
        <f t="shared" si="33"/>
        <v xml:space="preserve"> гр.5</v>
      </c>
      <c r="AX34" s="92" t="str">
        <f t="shared" si="34"/>
        <v/>
      </c>
      <c r="AY34" s="92" t="str">
        <f t="shared" si="35"/>
        <v xml:space="preserve"> раздела 2</v>
      </c>
      <c r="AZ34" s="92" t="str">
        <f t="shared" si="36"/>
        <v xml:space="preserve"> ф.0531340</v>
      </c>
      <c r="BA34" s="79" t="str">
        <f t="shared" si="37"/>
        <v xml:space="preserve"> (кроме отчетов, формирующих "Первичный" отчет ТОФК)</v>
      </c>
      <c r="BB34" s="92" t="str">
        <f t="shared" si="38"/>
        <v xml:space="preserve"> - недопустимо.</v>
      </c>
      <c r="BC34" s="23" t="s">
        <v>1096</v>
      </c>
    </row>
    <row r="35" spans="2:55" s="23" customFormat="1" collapsed="1" x14ac:dyDescent="0.25">
      <c r="B35" s="623" t="s">
        <v>1097</v>
      </c>
      <c r="C35" s="624"/>
      <c r="D35" s="624"/>
      <c r="E35" s="624"/>
      <c r="F35" s="624"/>
      <c r="G35" s="624"/>
      <c r="H35" s="624"/>
      <c r="I35" s="624"/>
      <c r="J35" s="624"/>
      <c r="K35" s="624"/>
      <c r="L35" s="624"/>
      <c r="M35" s="624"/>
      <c r="N35" s="624"/>
      <c r="O35" s="624"/>
      <c r="P35" s="624"/>
      <c r="Q35" s="624"/>
      <c r="R35" s="624"/>
      <c r="S35" s="624"/>
      <c r="T35" s="624"/>
      <c r="U35" s="624"/>
      <c r="V35" s="624"/>
      <c r="W35" s="624"/>
      <c r="X35" s="624"/>
      <c r="Y35" s="624"/>
      <c r="Z35" s="624"/>
      <c r="AA35" s="624"/>
      <c r="AB35" s="624"/>
      <c r="AC35" s="624"/>
      <c r="AD35" s="624"/>
      <c r="AE35" s="624"/>
      <c r="AF35" s="624"/>
      <c r="AG35" s="153"/>
      <c r="AH35" s="32"/>
      <c r="AI35" s="32"/>
      <c r="AJ35" s="6">
        <f t="shared" si="39"/>
        <v>0</v>
      </c>
      <c r="AK35" s="6">
        <f t="shared" si="40"/>
        <v>0</v>
      </c>
      <c r="AL35" s="6">
        <f t="shared" si="41"/>
        <v>0</v>
      </c>
      <c r="AM35" s="92"/>
      <c r="AN35" s="92"/>
      <c r="AO35" s="92"/>
      <c r="AP35" s="92"/>
      <c r="AQ35" s="92"/>
      <c r="AR35" s="92"/>
      <c r="AS35" s="79"/>
      <c r="AT35" s="92"/>
      <c r="AU35" s="92"/>
      <c r="AV35" s="92"/>
      <c r="AW35" s="92"/>
      <c r="AX35" s="92"/>
      <c r="AY35" s="92"/>
      <c r="AZ35" s="92"/>
      <c r="BA35" s="79"/>
      <c r="BB35" s="92"/>
    </row>
    <row r="36" spans="2:55" s="23" customFormat="1" ht="45" hidden="1" outlineLevel="1" x14ac:dyDescent="0.25">
      <c r="B36" s="24" t="str">
        <f t="shared" ref="B36:B39" si="65">"М"&amp;COUNTA($C$36:C36)&amp;"_6"&amp;MID(I36,6,2)&amp;"_6"&amp;MID(S36,6,2)</f>
        <v>М1_625_625</v>
      </c>
      <c r="C36" s="25" t="s">
        <v>116</v>
      </c>
      <c r="D36" s="25" t="s">
        <v>116</v>
      </c>
      <c r="E36" s="25" t="s">
        <v>117</v>
      </c>
      <c r="F36" s="251" t="s">
        <v>117</v>
      </c>
      <c r="G36" s="25" t="s">
        <v>117</v>
      </c>
      <c r="H36" s="25" t="s">
        <v>116</v>
      </c>
      <c r="I36" s="25" t="s">
        <v>136</v>
      </c>
      <c r="J36" s="25"/>
      <c r="K36" s="25" t="s">
        <v>1098</v>
      </c>
      <c r="L36" s="25" t="s">
        <v>1099</v>
      </c>
      <c r="M36" s="25" t="s">
        <v>1100</v>
      </c>
      <c r="N36" s="25" t="s">
        <v>120</v>
      </c>
      <c r="O36" s="25"/>
      <c r="P36" s="25" t="s">
        <v>422</v>
      </c>
      <c r="Q36" s="25"/>
      <c r="R36" s="26" t="s">
        <v>122</v>
      </c>
      <c r="S36" s="25" t="s">
        <v>136</v>
      </c>
      <c r="T36" s="25"/>
      <c r="U36" s="25" t="s">
        <v>381</v>
      </c>
      <c r="V36" s="25"/>
      <c r="W36" s="25" t="s">
        <v>1100</v>
      </c>
      <c r="X36" s="25" t="s">
        <v>1101</v>
      </c>
      <c r="Y36" s="368"/>
      <c r="Z36" s="25"/>
      <c r="AA36" s="25" t="s">
        <v>143</v>
      </c>
      <c r="AB36" s="25"/>
      <c r="AC36" s="90" t="str">
        <f t="shared" si="22"/>
        <v>по всем строкам гр.7 раздела Денежные расчеты ф.0503125 &lt;&gt; стр.1000106100201000.5.40220.550 гр.8 раздела Денежные расчеты ф.0503125 - недопустимо.</v>
      </c>
      <c r="AD36" s="66" t="s">
        <v>123</v>
      </c>
      <c r="AE36" s="66" t="s">
        <v>123</v>
      </c>
      <c r="AF36" s="29"/>
      <c r="AG36" s="30">
        <v>45532.475104166668</v>
      </c>
      <c r="AH36" s="257" t="s">
        <v>4</v>
      </c>
      <c r="AI36" s="257" t="s">
        <v>123</v>
      </c>
      <c r="AJ36" s="6">
        <f t="shared" si="39"/>
        <v>1</v>
      </c>
      <c r="AK36" s="6">
        <f t="shared" si="40"/>
        <v>0</v>
      </c>
      <c r="AL36" s="6">
        <f t="shared" si="41"/>
        <v>0</v>
      </c>
      <c r="AM36" s="92" t="str">
        <f t="shared" si="23"/>
        <v>по всем строкам</v>
      </c>
      <c r="AN36" s="92" t="str">
        <f t="shared" si="24"/>
        <v/>
      </c>
      <c r="AO36" s="92" t="str">
        <f t="shared" si="25"/>
        <v xml:space="preserve"> гр.7</v>
      </c>
      <c r="AP36" s="92" t="str">
        <f t="shared" si="26"/>
        <v/>
      </c>
      <c r="AQ36" s="92" t="str">
        <f t="shared" si="27"/>
        <v xml:space="preserve"> раздела Денежные расчеты</v>
      </c>
      <c r="AR36" s="92" t="str">
        <f t="shared" si="28"/>
        <v xml:space="preserve"> ф.0503125</v>
      </c>
      <c r="AS36" s="79" t="str">
        <f t="shared" si="29"/>
        <v/>
      </c>
      <c r="AT36" s="92" t="str">
        <f t="shared" si="30"/>
        <v xml:space="preserve"> &lt;&gt;</v>
      </c>
      <c r="AU36" s="92" t="str">
        <f t="shared" si="31"/>
        <v xml:space="preserve"> стр.1000106100201000.5.40220.550</v>
      </c>
      <c r="AV36" s="92" t="str">
        <f t="shared" si="32"/>
        <v/>
      </c>
      <c r="AW36" s="92" t="str">
        <f t="shared" si="33"/>
        <v xml:space="preserve"> гр.8</v>
      </c>
      <c r="AX36" s="92" t="str">
        <f t="shared" si="34"/>
        <v/>
      </c>
      <c r="AY36" s="92" t="str">
        <f t="shared" si="35"/>
        <v xml:space="preserve"> раздела Денежные расчеты</v>
      </c>
      <c r="AZ36" s="92" t="str">
        <f t="shared" si="36"/>
        <v xml:space="preserve"> ф.0503125</v>
      </c>
      <c r="BA36" s="79" t="str">
        <f t="shared" si="37"/>
        <v/>
      </c>
      <c r="BB36" s="92" t="str">
        <f t="shared" si="38"/>
        <v xml:space="preserve"> - недопустимо.</v>
      </c>
      <c r="BC36" s="14" t="s">
        <v>1515</v>
      </c>
    </row>
    <row r="37" spans="2:55" s="23" customFormat="1" ht="57" hidden="1" outlineLevel="1" x14ac:dyDescent="0.25">
      <c r="B37" s="24" t="str">
        <f t="shared" si="65"/>
        <v>М2_625_625</v>
      </c>
      <c r="C37" s="25" t="s">
        <v>116</v>
      </c>
      <c r="D37" s="25" t="s">
        <v>116</v>
      </c>
      <c r="E37" s="25" t="s">
        <v>117</v>
      </c>
      <c r="F37" s="251" t="s">
        <v>117</v>
      </c>
      <c r="G37" s="25" t="s">
        <v>117</v>
      </c>
      <c r="H37" s="25" t="s">
        <v>116</v>
      </c>
      <c r="I37" s="25" t="s">
        <v>136</v>
      </c>
      <c r="J37" s="25"/>
      <c r="K37" s="25"/>
      <c r="L37" s="25" t="s">
        <v>1102</v>
      </c>
      <c r="M37" s="25" t="s">
        <v>1100</v>
      </c>
      <c r="N37" s="25" t="s">
        <v>120</v>
      </c>
      <c r="O37" s="25"/>
      <c r="P37" s="25" t="s">
        <v>422</v>
      </c>
      <c r="Q37" s="25"/>
      <c r="R37" s="26" t="s">
        <v>122</v>
      </c>
      <c r="S37" s="25" t="s">
        <v>136</v>
      </c>
      <c r="T37" s="25"/>
      <c r="U37" s="25"/>
      <c r="V37" s="25"/>
      <c r="W37" s="25" t="s">
        <v>1100</v>
      </c>
      <c r="X37" s="25" t="s">
        <v>1103</v>
      </c>
      <c r="Y37" s="368"/>
      <c r="Z37" s="25"/>
      <c r="AA37" s="25" t="s">
        <v>143</v>
      </c>
      <c r="AB37" s="25"/>
      <c r="AC37" s="90" t="str">
        <f t="shared" si="22"/>
        <v>по всем строкам гр.7 раздела Денежные расчеты ф.0503125 &lt;&gt; стр.100010610020001.140220.550 гр.8 раздела Денежные расчеты ф.0503125 - отключена до момента формирования в ЭБ (ЗКВС от 01.02.2024)</v>
      </c>
      <c r="AD37" s="350" t="s">
        <v>123</v>
      </c>
      <c r="AE37" s="66" t="s">
        <v>116</v>
      </c>
      <c r="AF37" s="351" t="s">
        <v>1546</v>
      </c>
      <c r="AG37" s="30">
        <v>45532.475127314814</v>
      </c>
      <c r="AH37" s="257" t="s">
        <v>5</v>
      </c>
      <c r="AI37" s="257" t="s">
        <v>123</v>
      </c>
      <c r="AJ37" s="6">
        <f t="shared" si="39"/>
        <v>0</v>
      </c>
      <c r="AK37" s="6">
        <f t="shared" si="40"/>
        <v>1</v>
      </c>
      <c r="AL37" s="6">
        <f t="shared" si="41"/>
        <v>0</v>
      </c>
      <c r="AM37" s="92" t="str">
        <f t="shared" si="23"/>
        <v>по всем строкам</v>
      </c>
      <c r="AN37" s="92" t="str">
        <f t="shared" si="24"/>
        <v/>
      </c>
      <c r="AO37" s="92" t="str">
        <f t="shared" si="25"/>
        <v xml:space="preserve"> гр.7</v>
      </c>
      <c r="AP37" s="92" t="str">
        <f t="shared" si="26"/>
        <v/>
      </c>
      <c r="AQ37" s="92" t="str">
        <f t="shared" si="27"/>
        <v xml:space="preserve"> раздела Денежные расчеты</v>
      </c>
      <c r="AR37" s="92" t="str">
        <f t="shared" si="28"/>
        <v xml:space="preserve"> ф.0503125</v>
      </c>
      <c r="AS37" s="79" t="str">
        <f t="shared" si="29"/>
        <v/>
      </c>
      <c r="AT37" s="92" t="str">
        <f t="shared" si="30"/>
        <v xml:space="preserve"> &lt;&gt;</v>
      </c>
      <c r="AU37" s="92" t="str">
        <f t="shared" si="31"/>
        <v xml:space="preserve"> стр.100010610020001.140220.550</v>
      </c>
      <c r="AV37" s="92" t="str">
        <f t="shared" si="32"/>
        <v/>
      </c>
      <c r="AW37" s="92" t="str">
        <f t="shared" si="33"/>
        <v xml:space="preserve"> гр.8</v>
      </c>
      <c r="AX37" s="92" t="str">
        <f t="shared" si="34"/>
        <v/>
      </c>
      <c r="AY37" s="92" t="str">
        <f t="shared" si="35"/>
        <v xml:space="preserve"> раздела Денежные расчеты</v>
      </c>
      <c r="AZ37" s="92" t="str">
        <f t="shared" si="36"/>
        <v xml:space="preserve"> ф.0503125</v>
      </c>
      <c r="BA37" s="79" t="str">
        <f t="shared" si="37"/>
        <v/>
      </c>
      <c r="BB37" s="92" t="str">
        <f t="shared" si="38"/>
        <v xml:space="preserve"> - отключена до момента формирования в ЭБ (ЗКВС от 01.02.2024)</v>
      </c>
      <c r="BC37" s="14" t="s">
        <v>1516</v>
      </c>
    </row>
    <row r="38" spans="2:55" s="23" customFormat="1" ht="71.25" hidden="1" outlineLevel="1" x14ac:dyDescent="0.25">
      <c r="B38" s="24" t="str">
        <f t="shared" si="65"/>
        <v>М3_625_625</v>
      </c>
      <c r="C38" s="25" t="s">
        <v>116</v>
      </c>
      <c r="D38" s="25" t="s">
        <v>116</v>
      </c>
      <c r="E38" s="25" t="s">
        <v>117</v>
      </c>
      <c r="F38" s="251" t="s">
        <v>117</v>
      </c>
      <c r="G38" s="25" t="s">
        <v>117</v>
      </c>
      <c r="H38" s="25" t="s">
        <v>116</v>
      </c>
      <c r="I38" s="25" t="s">
        <v>136</v>
      </c>
      <c r="J38" s="25"/>
      <c r="K38" s="25"/>
      <c r="L38" s="25" t="s">
        <v>1104</v>
      </c>
      <c r="M38" s="25" t="s">
        <v>1100</v>
      </c>
      <c r="N38" s="25" t="s">
        <v>120</v>
      </c>
      <c r="O38" s="25"/>
      <c r="P38" s="25" t="s">
        <v>422</v>
      </c>
      <c r="Q38" s="25"/>
      <c r="R38" s="26" t="s">
        <v>122</v>
      </c>
      <c r="S38" s="25" t="s">
        <v>136</v>
      </c>
      <c r="T38" s="25"/>
      <c r="U38" s="25" t="s">
        <v>381</v>
      </c>
      <c r="V38" s="25"/>
      <c r="W38" s="25" t="s">
        <v>1100</v>
      </c>
      <c r="X38" s="25" t="s">
        <v>1105</v>
      </c>
      <c r="Y38" s="368"/>
      <c r="Z38" s="25"/>
      <c r="AA38" s="25" t="s">
        <v>143</v>
      </c>
      <c r="AB38" s="25"/>
      <c r="AC38" s="90" t="str">
        <f t="shared" si="22"/>
        <v>по всем строкам гр.7 раздела Денежные расчеты ф.0503125 &lt;&gt; стр.1000106100201000.340220.550 + 1000106100201000.440220.550 + 1000106100201000.240220.550 гр.8 раздела Денежные расчеты ф.0503125 - недопустимо.</v>
      </c>
      <c r="AD38" s="66" t="s">
        <v>123</v>
      </c>
      <c r="AE38" s="66" t="s">
        <v>123</v>
      </c>
      <c r="AF38" s="29"/>
      <c r="AG38" s="30">
        <v>45532.475173611114</v>
      </c>
      <c r="AH38" s="257" t="s">
        <v>4</v>
      </c>
      <c r="AI38" s="257" t="s">
        <v>123</v>
      </c>
      <c r="AJ38" s="6">
        <f t="shared" si="39"/>
        <v>1</v>
      </c>
      <c r="AK38" s="6">
        <f t="shared" si="40"/>
        <v>0</v>
      </c>
      <c r="AL38" s="6">
        <f t="shared" si="41"/>
        <v>0</v>
      </c>
      <c r="AM38" s="92" t="str">
        <f t="shared" si="23"/>
        <v>по всем строкам</v>
      </c>
      <c r="AN38" s="92" t="str">
        <f t="shared" si="24"/>
        <v/>
      </c>
      <c r="AO38" s="92" t="str">
        <f t="shared" si="25"/>
        <v xml:space="preserve"> гр.7</v>
      </c>
      <c r="AP38" s="92" t="str">
        <f t="shared" si="26"/>
        <v/>
      </c>
      <c r="AQ38" s="92" t="str">
        <f t="shared" si="27"/>
        <v xml:space="preserve"> раздела Денежные расчеты</v>
      </c>
      <c r="AR38" s="92" t="str">
        <f t="shared" si="28"/>
        <v xml:space="preserve"> ф.0503125</v>
      </c>
      <c r="AS38" s="79" t="str">
        <f t="shared" si="29"/>
        <v/>
      </c>
      <c r="AT38" s="92" t="str">
        <f t="shared" si="30"/>
        <v xml:space="preserve"> &lt;&gt;</v>
      </c>
      <c r="AU38" s="92" t="str">
        <f t="shared" si="31"/>
        <v xml:space="preserve"> стр.1000106100201000.340220.550 + 1000106100201000.440220.550 + 1000106100201000.240220.550</v>
      </c>
      <c r="AV38" s="92" t="str">
        <f t="shared" si="32"/>
        <v/>
      </c>
      <c r="AW38" s="92" t="str">
        <f t="shared" si="33"/>
        <v xml:space="preserve"> гр.8</v>
      </c>
      <c r="AX38" s="92" t="str">
        <f t="shared" si="34"/>
        <v/>
      </c>
      <c r="AY38" s="92" t="str">
        <f t="shared" si="35"/>
        <v xml:space="preserve"> раздела Денежные расчеты</v>
      </c>
      <c r="AZ38" s="92" t="str">
        <f t="shared" si="36"/>
        <v xml:space="preserve"> ф.0503125</v>
      </c>
      <c r="BA38" s="79" t="str">
        <f t="shared" si="37"/>
        <v/>
      </c>
      <c r="BB38" s="92" t="str">
        <f t="shared" si="38"/>
        <v xml:space="preserve"> - недопустимо.</v>
      </c>
      <c r="BC38" s="14" t="s">
        <v>1517</v>
      </c>
    </row>
    <row r="39" spans="2:55" s="23" customFormat="1" ht="150" hidden="1" outlineLevel="1" x14ac:dyDescent="0.25">
      <c r="B39" s="24" t="str">
        <f t="shared" si="65"/>
        <v>М4_625_625</v>
      </c>
      <c r="C39" s="25" t="s">
        <v>116</v>
      </c>
      <c r="D39" s="25" t="s">
        <v>116</v>
      </c>
      <c r="E39" s="25" t="s">
        <v>117</v>
      </c>
      <c r="F39" s="251" t="s">
        <v>117</v>
      </c>
      <c r="G39" s="25" t="s">
        <v>117</v>
      </c>
      <c r="H39" s="25" t="s">
        <v>116</v>
      </c>
      <c r="I39" s="25" t="s">
        <v>136</v>
      </c>
      <c r="J39" s="25"/>
      <c r="K39" s="25"/>
      <c r="L39" s="420" t="s">
        <v>1626</v>
      </c>
      <c r="M39" s="420"/>
      <c r="N39" s="25" t="s">
        <v>1106</v>
      </c>
      <c r="O39" s="25"/>
      <c r="P39" s="25" t="s">
        <v>422</v>
      </c>
      <c r="Q39" s="25"/>
      <c r="R39" s="26" t="s">
        <v>122</v>
      </c>
      <c r="S39" s="25" t="s">
        <v>136</v>
      </c>
      <c r="T39" s="25"/>
      <c r="U39" s="25"/>
      <c r="V39" s="420" t="s">
        <v>1625</v>
      </c>
      <c r="W39" s="420"/>
      <c r="X39" s="25" t="s">
        <v>1106</v>
      </c>
      <c r="Y39" s="368"/>
      <c r="Z39" s="25"/>
      <c r="AA39" s="25" t="s">
        <v>143</v>
      </c>
      <c r="AB39" s="25"/>
      <c r="AC39" s="723" t="str">
        <f t="shared" si="22"/>
        <v>стр.Итого в разрезе контрагентов гр.7 ф.0503125 &lt;&gt; стр.Итого в разрезе контрагентов гр.8 ф.0503125 - недопустимо.</v>
      </c>
      <c r="AD39" s="66" t="s">
        <v>123</v>
      </c>
      <c r="AE39" s="66" t="s">
        <v>116</v>
      </c>
      <c r="AF39" s="29"/>
      <c r="AG39" s="30">
        <v>45532.485798611109</v>
      </c>
      <c r="AH39" s="32" t="s">
        <v>6</v>
      </c>
      <c r="AI39" s="32"/>
      <c r="AJ39" s="6">
        <f t="shared" si="39"/>
        <v>0</v>
      </c>
      <c r="AK39" s="6">
        <f t="shared" si="40"/>
        <v>0</v>
      </c>
      <c r="AL39" s="6">
        <f t="shared" si="41"/>
        <v>1</v>
      </c>
      <c r="AM39" s="92" t="str">
        <f t="shared" si="23"/>
        <v>стр.Итого в разрезе контрагентов</v>
      </c>
      <c r="AN39" s="92" t="str">
        <f t="shared" si="24"/>
        <v/>
      </c>
      <c r="AO39" s="92" t="str">
        <f t="shared" si="25"/>
        <v xml:space="preserve"> гр.7</v>
      </c>
      <c r="AP39" s="92" t="str">
        <f t="shared" si="26"/>
        <v/>
      </c>
      <c r="AQ39" s="92" t="str">
        <f t="shared" si="27"/>
        <v/>
      </c>
      <c r="AR39" s="92" t="str">
        <f t="shared" si="28"/>
        <v xml:space="preserve"> ф.0503125</v>
      </c>
      <c r="AS39" s="79" t="str">
        <f t="shared" si="29"/>
        <v/>
      </c>
      <c r="AT39" s="92" t="str">
        <f t="shared" si="30"/>
        <v xml:space="preserve"> &lt;&gt;</v>
      </c>
      <c r="AU39" s="92" t="str">
        <f t="shared" si="31"/>
        <v xml:space="preserve"> стр.Итого в разрезе контрагентов</v>
      </c>
      <c r="AV39" s="92" t="str">
        <f t="shared" si="32"/>
        <v/>
      </c>
      <c r="AW39" s="92" t="str">
        <f t="shared" si="33"/>
        <v xml:space="preserve"> гр.8</v>
      </c>
      <c r="AX39" s="92" t="str">
        <f t="shared" si="34"/>
        <v/>
      </c>
      <c r="AY39" s="92" t="str">
        <f t="shared" si="35"/>
        <v/>
      </c>
      <c r="AZ39" s="92" t="str">
        <f t="shared" si="36"/>
        <v xml:space="preserve"> ф.0503125</v>
      </c>
      <c r="BA39" s="79" t="str">
        <f t="shared" si="37"/>
        <v/>
      </c>
      <c r="BB39" s="92" t="str">
        <f t="shared" si="38"/>
        <v xml:space="preserve"> - недопустимо.</v>
      </c>
      <c r="BC39" s="14"/>
    </row>
    <row r="40" spans="2:55" s="23" customFormat="1" ht="171" hidden="1" customHeight="1" outlineLevel="1" x14ac:dyDescent="0.25">
      <c r="B40" s="421" t="s">
        <v>1654</v>
      </c>
      <c r="C40" s="420" t="s">
        <v>116</v>
      </c>
      <c r="D40" s="420" t="s">
        <v>116</v>
      </c>
      <c r="E40" s="420" t="s">
        <v>117</v>
      </c>
      <c r="F40" s="420" t="s">
        <v>117</v>
      </c>
      <c r="G40" s="420" t="s">
        <v>117</v>
      </c>
      <c r="H40" s="420" t="s">
        <v>116</v>
      </c>
      <c r="I40" s="420" t="s">
        <v>136</v>
      </c>
      <c r="J40" s="420"/>
      <c r="K40" s="420"/>
      <c r="L40" s="420" t="s">
        <v>1627</v>
      </c>
      <c r="M40" s="420"/>
      <c r="N40" s="420" t="s">
        <v>1106</v>
      </c>
      <c r="O40" s="420"/>
      <c r="P40" s="420" t="s">
        <v>422</v>
      </c>
      <c r="Q40" s="420"/>
      <c r="R40" s="422" t="s">
        <v>122</v>
      </c>
      <c r="S40" s="420" t="s">
        <v>136</v>
      </c>
      <c r="T40" s="420"/>
      <c r="U40" s="420"/>
      <c r="V40" s="420" t="s">
        <v>1627</v>
      </c>
      <c r="W40" s="420"/>
      <c r="X40" s="420" t="s">
        <v>1106</v>
      </c>
      <c r="Y40" s="420"/>
      <c r="Z40" s="420"/>
      <c r="AA40" s="420" t="s">
        <v>143</v>
      </c>
      <c r="AB40" s="420"/>
      <c r="AC40" s="724"/>
      <c r="AD40" s="442" t="s">
        <v>123</v>
      </c>
      <c r="AE40" s="424" t="s">
        <v>116</v>
      </c>
      <c r="AF40" s="425"/>
      <c r="AG40" s="443">
        <v>45537.521655092591</v>
      </c>
      <c r="AH40" s="428"/>
      <c r="AI40" s="428"/>
      <c r="AJ40" s="6"/>
      <c r="AK40" s="6"/>
      <c r="AL40" s="6"/>
      <c r="AM40" s="92"/>
      <c r="AN40" s="92"/>
      <c r="AO40" s="92"/>
      <c r="AP40" s="92"/>
      <c r="AQ40" s="92"/>
      <c r="AR40" s="92"/>
      <c r="AS40" s="79"/>
      <c r="AT40" s="92" t="str">
        <f t="shared" si="30"/>
        <v xml:space="preserve"> &lt;&gt;</v>
      </c>
      <c r="AU40" s="92"/>
      <c r="AV40" s="92"/>
      <c r="AW40" s="92" t="str">
        <f t="shared" si="33"/>
        <v xml:space="preserve"> гр.8</v>
      </c>
      <c r="AX40" s="92"/>
      <c r="AY40" s="92"/>
      <c r="AZ40" s="92"/>
      <c r="BA40" s="79"/>
      <c r="BB40" s="92" t="str">
        <f t="shared" si="38"/>
        <v xml:space="preserve"> - недопустимо.</v>
      </c>
      <c r="BC40" s="441"/>
    </row>
    <row r="41" spans="2:55" s="23" customFormat="1" collapsed="1" x14ac:dyDescent="0.25">
      <c r="B41" s="623" t="s">
        <v>1107</v>
      </c>
      <c r="C41" s="624"/>
      <c r="D41" s="624"/>
      <c r="E41" s="624"/>
      <c r="F41" s="624"/>
      <c r="G41" s="624"/>
      <c r="H41" s="624"/>
      <c r="I41" s="624"/>
      <c r="J41" s="624"/>
      <c r="K41" s="624"/>
      <c r="L41" s="624"/>
      <c r="M41" s="624"/>
      <c r="N41" s="624"/>
      <c r="O41" s="624"/>
      <c r="P41" s="624"/>
      <c r="Q41" s="624"/>
      <c r="R41" s="624"/>
      <c r="S41" s="624"/>
      <c r="T41" s="624"/>
      <c r="U41" s="624"/>
      <c r="V41" s="624"/>
      <c r="W41" s="624"/>
      <c r="X41" s="624"/>
      <c r="Y41" s="624"/>
      <c r="Z41" s="624"/>
      <c r="AA41" s="624"/>
      <c r="AB41" s="624"/>
      <c r="AC41" s="624"/>
      <c r="AD41" s="624"/>
      <c r="AE41" s="624"/>
      <c r="AF41" s="624"/>
      <c r="AG41" s="153"/>
      <c r="AH41" s="32"/>
      <c r="AI41" s="32"/>
      <c r="AJ41" s="6">
        <f t="shared" si="39"/>
        <v>0</v>
      </c>
      <c r="AK41" s="6">
        <f t="shared" si="40"/>
        <v>0</v>
      </c>
      <c r="AL41" s="6">
        <f t="shared" si="41"/>
        <v>0</v>
      </c>
      <c r="AM41" s="92"/>
      <c r="AN41" s="92"/>
      <c r="AO41" s="92"/>
      <c r="AP41" s="92"/>
      <c r="AQ41" s="92"/>
      <c r="AR41" s="92"/>
      <c r="AS41" s="79"/>
      <c r="AT41" s="92"/>
      <c r="AU41" s="92"/>
      <c r="AV41" s="92"/>
      <c r="AW41" s="92"/>
      <c r="AX41" s="92"/>
      <c r="AY41" s="92"/>
      <c r="AZ41" s="92"/>
      <c r="BA41" s="79"/>
      <c r="BB41" s="92"/>
    </row>
    <row r="42" spans="2:55" s="23" customFormat="1" ht="75" hidden="1" outlineLevel="1" x14ac:dyDescent="0.25">
      <c r="B42" s="24" t="str">
        <f t="shared" ref="B42:B44" si="66">"М"&amp;COUNTA($C$42:C42)&amp;"_"&amp;MID(I42,5,3)&amp;"_6"&amp;MID(S42,6,2)</f>
        <v>М1_140_625</v>
      </c>
      <c r="C42" s="25" t="s">
        <v>116</v>
      </c>
      <c r="D42" s="25" t="s">
        <v>116</v>
      </c>
      <c r="E42" s="25" t="s">
        <v>117</v>
      </c>
      <c r="F42" s="25" t="s">
        <v>116</v>
      </c>
      <c r="G42" s="25" t="s">
        <v>117</v>
      </c>
      <c r="H42" s="25" t="s">
        <v>116</v>
      </c>
      <c r="I42" s="25" t="s">
        <v>151</v>
      </c>
      <c r="J42" s="251" t="s">
        <v>1312</v>
      </c>
      <c r="K42" s="25"/>
      <c r="L42" s="25"/>
      <c r="M42" s="25" t="s">
        <v>121</v>
      </c>
      <c r="N42" s="25" t="s">
        <v>1108</v>
      </c>
      <c r="O42" s="25"/>
      <c r="P42" s="25" t="s">
        <v>422</v>
      </c>
      <c r="Q42" s="25"/>
      <c r="R42" s="26" t="s">
        <v>122</v>
      </c>
      <c r="S42" s="25" t="s">
        <v>136</v>
      </c>
      <c r="T42" s="251" t="s">
        <v>1656</v>
      </c>
      <c r="U42" s="25"/>
      <c r="V42" s="25"/>
      <c r="W42" s="25" t="s">
        <v>580</v>
      </c>
      <c r="X42" s="25" t="s">
        <v>1110</v>
      </c>
      <c r="Y42" s="368"/>
      <c r="Z42" s="25"/>
      <c r="AA42" s="25" t="s">
        <v>422</v>
      </c>
      <c r="AB42" s="25"/>
      <c r="AC42" s="90" t="str">
        <f t="shared" si="22"/>
        <v>стр.235 гр.7 раздела 1 ф.0503140 (кроме отчета на 1 января текущего финансового года) &lt;&gt; стр.3.21101.560 + 3.21100.560 гр.7 раздела Итого ф.0503125 (625ky ) - отрабатывать только на ф.0503140</v>
      </c>
      <c r="AD42" s="66" t="s">
        <v>123</v>
      </c>
      <c r="AE42" s="66" t="s">
        <v>123</v>
      </c>
      <c r="AF42" s="29" t="s">
        <v>1111</v>
      </c>
      <c r="AG42" s="30">
        <v>45622.445520833331</v>
      </c>
      <c r="AH42" s="32" t="s">
        <v>4</v>
      </c>
      <c r="AI42" s="32" t="s">
        <v>123</v>
      </c>
      <c r="AJ42" s="6">
        <f t="shared" si="39"/>
        <v>1</v>
      </c>
      <c r="AK42" s="6">
        <f t="shared" si="40"/>
        <v>0</v>
      </c>
      <c r="AL42" s="6">
        <f t="shared" si="41"/>
        <v>0</v>
      </c>
      <c r="AM42" s="92" t="str">
        <f t="shared" si="23"/>
        <v>стр.235</v>
      </c>
      <c r="AN42" s="92" t="str">
        <f t="shared" si="24"/>
        <v/>
      </c>
      <c r="AO42" s="92" t="str">
        <f t="shared" si="25"/>
        <v xml:space="preserve"> гр.7</v>
      </c>
      <c r="AP42" s="92" t="str">
        <f t="shared" si="26"/>
        <v/>
      </c>
      <c r="AQ42" s="92" t="str">
        <f t="shared" si="27"/>
        <v xml:space="preserve"> раздела 1</v>
      </c>
      <c r="AR42" s="92" t="str">
        <f t="shared" si="28"/>
        <v xml:space="preserve"> ф.0503140</v>
      </c>
      <c r="AS42" s="79" t="str">
        <f t="shared" si="29"/>
        <v xml:space="preserve"> (кроме отчета на 1 января текущего финансового года)</v>
      </c>
      <c r="AT42" s="92" t="str">
        <f t="shared" si="30"/>
        <v xml:space="preserve"> &lt;&gt;</v>
      </c>
      <c r="AU42" s="92" t="str">
        <f t="shared" si="31"/>
        <v xml:space="preserve"> стр.3.21101.560 + 3.21100.560</v>
      </c>
      <c r="AV42" s="92" t="str">
        <f t="shared" si="32"/>
        <v/>
      </c>
      <c r="AW42" s="92" t="str">
        <f t="shared" si="33"/>
        <v xml:space="preserve"> гр.7</v>
      </c>
      <c r="AX42" s="92" t="str">
        <f t="shared" si="34"/>
        <v/>
      </c>
      <c r="AY42" s="92" t="str">
        <f t="shared" si="35"/>
        <v xml:space="preserve"> раздела Итого</v>
      </c>
      <c r="AZ42" s="92" t="str">
        <f t="shared" si="36"/>
        <v xml:space="preserve"> ф.0503125</v>
      </c>
      <c r="BA42" s="79" t="str">
        <f t="shared" si="37"/>
        <v xml:space="preserve"> (625ky )</v>
      </c>
      <c r="BB42" s="92" t="str">
        <f t="shared" si="38"/>
        <v xml:space="preserve"> - отрабатывать только на ф.0503140</v>
      </c>
      <c r="BC42" s="14" t="s">
        <v>1112</v>
      </c>
    </row>
    <row r="43" spans="2:55" s="23" customFormat="1" ht="75" hidden="1" outlineLevel="1" x14ac:dyDescent="0.25">
      <c r="B43" s="24" t="str">
        <f t="shared" si="66"/>
        <v>М2_140_625</v>
      </c>
      <c r="C43" s="25" t="s">
        <v>116</v>
      </c>
      <c r="D43" s="25" t="s">
        <v>116</v>
      </c>
      <c r="E43" s="25" t="s">
        <v>117</v>
      </c>
      <c r="F43" s="25" t="s">
        <v>116</v>
      </c>
      <c r="G43" s="25" t="s">
        <v>117</v>
      </c>
      <c r="H43" s="25" t="s">
        <v>116</v>
      </c>
      <c r="I43" s="25" t="s">
        <v>151</v>
      </c>
      <c r="J43" s="251" t="s">
        <v>1312</v>
      </c>
      <c r="K43" s="25"/>
      <c r="L43" s="25"/>
      <c r="M43" s="25" t="s">
        <v>121</v>
      </c>
      <c r="N43" s="25" t="s">
        <v>1067</v>
      </c>
      <c r="O43" s="25"/>
      <c r="P43" s="25" t="s">
        <v>138</v>
      </c>
      <c r="Q43" s="25"/>
      <c r="R43" s="26" t="s">
        <v>122</v>
      </c>
      <c r="S43" s="25" t="s">
        <v>136</v>
      </c>
      <c r="T43" s="251" t="s">
        <v>1655</v>
      </c>
      <c r="U43" s="25"/>
      <c r="V43" s="25"/>
      <c r="W43" s="25" t="s">
        <v>580</v>
      </c>
      <c r="X43" s="25" t="s">
        <v>1113</v>
      </c>
      <c r="Y43" s="368"/>
      <c r="Z43" s="25"/>
      <c r="AA43" s="25" t="s">
        <v>422</v>
      </c>
      <c r="AB43" s="25"/>
      <c r="AC43" s="90" t="str">
        <f t="shared" si="22"/>
        <v>стр.235 + 236 гр.6 раздела 1 ф.0503140 (кроме отчета на 1 января текущего финансового года) &lt;&gt; стр.1.21100.560 + 1.21101.560 + 1.21102.560  + 1.21200.560 гр.7 раздела Итого ф.0503125 (625ky  ) - отключена до момента формирования в ЭБ (ЗКВС от 01.02.2024)</v>
      </c>
      <c r="AD43" s="66" t="s">
        <v>123</v>
      </c>
      <c r="AE43" s="66" t="s">
        <v>123</v>
      </c>
      <c r="AF43" s="351" t="s">
        <v>1546</v>
      </c>
      <c r="AG43" s="30">
        <v>45622.445590277777</v>
      </c>
      <c r="AH43" s="299" t="s">
        <v>5</v>
      </c>
      <c r="AI43" s="32" t="s">
        <v>123</v>
      </c>
      <c r="AJ43" s="6">
        <f t="shared" si="39"/>
        <v>0</v>
      </c>
      <c r="AK43" s="6">
        <f t="shared" si="40"/>
        <v>1</v>
      </c>
      <c r="AL43" s="6">
        <f t="shared" si="41"/>
        <v>0</v>
      </c>
      <c r="AM43" s="92" t="str">
        <f t="shared" si="23"/>
        <v>стр.235 + 236</v>
      </c>
      <c r="AN43" s="92" t="str">
        <f t="shared" si="24"/>
        <v/>
      </c>
      <c r="AO43" s="92" t="str">
        <f t="shared" si="25"/>
        <v xml:space="preserve"> гр.6</v>
      </c>
      <c r="AP43" s="92" t="str">
        <f t="shared" si="26"/>
        <v/>
      </c>
      <c r="AQ43" s="92" t="str">
        <f t="shared" si="27"/>
        <v xml:space="preserve"> раздела 1</v>
      </c>
      <c r="AR43" s="92" t="str">
        <f t="shared" si="28"/>
        <v xml:space="preserve"> ф.0503140</v>
      </c>
      <c r="AS43" s="79" t="str">
        <f t="shared" si="29"/>
        <v xml:space="preserve"> (кроме отчета на 1 января текущего финансового года)</v>
      </c>
      <c r="AT43" s="92" t="str">
        <f t="shared" si="30"/>
        <v xml:space="preserve"> &lt;&gt;</v>
      </c>
      <c r="AU43" s="92" t="str">
        <f t="shared" si="31"/>
        <v xml:space="preserve"> стр.1.21100.560 + 1.21101.560 + 1.21102.560  + 1.21200.560</v>
      </c>
      <c r="AV43" s="92" t="str">
        <f t="shared" si="32"/>
        <v/>
      </c>
      <c r="AW43" s="92" t="str">
        <f t="shared" si="33"/>
        <v xml:space="preserve"> гр.7</v>
      </c>
      <c r="AX43" s="92" t="str">
        <f t="shared" si="34"/>
        <v/>
      </c>
      <c r="AY43" s="92" t="str">
        <f t="shared" si="35"/>
        <v xml:space="preserve"> раздела Итого</v>
      </c>
      <c r="AZ43" s="92" t="str">
        <f t="shared" si="36"/>
        <v xml:space="preserve"> ф.0503125</v>
      </c>
      <c r="BA43" s="79" t="str">
        <f t="shared" si="37"/>
        <v xml:space="preserve"> (625ky  )</v>
      </c>
      <c r="BB43" s="92" t="str">
        <f t="shared" si="38"/>
        <v xml:space="preserve"> - отключена до момента формирования в ЭБ (ЗКВС от 01.02.2024)</v>
      </c>
      <c r="BC43" s="14" t="s">
        <v>1115</v>
      </c>
    </row>
    <row r="44" spans="2:55" s="23" customFormat="1" ht="75" hidden="1" outlineLevel="1" x14ac:dyDescent="0.25">
      <c r="B44" s="24" t="str">
        <f t="shared" si="66"/>
        <v>М3_140_625</v>
      </c>
      <c r="C44" s="25" t="s">
        <v>116</v>
      </c>
      <c r="D44" s="25" t="s">
        <v>116</v>
      </c>
      <c r="E44" s="25" t="s">
        <v>117</v>
      </c>
      <c r="F44" s="25" t="s">
        <v>116</v>
      </c>
      <c r="G44" s="25" t="s">
        <v>117</v>
      </c>
      <c r="H44" s="25" t="s">
        <v>116</v>
      </c>
      <c r="I44" s="25" t="s">
        <v>151</v>
      </c>
      <c r="J44" s="251" t="s">
        <v>1312</v>
      </c>
      <c r="K44" s="25"/>
      <c r="L44" s="25"/>
      <c r="M44" s="25" t="s">
        <v>131</v>
      </c>
      <c r="N44" s="25" t="s">
        <v>1116</v>
      </c>
      <c r="O44" s="25"/>
      <c r="P44" s="25" t="s">
        <v>138</v>
      </c>
      <c r="Q44" s="25"/>
      <c r="R44" s="26" t="s">
        <v>122</v>
      </c>
      <c r="S44" s="25" t="s">
        <v>136</v>
      </c>
      <c r="T44" s="251" t="s">
        <v>1655</v>
      </c>
      <c r="U44" s="25"/>
      <c r="V44" s="25"/>
      <c r="W44" s="25" t="s">
        <v>580</v>
      </c>
      <c r="X44" s="25" t="s">
        <v>1046</v>
      </c>
      <c r="Y44" s="368"/>
      <c r="Z44" s="25"/>
      <c r="AA44" s="25" t="s">
        <v>143</v>
      </c>
      <c r="AB44" s="25"/>
      <c r="AC44" s="90" t="str">
        <f t="shared" si="22"/>
        <v>стр.440 + 450  гр.6 раздела 2 ф.0503140 (кроме отчета на 1 января текущего финансового года) &lt;&gt; стр.1.30800.730 + 1.30801.730 + 1.30802.730 + 1.30900.730 гр.8 раздела Итого ф.0503125 (625ky  ) - отключена до момента формирования в ЭБ (ЗКВС от 01.02.2024)</v>
      </c>
      <c r="AD44" s="66" t="s">
        <v>123</v>
      </c>
      <c r="AE44" s="66" t="s">
        <v>123</v>
      </c>
      <c r="AF44" s="351" t="s">
        <v>1546</v>
      </c>
      <c r="AG44" s="30">
        <v>45622.445590277777</v>
      </c>
      <c r="AH44" s="299" t="s">
        <v>5</v>
      </c>
      <c r="AI44" s="32" t="s">
        <v>123</v>
      </c>
      <c r="AJ44" s="6">
        <f t="shared" si="39"/>
        <v>0</v>
      </c>
      <c r="AK44" s="6">
        <f t="shared" si="40"/>
        <v>1</v>
      </c>
      <c r="AL44" s="6">
        <f t="shared" si="41"/>
        <v>0</v>
      </c>
      <c r="AM44" s="92" t="str">
        <f t="shared" si="23"/>
        <v xml:space="preserve">стр.440 + 450 </v>
      </c>
      <c r="AN44" s="92" t="str">
        <f t="shared" si="24"/>
        <v/>
      </c>
      <c r="AO44" s="92" t="str">
        <f t="shared" si="25"/>
        <v xml:space="preserve"> гр.6</v>
      </c>
      <c r="AP44" s="92" t="str">
        <f t="shared" si="26"/>
        <v/>
      </c>
      <c r="AQ44" s="92" t="str">
        <f t="shared" si="27"/>
        <v xml:space="preserve"> раздела 2</v>
      </c>
      <c r="AR44" s="92" t="str">
        <f t="shared" si="28"/>
        <v xml:space="preserve"> ф.0503140</v>
      </c>
      <c r="AS44" s="79" t="str">
        <f t="shared" si="29"/>
        <v xml:space="preserve"> (кроме отчета на 1 января текущего финансового года)</v>
      </c>
      <c r="AT44" s="92" t="str">
        <f t="shared" si="30"/>
        <v xml:space="preserve"> &lt;&gt;</v>
      </c>
      <c r="AU44" s="92" t="str">
        <f t="shared" si="31"/>
        <v xml:space="preserve"> стр.1.30800.730 + 1.30801.730 + 1.30802.730 + 1.30900.730</v>
      </c>
      <c r="AV44" s="92" t="str">
        <f t="shared" si="32"/>
        <v/>
      </c>
      <c r="AW44" s="92" t="str">
        <f t="shared" si="33"/>
        <v xml:space="preserve"> гр.8</v>
      </c>
      <c r="AX44" s="92" t="str">
        <f t="shared" si="34"/>
        <v/>
      </c>
      <c r="AY44" s="92" t="str">
        <f t="shared" si="35"/>
        <v xml:space="preserve"> раздела Итого</v>
      </c>
      <c r="AZ44" s="92" t="str">
        <f t="shared" si="36"/>
        <v xml:space="preserve"> ф.0503125</v>
      </c>
      <c r="BA44" s="79" t="str">
        <f t="shared" si="37"/>
        <v xml:space="preserve"> (625ky  )</v>
      </c>
      <c r="BB44" s="92" t="str">
        <f t="shared" si="38"/>
        <v xml:space="preserve"> - отключена до момента формирования в ЭБ (ЗКВС от 01.02.2024)</v>
      </c>
      <c r="BC44" s="14" t="s">
        <v>1117</v>
      </c>
    </row>
    <row r="45" spans="2:55" s="23" customFormat="1" collapsed="1" x14ac:dyDescent="0.25">
      <c r="B45" s="623" t="s">
        <v>1118</v>
      </c>
      <c r="C45" s="624"/>
      <c r="D45" s="624"/>
      <c r="E45" s="624"/>
      <c r="F45" s="624"/>
      <c r="G45" s="624"/>
      <c r="H45" s="624"/>
      <c r="I45" s="624"/>
      <c r="J45" s="624"/>
      <c r="K45" s="624"/>
      <c r="L45" s="624"/>
      <c r="M45" s="624"/>
      <c r="N45" s="624"/>
      <c r="O45" s="624"/>
      <c r="P45" s="624"/>
      <c r="Q45" s="624"/>
      <c r="R45" s="624"/>
      <c r="S45" s="624"/>
      <c r="T45" s="624"/>
      <c r="U45" s="624"/>
      <c r="V45" s="624"/>
      <c r="W45" s="624"/>
      <c r="X45" s="624"/>
      <c r="Y45" s="624"/>
      <c r="Z45" s="624"/>
      <c r="AA45" s="624"/>
      <c r="AB45" s="624"/>
      <c r="AC45" s="624"/>
      <c r="AD45" s="624"/>
      <c r="AE45" s="624"/>
      <c r="AF45" s="624"/>
      <c r="AG45" s="153"/>
      <c r="AH45" s="32"/>
      <c r="AI45" s="32"/>
      <c r="AJ45" s="6">
        <f t="shared" si="39"/>
        <v>0</v>
      </c>
      <c r="AK45" s="6">
        <f t="shared" si="40"/>
        <v>0</v>
      </c>
      <c r="AL45" s="6">
        <f t="shared" si="41"/>
        <v>0</v>
      </c>
      <c r="AM45" s="92"/>
      <c r="AN45" s="92"/>
      <c r="AO45" s="92"/>
      <c r="AP45" s="92"/>
      <c r="AQ45" s="92"/>
      <c r="AR45" s="92"/>
      <c r="AS45" s="79"/>
      <c r="AT45" s="92"/>
      <c r="AU45" s="92"/>
      <c r="AV45" s="92"/>
      <c r="AW45" s="92"/>
      <c r="AX45" s="92"/>
      <c r="AY45" s="92"/>
      <c r="AZ45" s="92"/>
      <c r="BA45" s="79"/>
      <c r="BB45" s="92"/>
    </row>
    <row r="46" spans="2:55" s="23" customFormat="1" ht="71.25" hidden="1" outlineLevel="1" x14ac:dyDescent="0.25">
      <c r="B46" s="24" t="str">
        <f t="shared" ref="B46:B53" si="67">"М"&amp;COUNTA($C$46:C46)&amp;"_"&amp;MID(I46,5,3)&amp;"_"&amp;MID(S46,5,3)</f>
        <v>М1_140_140</v>
      </c>
      <c r="C46" s="25" t="s">
        <v>116</v>
      </c>
      <c r="D46" s="25" t="s">
        <v>116</v>
      </c>
      <c r="E46" s="25" t="s">
        <v>117</v>
      </c>
      <c r="F46" s="25" t="s">
        <v>116</v>
      </c>
      <c r="G46" s="25" t="s">
        <v>117</v>
      </c>
      <c r="H46" s="25" t="s">
        <v>116</v>
      </c>
      <c r="I46" s="25" t="s">
        <v>151</v>
      </c>
      <c r="J46" s="25" t="s">
        <v>1119</v>
      </c>
      <c r="K46" s="25"/>
      <c r="L46" s="25"/>
      <c r="M46" s="25" t="s">
        <v>121</v>
      </c>
      <c r="N46" s="25" t="s">
        <v>1120</v>
      </c>
      <c r="O46" s="25"/>
      <c r="P46" s="25" t="s">
        <v>619</v>
      </c>
      <c r="Q46" s="25"/>
      <c r="R46" s="26" t="s">
        <v>122</v>
      </c>
      <c r="S46" s="25" t="s">
        <v>151</v>
      </c>
      <c r="T46" s="25" t="s">
        <v>1121</v>
      </c>
      <c r="U46" s="25"/>
      <c r="V46" s="25"/>
      <c r="W46" s="25" t="s">
        <v>121</v>
      </c>
      <c r="X46" s="25" t="s">
        <v>1120</v>
      </c>
      <c r="Y46" s="368"/>
      <c r="Z46" s="25"/>
      <c r="AA46" s="25" t="s">
        <v>621</v>
      </c>
      <c r="AB46" s="25"/>
      <c r="AC46" s="90" t="str">
        <f t="shared" si="22"/>
        <v>стр.210, 211, 350 гр.3, 4, 5 раздела 1 ф.0503140 ((на 1–ое число текущего финансового года)) &lt;&gt; стр.210, 211, 350 гр.6, 7, 8 раздела 1 ф.0503140 (0503140
(на 1 января прошлого финансового года) (годовой)) - начинает действовать с 01.02.2024</v>
      </c>
      <c r="AD46" s="66" t="s">
        <v>271</v>
      </c>
      <c r="AE46" s="66" t="s">
        <v>271</v>
      </c>
      <c r="AF46" s="29" t="s">
        <v>1114</v>
      </c>
      <c r="AG46" s="30"/>
      <c r="AH46" s="32" t="s">
        <v>4</v>
      </c>
      <c r="AI46" s="32" t="s">
        <v>271</v>
      </c>
      <c r="AJ46" s="6">
        <f t="shared" si="39"/>
        <v>1</v>
      </c>
      <c r="AK46" s="6">
        <f t="shared" si="40"/>
        <v>0</v>
      </c>
      <c r="AL46" s="6">
        <f t="shared" si="41"/>
        <v>0</v>
      </c>
      <c r="AM46" s="92" t="str">
        <f t="shared" si="23"/>
        <v>стр.210, 211, 350</v>
      </c>
      <c r="AN46" s="92" t="str">
        <f t="shared" si="24"/>
        <v/>
      </c>
      <c r="AO46" s="92" t="str">
        <f t="shared" si="25"/>
        <v xml:space="preserve"> гр.3, 4, 5</v>
      </c>
      <c r="AP46" s="92" t="str">
        <f t="shared" si="26"/>
        <v/>
      </c>
      <c r="AQ46" s="92" t="str">
        <f t="shared" si="27"/>
        <v xml:space="preserve"> раздела 1</v>
      </c>
      <c r="AR46" s="92" t="str">
        <f t="shared" si="28"/>
        <v xml:space="preserve"> ф.0503140</v>
      </c>
      <c r="AS46" s="79" t="str">
        <f t="shared" si="29"/>
        <v xml:space="preserve"> ((на 1–ое число текущего финансового года))</v>
      </c>
      <c r="AT46" s="92" t="str">
        <f t="shared" si="30"/>
        <v xml:space="preserve"> &lt;&gt;</v>
      </c>
      <c r="AU46" s="92" t="str">
        <f t="shared" si="31"/>
        <v xml:space="preserve"> стр.210, 211, 350</v>
      </c>
      <c r="AV46" s="92" t="str">
        <f t="shared" si="32"/>
        <v/>
      </c>
      <c r="AW46" s="92" t="str">
        <f t="shared" si="33"/>
        <v xml:space="preserve"> гр.6, 7, 8</v>
      </c>
      <c r="AX46" s="92" t="str">
        <f t="shared" si="34"/>
        <v/>
      </c>
      <c r="AY46" s="92" t="str">
        <f t="shared" si="35"/>
        <v xml:space="preserve"> раздела 1</v>
      </c>
      <c r="AZ46" s="92" t="str">
        <f t="shared" si="36"/>
        <v xml:space="preserve"> ф.0503140</v>
      </c>
      <c r="BA46" s="79" t="str">
        <f t="shared" si="37"/>
        <v xml:space="preserve"> (0503140
(на 1 января прошлого финансового года) (годовой))</v>
      </c>
      <c r="BB46" s="92" t="str">
        <f t="shared" si="38"/>
        <v xml:space="preserve"> - начинает действовать с 01.02.2024</v>
      </c>
      <c r="BC46" s="14" t="s">
        <v>1122</v>
      </c>
    </row>
    <row r="47" spans="2:55" s="23" customFormat="1" ht="71.25" hidden="1" outlineLevel="1" x14ac:dyDescent="0.25">
      <c r="B47" s="24" t="str">
        <f t="shared" si="67"/>
        <v>М2_140_140</v>
      </c>
      <c r="C47" s="25" t="s">
        <v>116</v>
      </c>
      <c r="D47" s="25" t="s">
        <v>116</v>
      </c>
      <c r="E47" s="25" t="s">
        <v>117</v>
      </c>
      <c r="F47" s="25" t="s">
        <v>116</v>
      </c>
      <c r="G47" s="25" t="s">
        <v>117</v>
      </c>
      <c r="H47" s="25" t="s">
        <v>116</v>
      </c>
      <c r="I47" s="25" t="s">
        <v>151</v>
      </c>
      <c r="J47" s="25" t="s">
        <v>1119</v>
      </c>
      <c r="K47" s="25"/>
      <c r="L47" s="25"/>
      <c r="M47" s="25" t="s">
        <v>131</v>
      </c>
      <c r="N47" s="25" t="s">
        <v>1123</v>
      </c>
      <c r="O47" s="25"/>
      <c r="P47" s="25" t="s">
        <v>619</v>
      </c>
      <c r="Q47" s="25"/>
      <c r="R47" s="26" t="s">
        <v>122</v>
      </c>
      <c r="S47" s="25" t="s">
        <v>151</v>
      </c>
      <c r="T47" s="25" t="s">
        <v>1121</v>
      </c>
      <c r="U47" s="25"/>
      <c r="V47" s="25"/>
      <c r="W47" s="25" t="s">
        <v>131</v>
      </c>
      <c r="X47" s="25" t="s">
        <v>1123</v>
      </c>
      <c r="Y47" s="368"/>
      <c r="Z47" s="25"/>
      <c r="AA47" s="25" t="s">
        <v>621</v>
      </c>
      <c r="AB47" s="25"/>
      <c r="AC47" s="90" t="str">
        <f t="shared" si="22"/>
        <v>стр.580, 583, 700 гр.3, 4, 5 раздела 2 ф.0503140 ((на 1–ое число текущего финансового года)) &lt;&gt; стр.580, 583, 700 гр.6, 7, 8 раздела 2 ф.0503140 (0503140
(на 1 января прошлого финансового года) (годовой)) - начинает действовать с 01.02.2024</v>
      </c>
      <c r="AD47" s="66" t="s">
        <v>271</v>
      </c>
      <c r="AE47" s="66" t="s">
        <v>271</v>
      </c>
      <c r="AF47" s="29" t="s">
        <v>1114</v>
      </c>
      <c r="AG47" s="30"/>
      <c r="AH47" s="32" t="s">
        <v>4</v>
      </c>
      <c r="AI47" s="32" t="s">
        <v>271</v>
      </c>
      <c r="AJ47" s="6">
        <f t="shared" si="39"/>
        <v>1</v>
      </c>
      <c r="AK47" s="6">
        <f t="shared" si="40"/>
        <v>0</v>
      </c>
      <c r="AL47" s="6">
        <f t="shared" si="41"/>
        <v>0</v>
      </c>
      <c r="AM47" s="92" t="str">
        <f t="shared" si="23"/>
        <v>стр.580, 583, 700</v>
      </c>
      <c r="AN47" s="92" t="str">
        <f t="shared" si="24"/>
        <v/>
      </c>
      <c r="AO47" s="92" t="str">
        <f t="shared" si="25"/>
        <v xml:space="preserve"> гр.3, 4, 5</v>
      </c>
      <c r="AP47" s="92" t="str">
        <f t="shared" si="26"/>
        <v/>
      </c>
      <c r="AQ47" s="92" t="str">
        <f t="shared" si="27"/>
        <v xml:space="preserve"> раздела 2</v>
      </c>
      <c r="AR47" s="92" t="str">
        <f t="shared" si="28"/>
        <v xml:space="preserve"> ф.0503140</v>
      </c>
      <c r="AS47" s="79" t="str">
        <f t="shared" si="29"/>
        <v xml:space="preserve"> ((на 1–ое число текущего финансового года))</v>
      </c>
      <c r="AT47" s="92" t="str">
        <f t="shared" si="30"/>
        <v xml:space="preserve"> &lt;&gt;</v>
      </c>
      <c r="AU47" s="92" t="str">
        <f t="shared" si="31"/>
        <v xml:space="preserve"> стр.580, 583, 700</v>
      </c>
      <c r="AV47" s="92" t="str">
        <f t="shared" si="32"/>
        <v/>
      </c>
      <c r="AW47" s="92" t="str">
        <f t="shared" si="33"/>
        <v xml:space="preserve"> гр.6, 7, 8</v>
      </c>
      <c r="AX47" s="92" t="str">
        <f t="shared" si="34"/>
        <v/>
      </c>
      <c r="AY47" s="92" t="str">
        <f t="shared" si="35"/>
        <v xml:space="preserve"> раздела 2</v>
      </c>
      <c r="AZ47" s="92" t="str">
        <f t="shared" si="36"/>
        <v xml:space="preserve"> ф.0503140</v>
      </c>
      <c r="BA47" s="79" t="str">
        <f t="shared" si="37"/>
        <v xml:space="preserve"> (0503140
(на 1 января прошлого финансового года) (годовой))</v>
      </c>
      <c r="BB47" s="92" t="str">
        <f t="shared" si="38"/>
        <v xml:space="preserve"> - начинает действовать с 01.02.2024</v>
      </c>
      <c r="BC47" s="14" t="s">
        <v>1124</v>
      </c>
    </row>
    <row r="48" spans="2:55" s="23" customFormat="1" ht="85.5" hidden="1" outlineLevel="1" x14ac:dyDescent="0.25">
      <c r="B48" s="24" t="str">
        <f t="shared" si="67"/>
        <v>М3_140_140</v>
      </c>
      <c r="C48" s="25" t="s">
        <v>116</v>
      </c>
      <c r="D48" s="25" t="s">
        <v>116</v>
      </c>
      <c r="E48" s="25" t="s">
        <v>116</v>
      </c>
      <c r="F48" s="25" t="s">
        <v>116</v>
      </c>
      <c r="G48" s="25" t="s">
        <v>117</v>
      </c>
      <c r="H48" s="25" t="s">
        <v>116</v>
      </c>
      <c r="I48" s="25" t="s">
        <v>151</v>
      </c>
      <c r="J48" s="25" t="s">
        <v>1119</v>
      </c>
      <c r="K48" s="25"/>
      <c r="L48" s="25"/>
      <c r="M48" s="25" t="s">
        <v>125</v>
      </c>
      <c r="N48" s="25" t="s">
        <v>641</v>
      </c>
      <c r="O48" s="25"/>
      <c r="P48" s="25" t="s">
        <v>134</v>
      </c>
      <c r="Q48" s="25"/>
      <c r="R48" s="26" t="s">
        <v>122</v>
      </c>
      <c r="S48" s="25" t="s">
        <v>151</v>
      </c>
      <c r="T48" s="25" t="s">
        <v>1125</v>
      </c>
      <c r="U48" s="25"/>
      <c r="V48" s="25"/>
      <c r="W48" s="25" t="s">
        <v>125</v>
      </c>
      <c r="X48" s="25" t="s">
        <v>641</v>
      </c>
      <c r="Y48" s="368"/>
      <c r="Z48" s="25"/>
      <c r="AA48" s="25" t="s">
        <v>124</v>
      </c>
      <c r="AB48" s="25"/>
      <c r="AC48" s="90" t="str">
        <f t="shared" si="22"/>
        <v>стр.190
итоговая гр.4 раздела 3 ф.0503140 ((на 1–ое число текущего финансового года)) &lt;&gt; стр.190
итоговая гр.5 раздела 3 ф.0503140 ((годовой Баланс (ф. 0503140) за период, предшествовавший отчетному)) - требуется пояснение.</v>
      </c>
      <c r="AD48" s="66" t="s">
        <v>271</v>
      </c>
      <c r="AE48" s="66" t="s">
        <v>271</v>
      </c>
      <c r="AF48" s="29"/>
      <c r="AG48" s="30"/>
      <c r="AH48" s="32" t="s">
        <v>4</v>
      </c>
      <c r="AI48" s="32" t="s">
        <v>271</v>
      </c>
      <c r="AJ48" s="6">
        <f t="shared" si="39"/>
        <v>1</v>
      </c>
      <c r="AK48" s="6">
        <f t="shared" si="40"/>
        <v>0</v>
      </c>
      <c r="AL48" s="6">
        <f t="shared" si="41"/>
        <v>0</v>
      </c>
      <c r="AM48" s="92" t="str">
        <f t="shared" si="23"/>
        <v>стр.190
итоговая</v>
      </c>
      <c r="AN48" s="92" t="str">
        <f t="shared" si="24"/>
        <v/>
      </c>
      <c r="AO48" s="92" t="str">
        <f t="shared" si="25"/>
        <v xml:space="preserve"> гр.4</v>
      </c>
      <c r="AP48" s="92" t="str">
        <f t="shared" si="26"/>
        <v/>
      </c>
      <c r="AQ48" s="92" t="str">
        <f t="shared" si="27"/>
        <v xml:space="preserve"> раздела 3</v>
      </c>
      <c r="AR48" s="92" t="str">
        <f t="shared" si="28"/>
        <v xml:space="preserve"> ф.0503140</v>
      </c>
      <c r="AS48" s="79" t="str">
        <f t="shared" si="29"/>
        <v xml:space="preserve"> ((на 1–ое число текущего финансового года))</v>
      </c>
      <c r="AT48" s="92" t="str">
        <f t="shared" si="30"/>
        <v xml:space="preserve"> &lt;&gt;</v>
      </c>
      <c r="AU48" s="92" t="str">
        <f t="shared" si="31"/>
        <v xml:space="preserve"> стр.190
итоговая</v>
      </c>
      <c r="AV48" s="92" t="str">
        <f t="shared" si="32"/>
        <v/>
      </c>
      <c r="AW48" s="92" t="str">
        <f t="shared" si="33"/>
        <v xml:space="preserve"> гр.5</v>
      </c>
      <c r="AX48" s="92" t="str">
        <f t="shared" si="34"/>
        <v/>
      </c>
      <c r="AY48" s="92" t="str">
        <f t="shared" si="35"/>
        <v xml:space="preserve"> раздела 3</v>
      </c>
      <c r="AZ48" s="92" t="str">
        <f t="shared" si="36"/>
        <v xml:space="preserve"> ф.0503140</v>
      </c>
      <c r="BA48" s="79" t="str">
        <f t="shared" si="37"/>
        <v xml:space="preserve"> ((годовой Баланс (ф. 0503140) за период, предшествовавший отчетному))</v>
      </c>
      <c r="BB48" s="92" t="str">
        <f t="shared" si="38"/>
        <v xml:space="preserve"> - требуется пояснение.</v>
      </c>
      <c r="BC48" s="14" t="s">
        <v>1126</v>
      </c>
    </row>
    <row r="49" spans="2:55" s="23" customFormat="1" ht="85.5" hidden="1" outlineLevel="1" x14ac:dyDescent="0.25">
      <c r="B49" s="24" t="str">
        <f t="shared" si="67"/>
        <v>М4_140_140</v>
      </c>
      <c r="C49" s="25" t="s">
        <v>116</v>
      </c>
      <c r="D49" s="25" t="s">
        <v>116</v>
      </c>
      <c r="E49" s="25" t="s">
        <v>116</v>
      </c>
      <c r="F49" s="25" t="s">
        <v>116</v>
      </c>
      <c r="G49" s="25" t="s">
        <v>117</v>
      </c>
      <c r="H49" s="25" t="s">
        <v>116</v>
      </c>
      <c r="I49" s="25" t="s">
        <v>151</v>
      </c>
      <c r="J49" s="25" t="s">
        <v>1119</v>
      </c>
      <c r="K49" s="25"/>
      <c r="L49" s="25"/>
      <c r="M49" s="25" t="s">
        <v>125</v>
      </c>
      <c r="N49" s="25" t="s">
        <v>642</v>
      </c>
      <c r="O49" s="25"/>
      <c r="P49" s="25" t="s">
        <v>134</v>
      </c>
      <c r="Q49" s="25"/>
      <c r="R49" s="26" t="s">
        <v>122</v>
      </c>
      <c r="S49" s="25" t="s">
        <v>151</v>
      </c>
      <c r="T49" s="25" t="s">
        <v>1125</v>
      </c>
      <c r="U49" s="25"/>
      <c r="V49" s="25"/>
      <c r="W49" s="25" t="s">
        <v>125</v>
      </c>
      <c r="X49" s="25" t="s">
        <v>642</v>
      </c>
      <c r="Y49" s="368"/>
      <c r="Z49" s="25"/>
      <c r="AA49" s="25" t="s">
        <v>124</v>
      </c>
      <c r="AB49" s="25"/>
      <c r="AC49" s="90" t="str">
        <f t="shared" si="22"/>
        <v>стр.190
детализированная гр.4 раздела 3 ф.0503140 ((на 1–ое число текущего финансового года)) &lt;&gt; стр.190
детализированная гр.5 раздела 3 ф.0503140 ((годовой Баланс (ф. 0503140) за период, предшествовавший отчетному)) - требуется пояснение.</v>
      </c>
      <c r="AD49" s="66" t="s">
        <v>271</v>
      </c>
      <c r="AE49" s="66" t="s">
        <v>271</v>
      </c>
      <c r="AF49" s="29"/>
      <c r="AG49" s="30"/>
      <c r="AH49" s="32" t="s">
        <v>4</v>
      </c>
      <c r="AI49" s="32" t="s">
        <v>271</v>
      </c>
      <c r="AJ49" s="6">
        <f t="shared" si="39"/>
        <v>1</v>
      </c>
      <c r="AK49" s="6">
        <f t="shared" si="40"/>
        <v>0</v>
      </c>
      <c r="AL49" s="6">
        <f t="shared" si="41"/>
        <v>0</v>
      </c>
      <c r="AM49" s="92" t="str">
        <f t="shared" si="23"/>
        <v>стр.190
детализированная</v>
      </c>
      <c r="AN49" s="92" t="str">
        <f t="shared" si="24"/>
        <v/>
      </c>
      <c r="AO49" s="92" t="str">
        <f t="shared" si="25"/>
        <v xml:space="preserve"> гр.4</v>
      </c>
      <c r="AP49" s="92" t="str">
        <f t="shared" si="26"/>
        <v/>
      </c>
      <c r="AQ49" s="92" t="str">
        <f t="shared" si="27"/>
        <v xml:space="preserve"> раздела 3</v>
      </c>
      <c r="AR49" s="92" t="str">
        <f t="shared" si="28"/>
        <v xml:space="preserve"> ф.0503140</v>
      </c>
      <c r="AS49" s="79" t="str">
        <f t="shared" si="29"/>
        <v xml:space="preserve"> ((на 1–ое число текущего финансового года))</v>
      </c>
      <c r="AT49" s="92" t="str">
        <f t="shared" si="30"/>
        <v xml:space="preserve"> &lt;&gt;</v>
      </c>
      <c r="AU49" s="92" t="str">
        <f t="shared" si="31"/>
        <v xml:space="preserve"> стр.190
детализированная</v>
      </c>
      <c r="AV49" s="92" t="str">
        <f t="shared" si="32"/>
        <v/>
      </c>
      <c r="AW49" s="92" t="str">
        <f t="shared" si="33"/>
        <v xml:space="preserve"> гр.5</v>
      </c>
      <c r="AX49" s="92" t="str">
        <f t="shared" si="34"/>
        <v/>
      </c>
      <c r="AY49" s="92" t="str">
        <f t="shared" si="35"/>
        <v xml:space="preserve"> раздела 3</v>
      </c>
      <c r="AZ49" s="92" t="str">
        <f t="shared" si="36"/>
        <v xml:space="preserve"> ф.0503140</v>
      </c>
      <c r="BA49" s="79" t="str">
        <f t="shared" si="37"/>
        <v xml:space="preserve"> ((годовой Баланс (ф. 0503140) за период, предшествовавший отчетному))</v>
      </c>
      <c r="BB49" s="92" t="str">
        <f t="shared" si="38"/>
        <v xml:space="preserve"> - требуется пояснение.</v>
      </c>
      <c r="BC49" s="14"/>
    </row>
    <row r="50" spans="2:55" s="23" customFormat="1" ht="75" hidden="1" outlineLevel="1" x14ac:dyDescent="0.25">
      <c r="B50" s="636" t="str">
        <f t="shared" si="67"/>
        <v>М5_140_140</v>
      </c>
      <c r="C50" s="638" t="s">
        <v>116</v>
      </c>
      <c r="D50" s="638" t="s">
        <v>116</v>
      </c>
      <c r="E50" s="638" t="s">
        <v>116</v>
      </c>
      <c r="F50" s="638" t="s">
        <v>116</v>
      </c>
      <c r="G50" s="638" t="s">
        <v>117</v>
      </c>
      <c r="H50" s="638" t="s">
        <v>116</v>
      </c>
      <c r="I50" s="25" t="s">
        <v>151</v>
      </c>
      <c r="J50" s="25" t="s">
        <v>1127</v>
      </c>
      <c r="K50" s="25"/>
      <c r="L50" s="25"/>
      <c r="M50" s="25" t="s">
        <v>131</v>
      </c>
      <c r="N50" s="25" t="s">
        <v>623</v>
      </c>
      <c r="O50" s="25"/>
      <c r="P50" s="25" t="s">
        <v>125</v>
      </c>
      <c r="Q50" s="25"/>
      <c r="R50" s="640" t="s">
        <v>122</v>
      </c>
      <c r="S50" s="638" t="s">
        <v>151</v>
      </c>
      <c r="T50" s="638" t="s">
        <v>1127</v>
      </c>
      <c r="U50" s="57"/>
      <c r="V50" s="57"/>
      <c r="W50" s="638" t="s">
        <v>131</v>
      </c>
      <c r="X50" s="638" t="s">
        <v>623</v>
      </c>
      <c r="Y50" s="364"/>
      <c r="Z50" s="638"/>
      <c r="AA50" s="638" t="s">
        <v>138</v>
      </c>
      <c r="AB50" s="638"/>
      <c r="AC50" s="675" t="str">
        <f t="shared" si="22"/>
        <v>стр.583 гр.3 раздела 2 ф.0503140 (Для годового баланса с заключительными оборотами) &lt;&gt; стр.583 гр.6 раздела 2 ф.0503140 (Для годового баланса с заключительными оборотами) - недопустимо.</v>
      </c>
      <c r="AD50" s="647" t="s">
        <v>123</v>
      </c>
      <c r="AE50" s="647" t="s">
        <v>123</v>
      </c>
      <c r="AF50" s="725"/>
      <c r="AG50" s="677"/>
      <c r="AH50" s="652" t="s">
        <v>4</v>
      </c>
      <c r="AI50" s="652" t="s">
        <v>123</v>
      </c>
      <c r="AJ50" s="6">
        <f t="shared" si="39"/>
        <v>1</v>
      </c>
      <c r="AK50" s="6">
        <f t="shared" si="40"/>
        <v>0</v>
      </c>
      <c r="AL50" s="6">
        <f t="shared" si="41"/>
        <v>0</v>
      </c>
      <c r="AM50" s="92" t="str">
        <f t="shared" si="23"/>
        <v>стр.583</v>
      </c>
      <c r="AN50" s="92" t="str">
        <f t="shared" si="24"/>
        <v/>
      </c>
      <c r="AO50" s="92" t="str">
        <f t="shared" si="25"/>
        <v xml:space="preserve"> гр.3</v>
      </c>
      <c r="AP50" s="92" t="str">
        <f t="shared" si="26"/>
        <v/>
      </c>
      <c r="AQ50" s="92" t="str">
        <f t="shared" si="27"/>
        <v xml:space="preserve"> раздела 2</v>
      </c>
      <c r="AR50" s="92" t="str">
        <f t="shared" si="28"/>
        <v xml:space="preserve"> ф.0503140</v>
      </c>
      <c r="AS50" s="79" t="str">
        <f t="shared" si="29"/>
        <v xml:space="preserve"> (Для годового баланса с заключительными оборотами)</v>
      </c>
      <c r="AT50" s="92" t="str">
        <f t="shared" si="30"/>
        <v xml:space="preserve"> &lt;&gt;</v>
      </c>
      <c r="AU50" s="92" t="str">
        <f t="shared" si="31"/>
        <v xml:space="preserve"> стр.583</v>
      </c>
      <c r="AV50" s="92" t="str">
        <f t="shared" si="32"/>
        <v/>
      </c>
      <c r="AW50" s="92" t="str">
        <f t="shared" si="33"/>
        <v xml:space="preserve"> гр.6</v>
      </c>
      <c r="AX50" s="92" t="str">
        <f t="shared" si="34"/>
        <v/>
      </c>
      <c r="AY50" s="92" t="str">
        <f t="shared" si="35"/>
        <v xml:space="preserve"> раздела 2</v>
      </c>
      <c r="AZ50" s="92" t="str">
        <f t="shared" si="36"/>
        <v xml:space="preserve"> ф.0503140</v>
      </c>
      <c r="BA50" s="79" t="str">
        <f t="shared" si="37"/>
        <v xml:space="preserve"> (Для годового баланса с заключительными оборотами)</v>
      </c>
      <c r="BB50" s="92" t="str">
        <f t="shared" si="38"/>
        <v xml:space="preserve"> - недопустимо.</v>
      </c>
      <c r="BC50" s="685" t="s">
        <v>1128</v>
      </c>
    </row>
    <row r="51" spans="2:55" s="23" customFormat="1" hidden="1" outlineLevel="1" x14ac:dyDescent="0.25">
      <c r="B51" s="650"/>
      <c r="C51" s="654"/>
      <c r="D51" s="654"/>
      <c r="E51" s="654"/>
      <c r="F51" s="654"/>
      <c r="G51" s="654"/>
      <c r="H51" s="654"/>
      <c r="I51" s="729" t="s">
        <v>117</v>
      </c>
      <c r="J51" s="730"/>
      <c r="K51" s="730"/>
      <c r="L51" s="730"/>
      <c r="M51" s="730"/>
      <c r="N51" s="730"/>
      <c r="O51" s="730"/>
      <c r="P51" s="730"/>
      <c r="Q51" s="731"/>
      <c r="R51" s="655"/>
      <c r="S51" s="654"/>
      <c r="T51" s="654"/>
      <c r="U51" s="72"/>
      <c r="V51" s="72"/>
      <c r="W51" s="654"/>
      <c r="X51" s="654"/>
      <c r="Y51" s="369"/>
      <c r="Z51" s="654"/>
      <c r="AA51" s="654"/>
      <c r="AB51" s="654"/>
      <c r="AC51" s="708"/>
      <c r="AD51" s="648"/>
      <c r="AE51" s="648"/>
      <c r="AF51" s="726"/>
      <c r="AG51" s="728"/>
      <c r="AH51" s="656"/>
      <c r="AI51" s="656"/>
      <c r="AJ51" s="6"/>
      <c r="AK51" s="6"/>
      <c r="AL51" s="6"/>
      <c r="AM51" s="92"/>
      <c r="AN51" s="92"/>
      <c r="AO51" s="92"/>
      <c r="AP51" s="92"/>
      <c r="AQ51" s="92"/>
      <c r="AR51" s="92"/>
      <c r="AS51" s="79"/>
      <c r="AT51" s="92"/>
      <c r="AU51" s="92"/>
      <c r="AV51" s="92"/>
      <c r="AW51" s="92"/>
      <c r="AX51" s="92"/>
      <c r="AY51" s="92"/>
      <c r="AZ51" s="92"/>
      <c r="BA51" s="79"/>
      <c r="BB51" s="92"/>
      <c r="BC51" s="685"/>
    </row>
    <row r="52" spans="2:55" s="23" customFormat="1" hidden="1" outlineLevel="1" x14ac:dyDescent="0.25">
      <c r="B52" s="637"/>
      <c r="C52" s="639"/>
      <c r="D52" s="639"/>
      <c r="E52" s="639"/>
      <c r="F52" s="639"/>
      <c r="G52" s="639"/>
      <c r="H52" s="639"/>
      <c r="I52" s="25" t="s">
        <v>115</v>
      </c>
      <c r="J52" s="25" t="s">
        <v>1129</v>
      </c>
      <c r="K52" s="251" t="s">
        <v>1526</v>
      </c>
      <c r="L52" s="25"/>
      <c r="M52" s="25" t="s">
        <v>121</v>
      </c>
      <c r="N52" s="25" t="s">
        <v>1130</v>
      </c>
      <c r="O52" s="25"/>
      <c r="P52" s="25" t="s">
        <v>1131</v>
      </c>
      <c r="Q52" s="25"/>
      <c r="R52" s="641"/>
      <c r="S52" s="639"/>
      <c r="T52" s="639"/>
      <c r="U52" s="55"/>
      <c r="V52" s="55"/>
      <c r="W52" s="639"/>
      <c r="X52" s="639"/>
      <c r="Y52" s="365"/>
      <c r="Z52" s="639"/>
      <c r="AA52" s="639"/>
      <c r="AB52" s="639"/>
      <c r="AC52" s="676"/>
      <c r="AD52" s="649"/>
      <c r="AE52" s="649"/>
      <c r="AF52" s="727"/>
      <c r="AG52" s="678"/>
      <c r="AH52" s="653"/>
      <c r="AI52" s="653"/>
      <c r="AJ52" s="6"/>
      <c r="AK52" s="6"/>
      <c r="AL52" s="6"/>
      <c r="AM52" s="92"/>
      <c r="AN52" s="92"/>
      <c r="AO52" s="92"/>
      <c r="AP52" s="92"/>
      <c r="AQ52" s="92"/>
      <c r="AR52" s="92"/>
      <c r="AS52" s="79"/>
      <c r="AT52" s="92"/>
      <c r="AU52" s="92"/>
      <c r="AV52" s="92"/>
      <c r="AW52" s="92"/>
      <c r="AX52" s="92"/>
      <c r="AY52" s="92"/>
      <c r="AZ52" s="92"/>
      <c r="BA52" s="79"/>
      <c r="BB52" s="92"/>
      <c r="BC52" s="685"/>
    </row>
    <row r="53" spans="2:55" s="23" customFormat="1" ht="75" hidden="1" outlineLevel="1" x14ac:dyDescent="0.25">
      <c r="B53" s="636" t="str">
        <f t="shared" si="67"/>
        <v>М6_140_140</v>
      </c>
      <c r="C53" s="638" t="s">
        <v>116</v>
      </c>
      <c r="D53" s="638" t="s">
        <v>116</v>
      </c>
      <c r="E53" s="638" t="s">
        <v>116</v>
      </c>
      <c r="F53" s="638" t="s">
        <v>116</v>
      </c>
      <c r="G53" s="638" t="s">
        <v>117</v>
      </c>
      <c r="H53" s="638" t="s">
        <v>116</v>
      </c>
      <c r="I53" s="25" t="s">
        <v>151</v>
      </c>
      <c r="J53" s="25" t="s">
        <v>1127</v>
      </c>
      <c r="K53" s="25"/>
      <c r="L53" s="25"/>
      <c r="M53" s="25" t="s">
        <v>131</v>
      </c>
      <c r="N53" s="25" t="s">
        <v>623</v>
      </c>
      <c r="O53" s="25"/>
      <c r="P53" s="25" t="s">
        <v>134</v>
      </c>
      <c r="Q53" s="25"/>
      <c r="R53" s="640" t="s">
        <v>122</v>
      </c>
      <c r="S53" s="638" t="s">
        <v>151</v>
      </c>
      <c r="T53" s="638" t="s">
        <v>1127</v>
      </c>
      <c r="U53" s="57"/>
      <c r="V53" s="57"/>
      <c r="W53" s="638" t="s">
        <v>131</v>
      </c>
      <c r="X53" s="638" t="s">
        <v>623</v>
      </c>
      <c r="Y53" s="364"/>
      <c r="Z53" s="638"/>
      <c r="AA53" s="638" t="s">
        <v>422</v>
      </c>
      <c r="AB53" s="638"/>
      <c r="AC53" s="675" t="str">
        <f t="shared" si="22"/>
        <v>стр.583 гр.4 раздела 2 ф.0503140 (Для годового баланса с заключительными оборотами) &lt;&gt; стр.583 гр.7 раздела 2 ф.0503140 (Для годового баланса с заключительными оборотами) - недопустимо.</v>
      </c>
      <c r="AD53" s="647" t="s">
        <v>123</v>
      </c>
      <c r="AE53" s="647" t="s">
        <v>123</v>
      </c>
      <c r="AF53" s="725"/>
      <c r="AG53" s="677"/>
      <c r="AH53" s="652" t="s">
        <v>4</v>
      </c>
      <c r="AI53" s="652" t="s">
        <v>123</v>
      </c>
      <c r="AJ53" s="6">
        <f t="shared" si="39"/>
        <v>1</v>
      </c>
      <c r="AK53" s="6">
        <f t="shared" si="40"/>
        <v>0</v>
      </c>
      <c r="AL53" s="6">
        <f t="shared" si="41"/>
        <v>0</v>
      </c>
      <c r="AM53" s="92" t="str">
        <f t="shared" si="23"/>
        <v>стр.583</v>
      </c>
      <c r="AN53" s="92" t="str">
        <f t="shared" si="24"/>
        <v/>
      </c>
      <c r="AO53" s="92" t="str">
        <f t="shared" si="25"/>
        <v xml:space="preserve"> гр.4</v>
      </c>
      <c r="AP53" s="92" t="str">
        <f t="shared" si="26"/>
        <v/>
      </c>
      <c r="AQ53" s="92" t="str">
        <f t="shared" si="27"/>
        <v xml:space="preserve"> раздела 2</v>
      </c>
      <c r="AR53" s="92" t="str">
        <f t="shared" si="28"/>
        <v xml:space="preserve"> ф.0503140</v>
      </c>
      <c r="AS53" s="79" t="str">
        <f t="shared" si="29"/>
        <v xml:space="preserve"> (Для годового баланса с заключительными оборотами)</v>
      </c>
      <c r="AT53" s="92" t="str">
        <f t="shared" si="30"/>
        <v xml:space="preserve"> &lt;&gt;</v>
      </c>
      <c r="AU53" s="92" t="str">
        <f t="shared" si="31"/>
        <v xml:space="preserve"> стр.583</v>
      </c>
      <c r="AV53" s="92" t="str">
        <f t="shared" si="32"/>
        <v/>
      </c>
      <c r="AW53" s="92" t="str">
        <f t="shared" si="33"/>
        <v xml:space="preserve"> гр.7</v>
      </c>
      <c r="AX53" s="92" t="str">
        <f t="shared" si="34"/>
        <v/>
      </c>
      <c r="AY53" s="92" t="str">
        <f t="shared" si="35"/>
        <v xml:space="preserve"> раздела 2</v>
      </c>
      <c r="AZ53" s="92" t="str">
        <f t="shared" si="36"/>
        <v xml:space="preserve"> ф.0503140</v>
      </c>
      <c r="BA53" s="79" t="str">
        <f t="shared" si="37"/>
        <v xml:space="preserve"> (Для годового баланса с заключительными оборотами)</v>
      </c>
      <c r="BB53" s="92" t="str">
        <f t="shared" si="38"/>
        <v xml:space="preserve"> - недопустимо.</v>
      </c>
      <c r="BC53" s="685" t="s">
        <v>1132</v>
      </c>
    </row>
    <row r="54" spans="2:55" s="23" customFormat="1" hidden="1" outlineLevel="1" x14ac:dyDescent="0.25">
      <c r="B54" s="650"/>
      <c r="C54" s="654"/>
      <c r="D54" s="654"/>
      <c r="E54" s="654"/>
      <c r="F54" s="654"/>
      <c r="G54" s="654"/>
      <c r="H54" s="654"/>
      <c r="I54" s="729" t="s">
        <v>117</v>
      </c>
      <c r="J54" s="730"/>
      <c r="K54" s="730"/>
      <c r="L54" s="730"/>
      <c r="M54" s="730"/>
      <c r="N54" s="730"/>
      <c r="O54" s="730"/>
      <c r="P54" s="730"/>
      <c r="Q54" s="731"/>
      <c r="R54" s="655"/>
      <c r="S54" s="654"/>
      <c r="T54" s="654"/>
      <c r="U54" s="72"/>
      <c r="V54" s="72"/>
      <c r="W54" s="654"/>
      <c r="X54" s="654"/>
      <c r="Y54" s="369"/>
      <c r="Z54" s="654"/>
      <c r="AA54" s="654"/>
      <c r="AB54" s="654"/>
      <c r="AC54" s="708"/>
      <c r="AD54" s="648"/>
      <c r="AE54" s="648"/>
      <c r="AF54" s="726"/>
      <c r="AG54" s="728"/>
      <c r="AH54" s="656"/>
      <c r="AI54" s="656"/>
      <c r="AJ54" s="6"/>
      <c r="AK54" s="6"/>
      <c r="AL54" s="6"/>
      <c r="AM54" s="92"/>
      <c r="AN54" s="92"/>
      <c r="AO54" s="92"/>
      <c r="AP54" s="92"/>
      <c r="AQ54" s="92"/>
      <c r="AR54" s="92"/>
      <c r="AS54" s="79"/>
      <c r="AT54" s="92"/>
      <c r="AU54" s="92"/>
      <c r="AV54" s="92"/>
      <c r="AW54" s="92"/>
      <c r="AX54" s="92"/>
      <c r="AY54" s="92"/>
      <c r="AZ54" s="92"/>
      <c r="BA54" s="79"/>
      <c r="BB54" s="92"/>
      <c r="BC54" s="685"/>
    </row>
    <row r="55" spans="2:55" s="23" customFormat="1" hidden="1" outlineLevel="1" x14ac:dyDescent="0.25">
      <c r="B55" s="637"/>
      <c r="C55" s="639"/>
      <c r="D55" s="639"/>
      <c r="E55" s="639"/>
      <c r="F55" s="639"/>
      <c r="G55" s="639"/>
      <c r="H55" s="639"/>
      <c r="I55" s="25" t="s">
        <v>115</v>
      </c>
      <c r="J55" s="25" t="s">
        <v>1129</v>
      </c>
      <c r="K55" s="251" t="s">
        <v>1526</v>
      </c>
      <c r="L55" s="25"/>
      <c r="M55" s="25" t="s">
        <v>131</v>
      </c>
      <c r="N55" s="25" t="s">
        <v>1130</v>
      </c>
      <c r="O55" s="25"/>
      <c r="P55" s="25" t="s">
        <v>1133</v>
      </c>
      <c r="Q55" s="25"/>
      <c r="R55" s="641"/>
      <c r="S55" s="639"/>
      <c r="T55" s="639"/>
      <c r="U55" s="55"/>
      <c r="V55" s="55"/>
      <c r="W55" s="639"/>
      <c r="X55" s="639"/>
      <c r="Y55" s="365"/>
      <c r="Z55" s="639"/>
      <c r="AA55" s="639"/>
      <c r="AB55" s="639"/>
      <c r="AC55" s="676"/>
      <c r="AD55" s="649"/>
      <c r="AE55" s="649"/>
      <c r="AF55" s="727"/>
      <c r="AG55" s="678"/>
      <c r="AH55" s="653"/>
      <c r="AI55" s="653"/>
      <c r="AJ55" s="6"/>
      <c r="AK55" s="6"/>
      <c r="AL55" s="6"/>
      <c r="AM55" s="92"/>
      <c r="AN55" s="92"/>
      <c r="AO55" s="92"/>
      <c r="AP55" s="92"/>
      <c r="AQ55" s="92"/>
      <c r="AR55" s="92"/>
      <c r="AS55" s="79"/>
      <c r="AT55" s="92"/>
      <c r="AU55" s="92"/>
      <c r="AV55" s="92"/>
      <c r="AW55" s="92"/>
      <c r="AX55" s="92"/>
      <c r="AY55" s="92"/>
      <c r="AZ55" s="92"/>
      <c r="BA55" s="79"/>
      <c r="BB55" s="92"/>
      <c r="BC55" s="685"/>
    </row>
    <row r="56" spans="2:55" s="23" customFormat="1" ht="15" customHeight="1" collapsed="1" x14ac:dyDescent="0.25">
      <c r="B56" s="623" t="s">
        <v>1134</v>
      </c>
      <c r="C56" s="624"/>
      <c r="D56" s="624"/>
      <c r="E56" s="624"/>
      <c r="F56" s="624"/>
      <c r="G56" s="624"/>
      <c r="H56" s="624"/>
      <c r="I56" s="624"/>
      <c r="J56" s="624"/>
      <c r="K56" s="624"/>
      <c r="L56" s="624"/>
      <c r="M56" s="624"/>
      <c r="N56" s="624"/>
      <c r="O56" s="624"/>
      <c r="P56" s="624"/>
      <c r="Q56" s="624"/>
      <c r="R56" s="624"/>
      <c r="S56" s="624"/>
      <c r="T56" s="624"/>
      <c r="U56" s="624"/>
      <c r="V56" s="624"/>
      <c r="W56" s="624"/>
      <c r="X56" s="624"/>
      <c r="Y56" s="624"/>
      <c r="Z56" s="624"/>
      <c r="AA56" s="624"/>
      <c r="AB56" s="624"/>
      <c r="AC56" s="624"/>
      <c r="AD56" s="624"/>
      <c r="AE56" s="624"/>
      <c r="AF56" s="624"/>
      <c r="AG56" s="153"/>
      <c r="AH56" s="32"/>
      <c r="AI56" s="32"/>
      <c r="AJ56" s="6">
        <f t="shared" si="39"/>
        <v>0</v>
      </c>
      <c r="AK56" s="6">
        <f t="shared" si="40"/>
        <v>0</v>
      </c>
      <c r="AL56" s="6">
        <f t="shared" si="41"/>
        <v>0</v>
      </c>
      <c r="AM56" s="92"/>
      <c r="AN56" s="92"/>
      <c r="AO56" s="92"/>
      <c r="AP56" s="92"/>
      <c r="AQ56" s="92"/>
      <c r="AR56" s="92"/>
      <c r="AS56" s="79"/>
      <c r="AT56" s="92"/>
      <c r="AU56" s="92"/>
      <c r="AV56" s="92"/>
      <c r="AW56" s="92"/>
      <c r="AX56" s="92"/>
      <c r="AY56" s="92"/>
      <c r="AZ56" s="92"/>
      <c r="BA56" s="79"/>
      <c r="BB56" s="92"/>
    </row>
    <row r="57" spans="2:55" s="23" customFormat="1" ht="42.75" hidden="1" outlineLevel="1" x14ac:dyDescent="0.25">
      <c r="B57" s="358" t="str">
        <f>"М"&amp;COUNTA($C$57:C57)&amp;"_"&amp;MID(I57,5,3)&amp;"_"&amp;MID(S57,5,3)</f>
        <v>М1_140_341</v>
      </c>
      <c r="C57" s="342" t="s">
        <v>116</v>
      </c>
      <c r="D57" s="342" t="s">
        <v>116</v>
      </c>
      <c r="E57" s="342" t="s">
        <v>117</v>
      </c>
      <c r="F57" s="342" t="s">
        <v>116</v>
      </c>
      <c r="G57" s="342" t="s">
        <v>116</v>
      </c>
      <c r="H57" s="342" t="s">
        <v>116</v>
      </c>
      <c r="I57" s="25" t="s">
        <v>151</v>
      </c>
      <c r="J57" s="25" t="s">
        <v>1129</v>
      </c>
      <c r="K57" s="25"/>
      <c r="L57" s="25"/>
      <c r="M57" s="25" t="s">
        <v>121</v>
      </c>
      <c r="N57" s="25" t="s">
        <v>1135</v>
      </c>
      <c r="O57" s="25"/>
      <c r="P57" s="25" t="s">
        <v>134</v>
      </c>
      <c r="Q57" s="25"/>
      <c r="R57" s="343" t="s">
        <v>122</v>
      </c>
      <c r="S57" s="342" t="s">
        <v>192</v>
      </c>
      <c r="T57" s="342" t="s">
        <v>1129</v>
      </c>
      <c r="U57" s="57"/>
      <c r="V57" s="57"/>
      <c r="W57" s="342" t="s">
        <v>121</v>
      </c>
      <c r="X57" s="342" t="s">
        <v>506</v>
      </c>
      <c r="Y57" s="364"/>
      <c r="Z57" s="342"/>
      <c r="AA57" s="342" t="s">
        <v>134</v>
      </c>
      <c r="AB57" s="342"/>
      <c r="AC57" s="346" t="str">
        <f t="shared" si="22"/>
        <v>стр.211 гр.4 раздела 1 ф.0503140 (тек.год) &lt;&gt; стр.итоговая гр.4 раздела 1 ф.0531341 (тек.год) - требуется пояснение.</v>
      </c>
      <c r="AD57" s="345" t="s">
        <v>271</v>
      </c>
      <c r="AE57" s="345" t="s">
        <v>271</v>
      </c>
      <c r="AF57" s="349"/>
      <c r="AG57" s="348">
        <v>45335.725474537037</v>
      </c>
      <c r="AH57" s="344" t="s">
        <v>4</v>
      </c>
      <c r="AI57" s="344" t="s">
        <v>123</v>
      </c>
      <c r="AJ57" s="6">
        <f t="shared" si="39"/>
        <v>1</v>
      </c>
      <c r="AK57" s="6">
        <f t="shared" si="40"/>
        <v>0</v>
      </c>
      <c r="AL57" s="6">
        <f t="shared" si="41"/>
        <v>0</v>
      </c>
      <c r="AM57" s="92" t="str">
        <f t="shared" si="23"/>
        <v>стр.211</v>
      </c>
      <c r="AN57" s="92" t="str">
        <f t="shared" si="24"/>
        <v/>
      </c>
      <c r="AO57" s="92" t="str">
        <f t="shared" si="25"/>
        <v xml:space="preserve"> гр.4</v>
      </c>
      <c r="AP57" s="92" t="str">
        <f t="shared" si="26"/>
        <v/>
      </c>
      <c r="AQ57" s="92" t="str">
        <f t="shared" si="27"/>
        <v xml:space="preserve"> раздела 1</v>
      </c>
      <c r="AR57" s="92" t="str">
        <f t="shared" si="28"/>
        <v xml:space="preserve"> ф.0503140</v>
      </c>
      <c r="AS57" s="79" t="str">
        <f t="shared" si="29"/>
        <v xml:space="preserve"> (тек.год)</v>
      </c>
      <c r="AT57" s="92" t="str">
        <f t="shared" si="30"/>
        <v xml:space="preserve"> &lt;&gt;</v>
      </c>
      <c r="AU57" s="92" t="str">
        <f t="shared" si="31"/>
        <v xml:space="preserve"> стр.итоговая</v>
      </c>
      <c r="AV57" s="92" t="str">
        <f t="shared" si="32"/>
        <v/>
      </c>
      <c r="AW57" s="92" t="str">
        <f t="shared" si="33"/>
        <v xml:space="preserve"> гр.4</v>
      </c>
      <c r="AX57" s="92" t="str">
        <f t="shared" si="34"/>
        <v/>
      </c>
      <c r="AY57" s="92" t="str">
        <f t="shared" si="35"/>
        <v xml:space="preserve"> раздела 1</v>
      </c>
      <c r="AZ57" s="92" t="str">
        <f t="shared" si="36"/>
        <v xml:space="preserve"> ф.0531341</v>
      </c>
      <c r="BA57" s="79" t="str">
        <f t="shared" si="37"/>
        <v xml:space="preserve"> (тек.год)</v>
      </c>
      <c r="BB57" s="92" t="str">
        <f t="shared" si="38"/>
        <v xml:space="preserve"> - требуется пояснение.</v>
      </c>
      <c r="BC57" s="347" t="s">
        <v>1136</v>
      </c>
    </row>
    <row r="58" spans="2:55" s="23" customFormat="1" ht="42.75" hidden="1" outlineLevel="1" x14ac:dyDescent="0.25">
      <c r="B58" s="358" t="str">
        <f>"М"&amp;COUNTA($C$57:C58)&amp;"_"&amp;MID(I58,5,3)&amp;"_"&amp;MID(S58,5,3)</f>
        <v>М2_140_341</v>
      </c>
      <c r="C58" s="314" t="s">
        <v>116</v>
      </c>
      <c r="D58" s="314" t="s">
        <v>116</v>
      </c>
      <c r="E58" s="314" t="s">
        <v>117</v>
      </c>
      <c r="F58" s="314" t="s">
        <v>116</v>
      </c>
      <c r="G58" s="314" t="s">
        <v>116</v>
      </c>
      <c r="H58" s="314" t="s">
        <v>116</v>
      </c>
      <c r="I58" s="251" t="s">
        <v>151</v>
      </c>
      <c r="J58" s="251" t="s">
        <v>1129</v>
      </c>
      <c r="K58" s="251"/>
      <c r="L58" s="251"/>
      <c r="M58" s="251" t="s">
        <v>121</v>
      </c>
      <c r="N58" s="251" t="s">
        <v>1138</v>
      </c>
      <c r="O58" s="251"/>
      <c r="P58" s="251" t="s">
        <v>422</v>
      </c>
      <c r="Q58" s="251"/>
      <c r="R58" s="359" t="s">
        <v>122</v>
      </c>
      <c r="S58" s="314" t="s">
        <v>192</v>
      </c>
      <c r="T58" s="314" t="s">
        <v>1129</v>
      </c>
      <c r="U58" s="314"/>
      <c r="V58" s="314"/>
      <c r="W58" s="314" t="s">
        <v>121</v>
      </c>
      <c r="X58" s="314" t="s">
        <v>506</v>
      </c>
      <c r="Y58" s="376"/>
      <c r="Z58" s="314"/>
      <c r="AA58" s="314" t="s">
        <v>124</v>
      </c>
      <c r="AB58" s="314"/>
      <c r="AC58" s="360" t="str">
        <f t="shared" si="22"/>
        <v>стр.211 + 212 + 235 гр.7 раздела 1 ф.0503140 (тек.год) &lt;&gt; стр.итоговая гр.5 раздела 1 ф.0531341 (тек.год) - требуется пояснение.</v>
      </c>
      <c r="AD58" s="361" t="s">
        <v>271</v>
      </c>
      <c r="AE58" s="361" t="s">
        <v>271</v>
      </c>
      <c r="AF58" s="362"/>
      <c r="AG58" s="348">
        <v>45335.726087962961</v>
      </c>
      <c r="AH58" s="344" t="s">
        <v>4</v>
      </c>
      <c r="AI58" s="344" t="s">
        <v>123</v>
      </c>
      <c r="AJ58" s="6">
        <f t="shared" si="39"/>
        <v>1</v>
      </c>
      <c r="AK58" s="6">
        <f t="shared" si="40"/>
        <v>0</v>
      </c>
      <c r="AL58" s="6">
        <f t="shared" si="41"/>
        <v>0</v>
      </c>
      <c r="AM58" s="92" t="str">
        <f t="shared" si="23"/>
        <v>стр.211 + 212 + 235</v>
      </c>
      <c r="AN58" s="92" t="str">
        <f t="shared" si="24"/>
        <v/>
      </c>
      <c r="AO58" s="92" t="str">
        <f t="shared" si="25"/>
        <v xml:space="preserve"> гр.7</v>
      </c>
      <c r="AP58" s="92" t="str">
        <f t="shared" si="26"/>
        <v/>
      </c>
      <c r="AQ58" s="92" t="str">
        <f t="shared" si="27"/>
        <v xml:space="preserve"> раздела 1</v>
      </c>
      <c r="AR58" s="92" t="str">
        <f t="shared" si="28"/>
        <v xml:space="preserve"> ф.0503140</v>
      </c>
      <c r="AS58" s="79" t="str">
        <f t="shared" si="29"/>
        <v xml:space="preserve"> (тек.год)</v>
      </c>
      <c r="AT58" s="92" t="str">
        <f t="shared" si="30"/>
        <v xml:space="preserve"> &lt;&gt;</v>
      </c>
      <c r="AU58" s="92" t="str">
        <f t="shared" si="31"/>
        <v xml:space="preserve"> стр.итоговая</v>
      </c>
      <c r="AV58" s="92" t="str">
        <f t="shared" si="32"/>
        <v/>
      </c>
      <c r="AW58" s="92" t="str">
        <f t="shared" si="33"/>
        <v xml:space="preserve"> гр.5</v>
      </c>
      <c r="AX58" s="92" t="str">
        <f t="shared" si="34"/>
        <v/>
      </c>
      <c r="AY58" s="92" t="str">
        <f t="shared" si="35"/>
        <v xml:space="preserve"> раздела 1</v>
      </c>
      <c r="AZ58" s="92" t="str">
        <f t="shared" si="36"/>
        <v xml:space="preserve"> ф.0531341</v>
      </c>
      <c r="BA58" s="79" t="str">
        <f t="shared" si="37"/>
        <v xml:space="preserve"> (тек.год)</v>
      </c>
      <c r="BB58" s="92" t="str">
        <f t="shared" si="38"/>
        <v xml:space="preserve"> - требуется пояснение.</v>
      </c>
      <c r="BC58" s="347" t="s">
        <v>1139</v>
      </c>
    </row>
    <row r="59" spans="2:55" s="23" customFormat="1" collapsed="1" x14ac:dyDescent="0.25">
      <c r="B59" s="623" t="s">
        <v>1140</v>
      </c>
      <c r="C59" s="624"/>
      <c r="D59" s="624"/>
      <c r="E59" s="624"/>
      <c r="F59" s="624"/>
      <c r="G59" s="624"/>
      <c r="H59" s="624"/>
      <c r="I59" s="624"/>
      <c r="J59" s="624"/>
      <c r="K59" s="624"/>
      <c r="L59" s="624"/>
      <c r="M59" s="624"/>
      <c r="N59" s="624"/>
      <c r="O59" s="624"/>
      <c r="P59" s="624"/>
      <c r="Q59" s="624"/>
      <c r="R59" s="624"/>
      <c r="S59" s="624"/>
      <c r="T59" s="624"/>
      <c r="U59" s="624"/>
      <c r="V59" s="624"/>
      <c r="W59" s="624"/>
      <c r="X59" s="624"/>
      <c r="Y59" s="624"/>
      <c r="Z59" s="624"/>
      <c r="AA59" s="624"/>
      <c r="AB59" s="624"/>
      <c r="AC59" s="624"/>
      <c r="AD59" s="624"/>
      <c r="AE59" s="624"/>
      <c r="AF59" s="624"/>
      <c r="AG59" s="153">
        <v>45335.72587962963</v>
      </c>
      <c r="AH59" s="32"/>
      <c r="AI59" s="32"/>
      <c r="AJ59" s="6">
        <f t="shared" si="39"/>
        <v>0</v>
      </c>
      <c r="AK59" s="6">
        <f t="shared" si="40"/>
        <v>0</v>
      </c>
      <c r="AL59" s="6">
        <f t="shared" si="41"/>
        <v>0</v>
      </c>
      <c r="AM59" s="92"/>
      <c r="AN59" s="92"/>
      <c r="AO59" s="92"/>
      <c r="AP59" s="92"/>
      <c r="AQ59" s="92"/>
      <c r="AR59" s="92"/>
      <c r="AS59" s="79"/>
      <c r="AT59" s="92"/>
      <c r="AU59" s="92"/>
      <c r="AV59" s="92"/>
      <c r="AW59" s="92"/>
      <c r="AX59" s="92"/>
      <c r="AY59" s="92"/>
      <c r="AZ59" s="92"/>
      <c r="BA59" s="79"/>
      <c r="BB59" s="92"/>
    </row>
    <row r="60" spans="2:55" s="23" customFormat="1" ht="99.75" hidden="1" outlineLevel="1" x14ac:dyDescent="0.25">
      <c r="B60" s="332" t="str">
        <f>"М"&amp;COUNTA($C$60:C60)&amp;"_"&amp;MID(I60,5,3)&amp;"_"&amp;MID(S60,5,3)</f>
        <v>М1_140_377</v>
      </c>
      <c r="C60" s="25" t="s">
        <v>116</v>
      </c>
      <c r="D60" s="25" t="s">
        <v>116</v>
      </c>
      <c r="E60" s="25" t="s">
        <v>117</v>
      </c>
      <c r="F60" s="25" t="s">
        <v>116</v>
      </c>
      <c r="G60" s="25" t="s">
        <v>116</v>
      </c>
      <c r="H60" s="25" t="s">
        <v>116</v>
      </c>
      <c r="I60" s="25" t="s">
        <v>151</v>
      </c>
      <c r="J60" s="352" t="s">
        <v>1309</v>
      </c>
      <c r="K60" s="25"/>
      <c r="L60" s="25"/>
      <c r="M60" s="25" t="s">
        <v>121</v>
      </c>
      <c r="N60" s="25" t="s">
        <v>620</v>
      </c>
      <c r="O60" s="25" t="s">
        <v>1141</v>
      </c>
      <c r="P60" s="25" t="s">
        <v>125</v>
      </c>
      <c r="Q60" s="25"/>
      <c r="R60" s="26" t="s">
        <v>122</v>
      </c>
      <c r="S60" s="25" t="s">
        <v>179</v>
      </c>
      <c r="T60" s="352" t="s">
        <v>1361</v>
      </c>
      <c r="U60" s="25"/>
      <c r="V60" s="25"/>
      <c r="W60" s="25" t="s">
        <v>131</v>
      </c>
      <c r="X60" s="25" t="s">
        <v>1143</v>
      </c>
      <c r="Y60" s="368"/>
      <c r="Z60" s="25" t="s">
        <v>1141</v>
      </c>
      <c r="AA60" s="25" t="s">
        <v>143</v>
      </c>
      <c r="AB60" s="25"/>
      <c r="AC60" s="90" t="str">
        <f t="shared" si="22"/>
        <v>стр.211 + 213 (кроме стр.только "Первичный") гр.3 раздела 1 ф.0503140 (на 1 января текущего финансового года) &lt;&gt; стр.091 + 097 (кроме стр.только "Первичный") гр.8 раздела 2 ф.0531377 (за последний день текущего финансового года + за последний день дополнительного периода отчетного финансового года) - требуется пояснение.</v>
      </c>
      <c r="AD60" s="66" t="s">
        <v>271</v>
      </c>
      <c r="AE60" s="66" t="s">
        <v>271</v>
      </c>
      <c r="AF60" s="29"/>
      <c r="AG60" s="30">
        <v>45338.615497685183</v>
      </c>
      <c r="AH60" s="32" t="s">
        <v>4</v>
      </c>
      <c r="AI60" s="32" t="s">
        <v>123</v>
      </c>
      <c r="AJ60" s="6">
        <f t="shared" si="39"/>
        <v>1</v>
      </c>
      <c r="AK60" s="6">
        <f t="shared" si="40"/>
        <v>0</v>
      </c>
      <c r="AL60" s="6">
        <f t="shared" si="41"/>
        <v>0</v>
      </c>
      <c r="AM60" s="92" t="str">
        <f t="shared" si="23"/>
        <v>стр.211 + 213</v>
      </c>
      <c r="AN60" s="92" t="str">
        <f t="shared" si="24"/>
        <v xml:space="preserve"> (кроме стр.только "Первичный")</v>
      </c>
      <c r="AO60" s="92" t="str">
        <f t="shared" si="25"/>
        <v xml:space="preserve"> гр.3</v>
      </c>
      <c r="AP60" s="92" t="str">
        <f t="shared" si="26"/>
        <v/>
      </c>
      <c r="AQ60" s="92" t="str">
        <f t="shared" si="27"/>
        <v xml:space="preserve"> раздела 1</v>
      </c>
      <c r="AR60" s="92" t="str">
        <f t="shared" si="28"/>
        <v xml:space="preserve"> ф.0503140</v>
      </c>
      <c r="AS60" s="79" t="str">
        <f t="shared" si="29"/>
        <v xml:space="preserve"> (на 1 января текущего финансового года)</v>
      </c>
      <c r="AT60" s="92" t="str">
        <f t="shared" si="30"/>
        <v xml:space="preserve"> &lt;&gt;</v>
      </c>
      <c r="AU60" s="92" t="str">
        <f t="shared" si="31"/>
        <v xml:space="preserve"> стр.091 + 097</v>
      </c>
      <c r="AV60" s="92" t="str">
        <f t="shared" si="32"/>
        <v xml:space="preserve"> (кроме стр.только "Первичный")</v>
      </c>
      <c r="AW60" s="92" t="str">
        <f t="shared" si="33"/>
        <v xml:space="preserve"> гр.8</v>
      </c>
      <c r="AX60" s="92" t="str">
        <f t="shared" si="34"/>
        <v/>
      </c>
      <c r="AY60" s="92" t="str">
        <f t="shared" si="35"/>
        <v xml:space="preserve"> раздела 2</v>
      </c>
      <c r="AZ60" s="92" t="str">
        <f t="shared" si="36"/>
        <v xml:space="preserve"> ф.0531377</v>
      </c>
      <c r="BA60" s="79" t="str">
        <f t="shared" si="37"/>
        <v xml:space="preserve"> (за последний день текущего финансового года + за последний день дополнительного периода отчетного финансового года)</v>
      </c>
      <c r="BB60" s="92" t="str">
        <f t="shared" si="38"/>
        <v xml:space="preserve"> - требуется пояснение.</v>
      </c>
      <c r="BC60" s="14"/>
    </row>
    <row r="61" spans="2:55" s="23" customFormat="1" ht="99.75" hidden="1" outlineLevel="1" x14ac:dyDescent="0.25">
      <c r="B61" s="332" t="str">
        <f>"М"&amp;COUNTA($C$60:C61)&amp;"_"&amp;MID(I61,5,3)&amp;"_"&amp;MID(S61,5,3)</f>
        <v>М2_140_377</v>
      </c>
      <c r="C61" s="25" t="s">
        <v>116</v>
      </c>
      <c r="D61" s="25" t="s">
        <v>116</v>
      </c>
      <c r="E61" s="25" t="s">
        <v>117</v>
      </c>
      <c r="F61" s="25" t="s">
        <v>116</v>
      </c>
      <c r="G61" s="25" t="s">
        <v>116</v>
      </c>
      <c r="H61" s="25" t="s">
        <v>116</v>
      </c>
      <c r="I61" s="25" t="s">
        <v>151</v>
      </c>
      <c r="J61" s="352" t="s">
        <v>1309</v>
      </c>
      <c r="K61" s="25"/>
      <c r="L61" s="25"/>
      <c r="M61" s="25" t="s">
        <v>121</v>
      </c>
      <c r="N61" s="25" t="s">
        <v>620</v>
      </c>
      <c r="O61" s="25" t="s">
        <v>1141</v>
      </c>
      <c r="P61" s="25" t="s">
        <v>134</v>
      </c>
      <c r="Q61" s="25"/>
      <c r="R61" s="26" t="s">
        <v>122</v>
      </c>
      <c r="S61" s="25" t="s">
        <v>179</v>
      </c>
      <c r="T61" s="352" t="s">
        <v>1361</v>
      </c>
      <c r="U61" s="25"/>
      <c r="V61" s="25"/>
      <c r="W61" s="25" t="s">
        <v>131</v>
      </c>
      <c r="X61" s="25" t="s">
        <v>1144</v>
      </c>
      <c r="Y61" s="368"/>
      <c r="Z61" s="25" t="s">
        <v>1141</v>
      </c>
      <c r="AA61" s="25" t="s">
        <v>143</v>
      </c>
      <c r="AB61" s="25"/>
      <c r="AC61" s="90" t="str">
        <f t="shared" si="22"/>
        <v>стр.211 + 213 (кроме стр.только "Первичный") гр.4 раздела 1 ф.0503140 (на 1 января текущего финансового года) &lt;&gt; стр.092 (кроме стр.только "Первичный") гр.8 раздела 2 ф.0531377 (за последний день текущего финансового года + за последний день дополнительного периода отчетного финансового года) - требуется пояснение.</v>
      </c>
      <c r="AD61" s="66" t="s">
        <v>271</v>
      </c>
      <c r="AE61" s="66" t="s">
        <v>271</v>
      </c>
      <c r="AF61" s="29"/>
      <c r="AG61" s="30">
        <v>45338.615590277775</v>
      </c>
      <c r="AH61" s="32" t="s">
        <v>4</v>
      </c>
      <c r="AI61" s="32" t="s">
        <v>123</v>
      </c>
      <c r="AJ61" s="6">
        <f t="shared" si="39"/>
        <v>1</v>
      </c>
      <c r="AK61" s="6">
        <f t="shared" si="40"/>
        <v>0</v>
      </c>
      <c r="AL61" s="6">
        <f t="shared" si="41"/>
        <v>0</v>
      </c>
      <c r="AM61" s="92" t="str">
        <f t="shared" si="23"/>
        <v>стр.211 + 213</v>
      </c>
      <c r="AN61" s="92" t="str">
        <f t="shared" si="24"/>
        <v xml:space="preserve"> (кроме стр.только "Первичный")</v>
      </c>
      <c r="AO61" s="92" t="str">
        <f t="shared" si="25"/>
        <v xml:space="preserve"> гр.4</v>
      </c>
      <c r="AP61" s="92" t="str">
        <f t="shared" si="26"/>
        <v/>
      </c>
      <c r="AQ61" s="92" t="str">
        <f t="shared" si="27"/>
        <v xml:space="preserve"> раздела 1</v>
      </c>
      <c r="AR61" s="92" t="str">
        <f t="shared" si="28"/>
        <v xml:space="preserve"> ф.0503140</v>
      </c>
      <c r="AS61" s="79" t="str">
        <f t="shared" si="29"/>
        <v xml:space="preserve"> (на 1 января текущего финансового года)</v>
      </c>
      <c r="AT61" s="92" t="str">
        <f t="shared" si="30"/>
        <v xml:space="preserve"> &lt;&gt;</v>
      </c>
      <c r="AU61" s="92" t="str">
        <f t="shared" si="31"/>
        <v xml:space="preserve"> стр.092</v>
      </c>
      <c r="AV61" s="92" t="str">
        <f t="shared" si="32"/>
        <v xml:space="preserve"> (кроме стр.только "Первичный")</v>
      </c>
      <c r="AW61" s="92" t="str">
        <f t="shared" si="33"/>
        <v xml:space="preserve"> гр.8</v>
      </c>
      <c r="AX61" s="92" t="str">
        <f t="shared" si="34"/>
        <v/>
      </c>
      <c r="AY61" s="92" t="str">
        <f t="shared" si="35"/>
        <v xml:space="preserve"> раздела 2</v>
      </c>
      <c r="AZ61" s="92" t="str">
        <f t="shared" si="36"/>
        <v xml:space="preserve"> ф.0531377</v>
      </c>
      <c r="BA61" s="79" t="str">
        <f t="shared" si="37"/>
        <v xml:space="preserve"> (за последний день текущего финансового года + за последний день дополнительного периода отчетного финансового года)</v>
      </c>
      <c r="BB61" s="92" t="str">
        <f t="shared" si="38"/>
        <v xml:space="preserve"> - требуется пояснение.</v>
      </c>
      <c r="BC61" s="14"/>
    </row>
    <row r="62" spans="2:55" s="23" customFormat="1" ht="57" hidden="1" outlineLevel="1" x14ac:dyDescent="0.25">
      <c r="B62" s="332" t="str">
        <f>"М"&amp;COUNTA($C$60:C62)&amp;"_"&amp;MID(I62,5,3)&amp;"_"&amp;MID(S62,5,3)</f>
        <v>М3_140_377</v>
      </c>
      <c r="C62" s="25" t="s">
        <v>116</v>
      </c>
      <c r="D62" s="25" t="s">
        <v>116</v>
      </c>
      <c r="E62" s="25" t="s">
        <v>117</v>
      </c>
      <c r="F62" s="25" t="s">
        <v>116</v>
      </c>
      <c r="G62" s="25" t="s">
        <v>116</v>
      </c>
      <c r="H62" s="25" t="s">
        <v>116</v>
      </c>
      <c r="I62" s="25" t="s">
        <v>151</v>
      </c>
      <c r="J62" s="25"/>
      <c r="K62" s="25"/>
      <c r="L62" s="25"/>
      <c r="M62" s="25" t="s">
        <v>121</v>
      </c>
      <c r="N62" s="25" t="s">
        <v>620</v>
      </c>
      <c r="O62" s="25" t="s">
        <v>1141</v>
      </c>
      <c r="P62" s="25" t="s">
        <v>138</v>
      </c>
      <c r="Q62" s="25"/>
      <c r="R62" s="26" t="s">
        <v>122</v>
      </c>
      <c r="S62" s="25" t="s">
        <v>179</v>
      </c>
      <c r="T62" s="25" t="s">
        <v>1145</v>
      </c>
      <c r="U62" s="25"/>
      <c r="V62" s="25"/>
      <c r="W62" s="25" t="s">
        <v>131</v>
      </c>
      <c r="X62" s="25" t="s">
        <v>1143</v>
      </c>
      <c r="Y62" s="368"/>
      <c r="Z62" s="25" t="s">
        <v>1141</v>
      </c>
      <c r="AA62" s="251" t="s">
        <v>124</v>
      </c>
      <c r="AB62" s="25"/>
      <c r="AC62" s="90" t="str">
        <f t="shared" si="22"/>
        <v>стр.211 + 213 (кроме стр.только "Первичный") гр.6 раздела 1 ф.0503140 &lt;&gt; стр.091 + 097 (кроме стр.только "Первичный") гр.5 раздела 2 ф.0531377 (за последний рабочий день) - недопустимо.</v>
      </c>
      <c r="AD62" s="66" t="s">
        <v>123</v>
      </c>
      <c r="AE62" s="66" t="s">
        <v>123</v>
      </c>
      <c r="AF62" s="29"/>
      <c r="AG62" s="30">
        <v>45338.615590277775</v>
      </c>
      <c r="AH62" s="32" t="s">
        <v>4</v>
      </c>
      <c r="AI62" s="32" t="s">
        <v>123</v>
      </c>
      <c r="AJ62" s="6">
        <f t="shared" si="39"/>
        <v>1</v>
      </c>
      <c r="AK62" s="6">
        <f t="shared" si="40"/>
        <v>0</v>
      </c>
      <c r="AL62" s="6">
        <f t="shared" si="41"/>
        <v>0</v>
      </c>
      <c r="AM62" s="92" t="str">
        <f t="shared" si="23"/>
        <v>стр.211 + 213</v>
      </c>
      <c r="AN62" s="92" t="str">
        <f t="shared" si="24"/>
        <v xml:space="preserve"> (кроме стр.только "Первичный")</v>
      </c>
      <c r="AO62" s="92" t="str">
        <f t="shared" si="25"/>
        <v xml:space="preserve"> гр.6</v>
      </c>
      <c r="AP62" s="92" t="str">
        <f t="shared" si="26"/>
        <v/>
      </c>
      <c r="AQ62" s="92" t="str">
        <f t="shared" si="27"/>
        <v xml:space="preserve"> раздела 1</v>
      </c>
      <c r="AR62" s="92" t="str">
        <f t="shared" si="28"/>
        <v xml:space="preserve"> ф.0503140</v>
      </c>
      <c r="AS62" s="79" t="str">
        <f t="shared" si="29"/>
        <v/>
      </c>
      <c r="AT62" s="92" t="str">
        <f t="shared" si="30"/>
        <v xml:space="preserve"> &lt;&gt;</v>
      </c>
      <c r="AU62" s="92" t="str">
        <f t="shared" si="31"/>
        <v xml:space="preserve"> стр.091 + 097</v>
      </c>
      <c r="AV62" s="92" t="str">
        <f t="shared" si="32"/>
        <v xml:space="preserve"> (кроме стр.только "Первичный")</v>
      </c>
      <c r="AW62" s="92" t="str">
        <f t="shared" si="33"/>
        <v xml:space="preserve"> гр.5</v>
      </c>
      <c r="AX62" s="92" t="str">
        <f t="shared" si="34"/>
        <v/>
      </c>
      <c r="AY62" s="92" t="str">
        <f t="shared" si="35"/>
        <v xml:space="preserve"> раздела 2</v>
      </c>
      <c r="AZ62" s="92" t="str">
        <f t="shared" si="36"/>
        <v xml:space="preserve"> ф.0531377</v>
      </c>
      <c r="BA62" s="79" t="str">
        <f t="shared" si="37"/>
        <v xml:space="preserve"> (за последний рабочий день)</v>
      </c>
      <c r="BB62" s="92" t="str">
        <f t="shared" si="38"/>
        <v xml:space="preserve"> - недопустимо.</v>
      </c>
      <c r="BC62" s="14"/>
    </row>
    <row r="63" spans="2:55" s="23" customFormat="1" ht="57" hidden="1" outlineLevel="1" x14ac:dyDescent="0.25">
      <c r="B63" s="332" t="str">
        <f>"М"&amp;COUNTA($C$60:C63)&amp;"_"&amp;MID(I63,5,3)&amp;"_"&amp;MID(S63,5,3)</f>
        <v>М4_140_377</v>
      </c>
      <c r="C63" s="25" t="s">
        <v>116</v>
      </c>
      <c r="D63" s="25" t="s">
        <v>116</v>
      </c>
      <c r="E63" s="25" t="s">
        <v>117</v>
      </c>
      <c r="F63" s="25" t="s">
        <v>116</v>
      </c>
      <c r="G63" s="25" t="s">
        <v>116</v>
      </c>
      <c r="H63" s="25" t="s">
        <v>116</v>
      </c>
      <c r="I63" s="25" t="s">
        <v>151</v>
      </c>
      <c r="J63" s="25"/>
      <c r="K63" s="25"/>
      <c r="L63" s="25"/>
      <c r="M63" s="25" t="s">
        <v>121</v>
      </c>
      <c r="N63" s="25" t="s">
        <v>620</v>
      </c>
      <c r="O63" s="25" t="s">
        <v>1141</v>
      </c>
      <c r="P63" s="25" t="s">
        <v>422</v>
      </c>
      <c r="Q63" s="25"/>
      <c r="R63" s="26" t="s">
        <v>122</v>
      </c>
      <c r="S63" s="25" t="s">
        <v>179</v>
      </c>
      <c r="T63" s="25" t="s">
        <v>1145</v>
      </c>
      <c r="U63" s="25"/>
      <c r="V63" s="25"/>
      <c r="W63" s="25" t="s">
        <v>131</v>
      </c>
      <c r="X63" s="25" t="s">
        <v>1144</v>
      </c>
      <c r="Y63" s="368"/>
      <c r="Z63" s="25" t="s">
        <v>1141</v>
      </c>
      <c r="AA63" s="251" t="s">
        <v>124</v>
      </c>
      <c r="AB63" s="25"/>
      <c r="AC63" s="90" t="str">
        <f t="shared" si="22"/>
        <v>стр.211 + 213 (кроме стр.только "Первичный") гр.7 раздела 1 ф.0503140 &lt;&gt; стр.092 (кроме стр.только "Первичный") гр.5 раздела 2 ф.0531377 (за последний рабочий день) - недопустимо.</v>
      </c>
      <c r="AD63" s="66" t="s">
        <v>123</v>
      </c>
      <c r="AE63" s="66" t="s">
        <v>123</v>
      </c>
      <c r="AF63" s="29"/>
      <c r="AG63" s="30">
        <v>45338.615601851852</v>
      </c>
      <c r="AH63" s="32" t="s">
        <v>4</v>
      </c>
      <c r="AI63" s="32" t="s">
        <v>123</v>
      </c>
      <c r="AJ63" s="6">
        <f t="shared" si="39"/>
        <v>1</v>
      </c>
      <c r="AK63" s="6">
        <f t="shared" si="40"/>
        <v>0</v>
      </c>
      <c r="AL63" s="6">
        <f t="shared" si="41"/>
        <v>0</v>
      </c>
      <c r="AM63" s="92" t="str">
        <f t="shared" si="23"/>
        <v>стр.211 + 213</v>
      </c>
      <c r="AN63" s="92" t="str">
        <f t="shared" si="24"/>
        <v xml:space="preserve"> (кроме стр.только "Первичный")</v>
      </c>
      <c r="AO63" s="92" t="str">
        <f t="shared" si="25"/>
        <v xml:space="preserve"> гр.7</v>
      </c>
      <c r="AP63" s="92" t="str">
        <f t="shared" si="26"/>
        <v/>
      </c>
      <c r="AQ63" s="92" t="str">
        <f t="shared" si="27"/>
        <v xml:space="preserve"> раздела 1</v>
      </c>
      <c r="AR63" s="92" t="str">
        <f t="shared" si="28"/>
        <v xml:space="preserve"> ф.0503140</v>
      </c>
      <c r="AS63" s="79" t="str">
        <f t="shared" si="29"/>
        <v/>
      </c>
      <c r="AT63" s="92" t="str">
        <f t="shared" si="30"/>
        <v xml:space="preserve"> &lt;&gt;</v>
      </c>
      <c r="AU63" s="92" t="str">
        <f t="shared" si="31"/>
        <v xml:space="preserve"> стр.092</v>
      </c>
      <c r="AV63" s="92" t="str">
        <f t="shared" si="32"/>
        <v xml:space="preserve"> (кроме стр.только "Первичный")</v>
      </c>
      <c r="AW63" s="92" t="str">
        <f t="shared" si="33"/>
        <v xml:space="preserve"> гр.5</v>
      </c>
      <c r="AX63" s="92" t="str">
        <f t="shared" si="34"/>
        <v/>
      </c>
      <c r="AY63" s="92" t="str">
        <f t="shared" si="35"/>
        <v xml:space="preserve"> раздела 2</v>
      </c>
      <c r="AZ63" s="92" t="str">
        <f t="shared" si="36"/>
        <v xml:space="preserve"> ф.0531377</v>
      </c>
      <c r="BA63" s="79" t="str">
        <f t="shared" si="37"/>
        <v xml:space="preserve"> (за последний рабочий день)</v>
      </c>
      <c r="BB63" s="92" t="str">
        <f t="shared" si="38"/>
        <v xml:space="preserve"> - недопустимо.</v>
      </c>
      <c r="BC63" s="14"/>
    </row>
    <row r="64" spans="2:55" s="23" customFormat="1" collapsed="1" x14ac:dyDescent="0.25">
      <c r="B64" s="623" t="s">
        <v>1146</v>
      </c>
      <c r="C64" s="624"/>
      <c r="D64" s="624"/>
      <c r="E64" s="624"/>
      <c r="F64" s="624"/>
      <c r="G64" s="624"/>
      <c r="H64" s="624"/>
      <c r="I64" s="624"/>
      <c r="J64" s="624"/>
      <c r="K64" s="624"/>
      <c r="L64" s="624"/>
      <c r="M64" s="624"/>
      <c r="N64" s="624"/>
      <c r="O64" s="624"/>
      <c r="P64" s="624"/>
      <c r="Q64" s="624"/>
      <c r="R64" s="624"/>
      <c r="S64" s="624"/>
      <c r="T64" s="624"/>
      <c r="U64" s="624"/>
      <c r="V64" s="624"/>
      <c r="W64" s="624"/>
      <c r="X64" s="624"/>
      <c r="Y64" s="624"/>
      <c r="Z64" s="624"/>
      <c r="AA64" s="624"/>
      <c r="AB64" s="624"/>
      <c r="AC64" s="624"/>
      <c r="AD64" s="624"/>
      <c r="AE64" s="624"/>
      <c r="AF64" s="624"/>
      <c r="AG64" s="153"/>
      <c r="AH64" s="32"/>
      <c r="AI64" s="32"/>
      <c r="AJ64" s="6">
        <f t="shared" si="39"/>
        <v>0</v>
      </c>
      <c r="AK64" s="6">
        <f t="shared" si="40"/>
        <v>0</v>
      </c>
      <c r="AL64" s="6">
        <f t="shared" si="41"/>
        <v>0</v>
      </c>
      <c r="AM64" s="92"/>
      <c r="AN64" s="92"/>
      <c r="AO64" s="92"/>
      <c r="AP64" s="92"/>
      <c r="AQ64" s="92"/>
      <c r="AR64" s="92"/>
      <c r="AS64" s="79"/>
      <c r="AT64" s="92"/>
      <c r="AU64" s="92"/>
      <c r="AV64" s="92"/>
      <c r="AW64" s="92"/>
      <c r="AX64" s="92"/>
      <c r="AY64" s="92"/>
      <c r="AZ64" s="92"/>
      <c r="BA64" s="79"/>
      <c r="BB64" s="92"/>
    </row>
    <row r="65" spans="2:55" s="23" customFormat="1" ht="75" hidden="1" outlineLevel="1" x14ac:dyDescent="0.25">
      <c r="B65" s="24" t="str">
        <f t="shared" ref="B65:B66" si="68">"М"&amp;COUNTA($C65:C$69)&amp;"_"&amp;MID(I65,5,3)&amp;"_6"&amp;MID(S65,6,2)</f>
        <v>М4_150_625</v>
      </c>
      <c r="C65" s="25" t="s">
        <v>116</v>
      </c>
      <c r="D65" s="25" t="s">
        <v>116</v>
      </c>
      <c r="E65" s="25" t="s">
        <v>117</v>
      </c>
      <c r="F65" s="25" t="s">
        <v>116</v>
      </c>
      <c r="G65" s="25" t="s">
        <v>117</v>
      </c>
      <c r="H65" s="25" t="s">
        <v>116</v>
      </c>
      <c r="I65" s="25" t="s">
        <v>644</v>
      </c>
      <c r="J65" s="251" t="s">
        <v>1312</v>
      </c>
      <c r="K65" s="25" t="s">
        <v>1098</v>
      </c>
      <c r="L65" s="25"/>
      <c r="M65" s="25" t="s">
        <v>121</v>
      </c>
      <c r="N65" s="25" t="s">
        <v>1147</v>
      </c>
      <c r="O65" s="25"/>
      <c r="P65" s="25" t="s">
        <v>138</v>
      </c>
      <c r="Q65" s="25"/>
      <c r="R65" s="26" t="s">
        <v>122</v>
      </c>
      <c r="S65" s="25" t="s">
        <v>136</v>
      </c>
      <c r="T65" s="251" t="s">
        <v>1656</v>
      </c>
      <c r="U65" s="25"/>
      <c r="V65" s="25"/>
      <c r="W65" s="25" t="s">
        <v>580</v>
      </c>
      <c r="X65" s="25" t="s">
        <v>1148</v>
      </c>
      <c r="Y65" s="368"/>
      <c r="Z65" s="25"/>
      <c r="AA65" s="25" t="s">
        <v>422</v>
      </c>
      <c r="AB65" s="25"/>
      <c r="AC65" s="90" t="str">
        <f t="shared" si="22"/>
        <v>стр.040 + 050 гр.6 раздела 1 ф.0503150 (кроме отчета на 1 января текущего финансового года) &lt;&gt; стр.1.21100.560 +  1.21101.560 + 1.21200.560 гр.7 раздела Итого ф.0503125 (625ky ) - недопустимо.</v>
      </c>
      <c r="AD65" s="66" t="s">
        <v>123</v>
      </c>
      <c r="AE65" s="66" t="s">
        <v>123</v>
      </c>
      <c r="AF65" s="29"/>
      <c r="AG65" s="30">
        <v>45622.445740740739</v>
      </c>
      <c r="AH65" s="257" t="s">
        <v>4</v>
      </c>
      <c r="AI65" s="257" t="s">
        <v>123</v>
      </c>
      <c r="AJ65" s="6">
        <f t="shared" si="39"/>
        <v>1</v>
      </c>
      <c r="AK65" s="6">
        <f t="shared" si="40"/>
        <v>0</v>
      </c>
      <c r="AL65" s="6">
        <f t="shared" si="41"/>
        <v>0</v>
      </c>
      <c r="AM65" s="92" t="str">
        <f t="shared" si="23"/>
        <v>стр.040 + 050</v>
      </c>
      <c r="AN65" s="92" t="str">
        <f t="shared" si="24"/>
        <v/>
      </c>
      <c r="AO65" s="92" t="str">
        <f t="shared" si="25"/>
        <v xml:space="preserve"> гр.6</v>
      </c>
      <c r="AP65" s="92" t="str">
        <f t="shared" si="26"/>
        <v/>
      </c>
      <c r="AQ65" s="92" t="str">
        <f t="shared" si="27"/>
        <v xml:space="preserve"> раздела 1</v>
      </c>
      <c r="AR65" s="92" t="str">
        <f t="shared" si="28"/>
        <v xml:space="preserve"> ф.0503150</v>
      </c>
      <c r="AS65" s="79" t="str">
        <f t="shared" si="29"/>
        <v xml:space="preserve"> (кроме отчета на 1 января текущего финансового года)</v>
      </c>
      <c r="AT65" s="92" t="str">
        <f t="shared" si="30"/>
        <v xml:space="preserve"> &lt;&gt;</v>
      </c>
      <c r="AU65" s="92" t="str">
        <f t="shared" si="31"/>
        <v xml:space="preserve"> стр.1.21100.560 +  1.21101.560 + 1.21200.560</v>
      </c>
      <c r="AV65" s="92" t="str">
        <f t="shared" si="32"/>
        <v/>
      </c>
      <c r="AW65" s="92" t="str">
        <f t="shared" si="33"/>
        <v xml:space="preserve"> гр.7</v>
      </c>
      <c r="AX65" s="92" t="str">
        <f t="shared" si="34"/>
        <v/>
      </c>
      <c r="AY65" s="92" t="str">
        <f t="shared" si="35"/>
        <v xml:space="preserve"> раздела Итого</v>
      </c>
      <c r="AZ65" s="92" t="str">
        <f t="shared" si="36"/>
        <v xml:space="preserve"> ф.0503125</v>
      </c>
      <c r="BA65" s="79" t="str">
        <f t="shared" si="37"/>
        <v xml:space="preserve"> (625ky )</v>
      </c>
      <c r="BB65" s="92" t="str">
        <f t="shared" si="38"/>
        <v xml:space="preserve"> - недопустимо.</v>
      </c>
      <c r="BC65" s="14" t="s">
        <v>1518</v>
      </c>
    </row>
    <row r="66" spans="2:55" s="23" customFormat="1" ht="75" hidden="1" outlineLevel="1" x14ac:dyDescent="0.25">
      <c r="B66" s="24" t="str">
        <f t="shared" si="68"/>
        <v>М3_150_625</v>
      </c>
      <c r="C66" s="25" t="s">
        <v>116</v>
      </c>
      <c r="D66" s="25" t="s">
        <v>116</v>
      </c>
      <c r="E66" s="25" t="s">
        <v>117</v>
      </c>
      <c r="F66" s="25" t="s">
        <v>116</v>
      </c>
      <c r="G66" s="25" t="s">
        <v>117</v>
      </c>
      <c r="H66" s="25" t="s">
        <v>116</v>
      </c>
      <c r="I66" s="25" t="s">
        <v>644</v>
      </c>
      <c r="J66" s="251" t="s">
        <v>1312</v>
      </c>
      <c r="K66" s="25" t="s">
        <v>1098</v>
      </c>
      <c r="L66" s="25"/>
      <c r="M66" s="25" t="s">
        <v>131</v>
      </c>
      <c r="N66" s="25" t="s">
        <v>1149</v>
      </c>
      <c r="O66" s="25"/>
      <c r="P66" s="25" t="s">
        <v>138</v>
      </c>
      <c r="Q66" s="25"/>
      <c r="R66" s="26" t="s">
        <v>122</v>
      </c>
      <c r="S66" s="25" t="s">
        <v>136</v>
      </c>
      <c r="T66" s="251" t="s">
        <v>1655</v>
      </c>
      <c r="U66" s="25"/>
      <c r="V66" s="25"/>
      <c r="W66" s="25" t="s">
        <v>580</v>
      </c>
      <c r="X66" s="25" t="s">
        <v>1150</v>
      </c>
      <c r="Y66" s="368"/>
      <c r="Z66" s="25"/>
      <c r="AA66" s="25" t="s">
        <v>143</v>
      </c>
      <c r="AB66" s="25"/>
      <c r="AC66" s="90" t="str">
        <f t="shared" si="22"/>
        <v>стр.110 + 120 гр.6 раздела 2 ф.0503150 (кроме отчета на 1 января текущего финансового года) &lt;&gt; стр.1.30800.730 + 1.30900.730 гр.8 раздела Итого ф.0503125 (625ky  ) - недопустимо.</v>
      </c>
      <c r="AD66" s="66" t="s">
        <v>123</v>
      </c>
      <c r="AE66" s="66" t="s">
        <v>123</v>
      </c>
      <c r="AF66" s="29"/>
      <c r="AG66" s="30">
        <v>45622.445798611108</v>
      </c>
      <c r="AH66" s="257" t="s">
        <v>4</v>
      </c>
      <c r="AI66" s="257" t="s">
        <v>123</v>
      </c>
      <c r="AJ66" s="6">
        <f t="shared" si="39"/>
        <v>1</v>
      </c>
      <c r="AK66" s="6">
        <f t="shared" si="40"/>
        <v>0</v>
      </c>
      <c r="AL66" s="6">
        <f t="shared" si="41"/>
        <v>0</v>
      </c>
      <c r="AM66" s="92" t="str">
        <f t="shared" si="23"/>
        <v>стр.110 + 120</v>
      </c>
      <c r="AN66" s="92" t="str">
        <f t="shared" si="24"/>
        <v/>
      </c>
      <c r="AO66" s="92" t="str">
        <f t="shared" si="25"/>
        <v xml:space="preserve"> гр.6</v>
      </c>
      <c r="AP66" s="92" t="str">
        <f t="shared" si="26"/>
        <v/>
      </c>
      <c r="AQ66" s="92" t="str">
        <f t="shared" si="27"/>
        <v xml:space="preserve"> раздела 2</v>
      </c>
      <c r="AR66" s="92" t="str">
        <f t="shared" si="28"/>
        <v xml:space="preserve"> ф.0503150</v>
      </c>
      <c r="AS66" s="79" t="str">
        <f t="shared" si="29"/>
        <v xml:space="preserve"> (кроме отчета на 1 января текущего финансового года)</v>
      </c>
      <c r="AT66" s="92" t="str">
        <f t="shared" si="30"/>
        <v xml:space="preserve"> &lt;&gt;</v>
      </c>
      <c r="AU66" s="92" t="str">
        <f t="shared" si="31"/>
        <v xml:space="preserve"> стр.1.30800.730 + 1.30900.730</v>
      </c>
      <c r="AV66" s="92" t="str">
        <f t="shared" si="32"/>
        <v/>
      </c>
      <c r="AW66" s="92" t="str">
        <f t="shared" si="33"/>
        <v xml:space="preserve"> гр.8</v>
      </c>
      <c r="AX66" s="92" t="str">
        <f t="shared" si="34"/>
        <v/>
      </c>
      <c r="AY66" s="92" t="str">
        <f t="shared" si="35"/>
        <v xml:space="preserve"> раздела Итого</v>
      </c>
      <c r="AZ66" s="92" t="str">
        <f t="shared" si="36"/>
        <v xml:space="preserve"> ф.0503125</v>
      </c>
      <c r="BA66" s="79" t="str">
        <f t="shared" si="37"/>
        <v xml:space="preserve"> (625ky  )</v>
      </c>
      <c r="BB66" s="92" t="str">
        <f t="shared" si="38"/>
        <v xml:space="preserve"> - недопустимо.</v>
      </c>
      <c r="BC66" s="14" t="s">
        <v>1519</v>
      </c>
    </row>
    <row r="67" spans="2:55" s="23" customFormat="1" collapsed="1" x14ac:dyDescent="0.25">
      <c r="B67" s="623" t="s">
        <v>1151</v>
      </c>
      <c r="C67" s="624"/>
      <c r="D67" s="624"/>
      <c r="E67" s="624"/>
      <c r="F67" s="624"/>
      <c r="G67" s="624"/>
      <c r="H67" s="624"/>
      <c r="I67" s="624"/>
      <c r="J67" s="624"/>
      <c r="K67" s="624"/>
      <c r="L67" s="624"/>
      <c r="M67" s="624"/>
      <c r="N67" s="624"/>
      <c r="O67" s="624"/>
      <c r="P67" s="624"/>
      <c r="Q67" s="624"/>
      <c r="R67" s="624"/>
      <c r="S67" s="624"/>
      <c r="T67" s="624"/>
      <c r="U67" s="624"/>
      <c r="V67" s="624"/>
      <c r="W67" s="624"/>
      <c r="X67" s="624"/>
      <c r="Y67" s="624"/>
      <c r="Z67" s="624"/>
      <c r="AA67" s="624"/>
      <c r="AB67" s="624"/>
      <c r="AC67" s="624"/>
      <c r="AD67" s="624"/>
      <c r="AE67" s="624"/>
      <c r="AF67" s="624"/>
      <c r="AG67" s="153"/>
      <c r="AH67" s="32"/>
      <c r="AI67" s="32"/>
      <c r="AJ67" s="6">
        <f t="shared" si="39"/>
        <v>0</v>
      </c>
      <c r="AK67" s="6">
        <f t="shared" si="40"/>
        <v>0</v>
      </c>
      <c r="AL67" s="6">
        <f t="shared" si="41"/>
        <v>0</v>
      </c>
      <c r="AM67" s="92"/>
      <c r="AN67" s="92"/>
      <c r="AO67" s="92"/>
      <c r="AP67" s="92"/>
      <c r="AQ67" s="92"/>
      <c r="AR67" s="92"/>
      <c r="AS67" s="79"/>
      <c r="AT67" s="92"/>
      <c r="AU67" s="92"/>
      <c r="AV67" s="92"/>
      <c r="AW67" s="92"/>
      <c r="AX67" s="92"/>
      <c r="AY67" s="92"/>
      <c r="AZ67" s="92"/>
      <c r="BA67" s="79"/>
      <c r="BB67" s="92"/>
    </row>
    <row r="68" spans="2:55" s="23" customFormat="1" ht="105" hidden="1" outlineLevel="1" x14ac:dyDescent="0.25">
      <c r="B68" s="24" t="str">
        <f t="shared" ref="B68:B73" si="69">"М"&amp;COUNTA($C68:C$72)&amp;"_"&amp;MID(I68,5,3)&amp;"_"&amp;MID(S68,5,3)</f>
        <v>М3_150_150</v>
      </c>
      <c r="C68" s="25" t="s">
        <v>116</v>
      </c>
      <c r="D68" s="25" t="s">
        <v>116</v>
      </c>
      <c r="E68" s="25" t="s">
        <v>117</v>
      </c>
      <c r="F68" s="25" t="s">
        <v>116</v>
      </c>
      <c r="G68" s="25" t="s">
        <v>116</v>
      </c>
      <c r="H68" s="25" t="s">
        <v>116</v>
      </c>
      <c r="I68" s="25" t="s">
        <v>644</v>
      </c>
      <c r="J68" s="25" t="s">
        <v>1152</v>
      </c>
      <c r="K68" s="25"/>
      <c r="L68" s="25"/>
      <c r="M68" s="25" t="s">
        <v>121</v>
      </c>
      <c r="N68" s="25" t="s">
        <v>120</v>
      </c>
      <c r="O68" s="25" t="s">
        <v>665</v>
      </c>
      <c r="P68" s="25" t="s">
        <v>619</v>
      </c>
      <c r="Q68" s="25"/>
      <c r="R68" s="26" t="s">
        <v>122</v>
      </c>
      <c r="S68" s="25" t="s">
        <v>644</v>
      </c>
      <c r="T68" s="25" t="s">
        <v>1153</v>
      </c>
      <c r="U68" s="25"/>
      <c r="V68" s="25"/>
      <c r="W68" s="25" t="s">
        <v>121</v>
      </c>
      <c r="X68" s="25" t="s">
        <v>665</v>
      </c>
      <c r="Y68" s="368"/>
      <c r="Z68" s="25"/>
      <c r="AA68" s="25" t="s">
        <v>621</v>
      </c>
      <c r="AB68" s="25"/>
      <c r="AC68" s="90" t="str">
        <f t="shared" si="22"/>
        <v>по всем строкам (кроме стр.040, 050) гр.3, 4, 5 раздела 1 ф.0503150 ((на 1–ое число месяца текущего финансового года, за исключением 1 января)) &lt;&gt; стр.040, 050 гр.6, 7, 8 раздела 1 ф.0503150 ((на 1 января текущего финансового года)) - недопустимо.</v>
      </c>
      <c r="AD68" s="66" t="s">
        <v>123</v>
      </c>
      <c r="AE68" s="66" t="s">
        <v>123</v>
      </c>
      <c r="AF68" s="29"/>
      <c r="AG68" s="30"/>
      <c r="AH68" s="32" t="s">
        <v>6</v>
      </c>
      <c r="AI68" s="32"/>
      <c r="AJ68" s="6">
        <f t="shared" si="39"/>
        <v>0</v>
      </c>
      <c r="AK68" s="6">
        <f t="shared" si="40"/>
        <v>0</v>
      </c>
      <c r="AL68" s="6">
        <f t="shared" si="41"/>
        <v>1</v>
      </c>
      <c r="AM68" s="92" t="str">
        <f t="shared" si="23"/>
        <v>по всем строкам</v>
      </c>
      <c r="AN68" s="92" t="str">
        <f t="shared" si="24"/>
        <v xml:space="preserve"> (кроме стр.040, 050)</v>
      </c>
      <c r="AO68" s="92" t="str">
        <f t="shared" si="25"/>
        <v xml:space="preserve"> гр.3, 4, 5</v>
      </c>
      <c r="AP68" s="92" t="str">
        <f t="shared" si="26"/>
        <v/>
      </c>
      <c r="AQ68" s="92" t="str">
        <f t="shared" si="27"/>
        <v xml:space="preserve"> раздела 1</v>
      </c>
      <c r="AR68" s="92" t="str">
        <f t="shared" si="28"/>
        <v xml:space="preserve"> ф.0503150</v>
      </c>
      <c r="AS68" s="79" t="str">
        <f t="shared" si="29"/>
        <v xml:space="preserve"> ((на 1–ое число месяца текущего финансового года, за исключением 1 января))</v>
      </c>
      <c r="AT68" s="92" t="str">
        <f t="shared" si="30"/>
        <v xml:space="preserve"> &lt;&gt;</v>
      </c>
      <c r="AU68" s="92" t="str">
        <f t="shared" si="31"/>
        <v xml:space="preserve"> стр.040, 050</v>
      </c>
      <c r="AV68" s="92" t="str">
        <f t="shared" si="32"/>
        <v/>
      </c>
      <c r="AW68" s="92" t="str">
        <f t="shared" si="33"/>
        <v xml:space="preserve"> гр.6, 7, 8</v>
      </c>
      <c r="AX68" s="92" t="str">
        <f t="shared" si="34"/>
        <v/>
      </c>
      <c r="AY68" s="92" t="str">
        <f t="shared" si="35"/>
        <v xml:space="preserve"> раздела 1</v>
      </c>
      <c r="AZ68" s="92" t="str">
        <f t="shared" si="36"/>
        <v xml:space="preserve"> ф.0503150</v>
      </c>
      <c r="BA68" s="79" t="str">
        <f t="shared" si="37"/>
        <v xml:space="preserve"> ((на 1 января текущего финансового года))</v>
      </c>
      <c r="BB68" s="92" t="str">
        <f t="shared" si="38"/>
        <v xml:space="preserve"> - недопустимо.</v>
      </c>
      <c r="BC68" s="14"/>
    </row>
    <row r="69" spans="2:55" s="23" customFormat="1" ht="105" hidden="1" outlineLevel="1" x14ac:dyDescent="0.25">
      <c r="B69" s="24" t="str">
        <f t="shared" si="69"/>
        <v>М2_150_150</v>
      </c>
      <c r="C69" s="25" t="s">
        <v>116</v>
      </c>
      <c r="D69" s="25" t="s">
        <v>116</v>
      </c>
      <c r="E69" s="25" t="s">
        <v>117</v>
      </c>
      <c r="F69" s="25" t="s">
        <v>116</v>
      </c>
      <c r="G69" s="25" t="s">
        <v>116</v>
      </c>
      <c r="H69" s="25" t="s">
        <v>116</v>
      </c>
      <c r="I69" s="25" t="s">
        <v>644</v>
      </c>
      <c r="J69" s="25" t="s">
        <v>1152</v>
      </c>
      <c r="K69" s="25"/>
      <c r="L69" s="25"/>
      <c r="M69" s="25" t="s">
        <v>131</v>
      </c>
      <c r="N69" s="25" t="s">
        <v>120</v>
      </c>
      <c r="O69" s="25" t="s">
        <v>1154</v>
      </c>
      <c r="P69" s="25" t="s">
        <v>619</v>
      </c>
      <c r="Q69" s="25"/>
      <c r="R69" s="26" t="s">
        <v>122</v>
      </c>
      <c r="S69" s="25" t="s">
        <v>644</v>
      </c>
      <c r="T69" s="25" t="s">
        <v>1153</v>
      </c>
      <c r="U69" s="25"/>
      <c r="V69" s="25"/>
      <c r="W69" s="25" t="s">
        <v>131</v>
      </c>
      <c r="X69" s="25" t="s">
        <v>1154</v>
      </c>
      <c r="Y69" s="368"/>
      <c r="Z69" s="25"/>
      <c r="AA69" s="25" t="s">
        <v>621</v>
      </c>
      <c r="AB69" s="25"/>
      <c r="AC69" s="90" t="str">
        <f t="shared" si="22"/>
        <v>по всем строкам (кроме стр.110, 120) гр.3, 4, 5 раздела 2 ф.0503150 ((на 1–ое число месяца текущего финансового года, за исключением 1 января)) &lt;&gt; стр.110, 120 гр.6, 7, 8 раздела 2 ф.0503150 ((на 1 января текущего финансового года)) - недопустимо.</v>
      </c>
      <c r="AD69" s="66" t="s">
        <v>123</v>
      </c>
      <c r="AE69" s="66" t="s">
        <v>123</v>
      </c>
      <c r="AF69" s="29"/>
      <c r="AG69" s="30"/>
      <c r="AH69" s="32" t="s">
        <v>6</v>
      </c>
      <c r="AI69" s="32"/>
      <c r="AJ69" s="6">
        <f t="shared" si="39"/>
        <v>0</v>
      </c>
      <c r="AK69" s="6">
        <f t="shared" si="40"/>
        <v>0</v>
      </c>
      <c r="AL69" s="6">
        <f t="shared" si="41"/>
        <v>1</v>
      </c>
      <c r="AM69" s="92" t="str">
        <f t="shared" si="23"/>
        <v>по всем строкам</v>
      </c>
      <c r="AN69" s="92" t="str">
        <f t="shared" si="24"/>
        <v xml:space="preserve"> (кроме стр.110, 120)</v>
      </c>
      <c r="AO69" s="92" t="str">
        <f t="shared" si="25"/>
        <v xml:space="preserve"> гр.3, 4, 5</v>
      </c>
      <c r="AP69" s="92" t="str">
        <f t="shared" si="26"/>
        <v/>
      </c>
      <c r="AQ69" s="92" t="str">
        <f t="shared" si="27"/>
        <v xml:space="preserve"> раздела 2</v>
      </c>
      <c r="AR69" s="92" t="str">
        <f t="shared" si="28"/>
        <v xml:space="preserve"> ф.0503150</v>
      </c>
      <c r="AS69" s="79" t="str">
        <f t="shared" si="29"/>
        <v xml:space="preserve"> ((на 1–ое число месяца текущего финансового года, за исключением 1 января))</v>
      </c>
      <c r="AT69" s="92" t="str">
        <f t="shared" si="30"/>
        <v xml:space="preserve"> &lt;&gt;</v>
      </c>
      <c r="AU69" s="92" t="str">
        <f t="shared" si="31"/>
        <v xml:space="preserve"> стр.110, 120</v>
      </c>
      <c r="AV69" s="92" t="str">
        <f t="shared" si="32"/>
        <v/>
      </c>
      <c r="AW69" s="92" t="str">
        <f t="shared" si="33"/>
        <v xml:space="preserve"> гр.6, 7, 8</v>
      </c>
      <c r="AX69" s="92" t="str">
        <f t="shared" si="34"/>
        <v/>
      </c>
      <c r="AY69" s="92" t="str">
        <f t="shared" si="35"/>
        <v xml:space="preserve"> раздела 2</v>
      </c>
      <c r="AZ69" s="92" t="str">
        <f t="shared" si="36"/>
        <v xml:space="preserve"> ф.0503150</v>
      </c>
      <c r="BA69" s="79" t="str">
        <f t="shared" si="37"/>
        <v xml:space="preserve"> ((на 1 января текущего финансового года))</v>
      </c>
      <c r="BB69" s="92" t="str">
        <f t="shared" si="38"/>
        <v xml:space="preserve"> - недопустимо.</v>
      </c>
      <c r="BC69" s="14"/>
    </row>
    <row r="70" spans="2:55" s="23" customFormat="1" hidden="1" outlineLevel="1" x14ac:dyDescent="0.25">
      <c r="B70" s="636" t="str">
        <f t="shared" si="69"/>
        <v>М1_150_150</v>
      </c>
      <c r="C70" s="638" t="s">
        <v>116</v>
      </c>
      <c r="D70" s="638" t="s">
        <v>116</v>
      </c>
      <c r="E70" s="638" t="s">
        <v>116</v>
      </c>
      <c r="F70" s="638" t="s">
        <v>116</v>
      </c>
      <c r="G70" s="638" t="s">
        <v>117</v>
      </c>
      <c r="H70" s="638" t="s">
        <v>116</v>
      </c>
      <c r="I70" s="25" t="s">
        <v>644</v>
      </c>
      <c r="J70" s="25" t="s">
        <v>1129</v>
      </c>
      <c r="K70" s="25"/>
      <c r="L70" s="25"/>
      <c r="M70" s="25" t="s">
        <v>131</v>
      </c>
      <c r="N70" s="25" t="s">
        <v>618</v>
      </c>
      <c r="O70" s="25"/>
      <c r="P70" s="25" t="s">
        <v>125</v>
      </c>
      <c r="Q70" s="25"/>
      <c r="R70" s="640" t="s">
        <v>122</v>
      </c>
      <c r="S70" s="638" t="s">
        <v>644</v>
      </c>
      <c r="T70" s="638" t="s">
        <v>1129</v>
      </c>
      <c r="U70" s="57"/>
      <c r="V70" s="57"/>
      <c r="W70" s="638" t="s">
        <v>131</v>
      </c>
      <c r="X70" s="638" t="s">
        <v>618</v>
      </c>
      <c r="Y70" s="364"/>
      <c r="Z70" s="638"/>
      <c r="AA70" s="638" t="s">
        <v>138</v>
      </c>
      <c r="AB70" s="638"/>
      <c r="AC70" s="675" t="str">
        <f t="shared" si="22"/>
        <v>стр.210 гр.3 раздела 2 ф.0503150 (тек.год) &lt;&gt; стр.210 гр.6 раздела 2 ф.0503150 (тек.год) - недопустимо.</v>
      </c>
      <c r="AD70" s="647" t="s">
        <v>123</v>
      </c>
      <c r="AE70" s="647" t="s">
        <v>123</v>
      </c>
      <c r="AF70" s="725"/>
      <c r="AG70" s="677"/>
      <c r="AH70" s="652" t="s">
        <v>4</v>
      </c>
      <c r="AI70" s="652" t="s">
        <v>123</v>
      </c>
      <c r="AJ70" s="6">
        <f t="shared" si="39"/>
        <v>1</v>
      </c>
      <c r="AK70" s="6">
        <f t="shared" si="40"/>
        <v>0</v>
      </c>
      <c r="AL70" s="6">
        <f t="shared" si="41"/>
        <v>0</v>
      </c>
      <c r="AM70" s="92" t="str">
        <f t="shared" si="23"/>
        <v>стр.210</v>
      </c>
      <c r="AN70" s="92" t="str">
        <f t="shared" si="24"/>
        <v/>
      </c>
      <c r="AO70" s="92" t="str">
        <f t="shared" si="25"/>
        <v xml:space="preserve"> гр.3</v>
      </c>
      <c r="AP70" s="92" t="str">
        <f t="shared" si="26"/>
        <v/>
      </c>
      <c r="AQ70" s="92" t="str">
        <f t="shared" si="27"/>
        <v xml:space="preserve"> раздела 2</v>
      </c>
      <c r="AR70" s="92" t="str">
        <f t="shared" si="28"/>
        <v xml:space="preserve"> ф.0503150</v>
      </c>
      <c r="AS70" s="79" t="str">
        <f t="shared" si="29"/>
        <v xml:space="preserve"> (тек.год)</v>
      </c>
      <c r="AT70" s="92" t="str">
        <f t="shared" si="30"/>
        <v xml:space="preserve"> &lt;&gt;</v>
      </c>
      <c r="AU70" s="92" t="str">
        <f t="shared" si="31"/>
        <v xml:space="preserve"> стр.210</v>
      </c>
      <c r="AV70" s="92" t="str">
        <f t="shared" si="32"/>
        <v/>
      </c>
      <c r="AW70" s="92" t="str">
        <f t="shared" si="33"/>
        <v xml:space="preserve"> гр.6</v>
      </c>
      <c r="AX70" s="92" t="str">
        <f t="shared" si="34"/>
        <v/>
      </c>
      <c r="AY70" s="92" t="str">
        <f t="shared" si="35"/>
        <v xml:space="preserve"> раздела 2</v>
      </c>
      <c r="AZ70" s="92" t="str">
        <f t="shared" si="36"/>
        <v xml:space="preserve"> ф.0503150</v>
      </c>
      <c r="BA70" s="79" t="str">
        <f t="shared" si="37"/>
        <v xml:space="preserve"> (тек.год)</v>
      </c>
      <c r="BB70" s="92" t="str">
        <f t="shared" si="38"/>
        <v xml:space="preserve"> - недопустимо.</v>
      </c>
      <c r="BC70" s="685" t="s">
        <v>1520</v>
      </c>
    </row>
    <row r="71" spans="2:55" s="23" customFormat="1" hidden="1" outlineLevel="1" x14ac:dyDescent="0.25">
      <c r="B71" s="650"/>
      <c r="C71" s="654"/>
      <c r="D71" s="654"/>
      <c r="E71" s="654"/>
      <c r="F71" s="654"/>
      <c r="G71" s="654"/>
      <c r="H71" s="654"/>
      <c r="I71" s="729" t="s">
        <v>117</v>
      </c>
      <c r="J71" s="730"/>
      <c r="K71" s="730"/>
      <c r="L71" s="730"/>
      <c r="M71" s="730"/>
      <c r="N71" s="730"/>
      <c r="O71" s="730"/>
      <c r="P71" s="730"/>
      <c r="Q71" s="731"/>
      <c r="R71" s="655"/>
      <c r="S71" s="654"/>
      <c r="T71" s="654"/>
      <c r="U71" s="72"/>
      <c r="V71" s="72"/>
      <c r="W71" s="654"/>
      <c r="X71" s="654"/>
      <c r="Y71" s="369"/>
      <c r="Z71" s="654"/>
      <c r="AA71" s="654"/>
      <c r="AB71" s="654"/>
      <c r="AC71" s="708"/>
      <c r="AD71" s="648"/>
      <c r="AE71" s="648"/>
      <c r="AF71" s="726"/>
      <c r="AG71" s="728"/>
      <c r="AH71" s="656"/>
      <c r="AI71" s="656"/>
      <c r="AJ71" s="6"/>
      <c r="AK71" s="6"/>
      <c r="AL71" s="6"/>
      <c r="AM71" s="92"/>
      <c r="AN71" s="92"/>
      <c r="AO71" s="92"/>
      <c r="AP71" s="92"/>
      <c r="AQ71" s="92"/>
      <c r="AR71" s="92"/>
      <c r="AS71" s="79"/>
      <c r="AT71" s="92"/>
      <c r="AU71" s="92"/>
      <c r="AV71" s="92"/>
      <c r="AW71" s="92"/>
      <c r="AX71" s="92"/>
      <c r="AY71" s="92"/>
      <c r="AZ71" s="92"/>
      <c r="BA71" s="79"/>
      <c r="BB71" s="92"/>
      <c r="BC71" s="685"/>
    </row>
    <row r="72" spans="2:55" s="23" customFormat="1" hidden="1" outlineLevel="1" x14ac:dyDescent="0.25">
      <c r="B72" s="637"/>
      <c r="C72" s="639"/>
      <c r="D72" s="639"/>
      <c r="E72" s="639"/>
      <c r="F72" s="639"/>
      <c r="G72" s="639"/>
      <c r="H72" s="639"/>
      <c r="I72" s="25" t="s">
        <v>115</v>
      </c>
      <c r="J72" s="25" t="s">
        <v>1155</v>
      </c>
      <c r="K72" s="251" t="s">
        <v>1527</v>
      </c>
      <c r="L72" s="25"/>
      <c r="M72" s="25" t="s">
        <v>121</v>
      </c>
      <c r="N72" s="25" t="s">
        <v>1130</v>
      </c>
      <c r="O72" s="25"/>
      <c r="P72" s="25" t="s">
        <v>1131</v>
      </c>
      <c r="Q72" s="25"/>
      <c r="R72" s="641"/>
      <c r="S72" s="639"/>
      <c r="T72" s="639"/>
      <c r="U72" s="55"/>
      <c r="V72" s="55"/>
      <c r="W72" s="639"/>
      <c r="X72" s="639"/>
      <c r="Y72" s="365"/>
      <c r="Z72" s="639"/>
      <c r="AA72" s="639"/>
      <c r="AB72" s="639"/>
      <c r="AC72" s="676"/>
      <c r="AD72" s="649"/>
      <c r="AE72" s="649"/>
      <c r="AF72" s="727"/>
      <c r="AG72" s="678"/>
      <c r="AH72" s="653"/>
      <c r="AI72" s="653"/>
      <c r="AJ72" s="6"/>
      <c r="AK72" s="6"/>
      <c r="AL72" s="6"/>
      <c r="AM72" s="92"/>
      <c r="AN72" s="92"/>
      <c r="AO72" s="92"/>
      <c r="AP72" s="92"/>
      <c r="AQ72" s="92"/>
      <c r="AR72" s="92"/>
      <c r="AS72" s="79"/>
      <c r="AT72" s="92"/>
      <c r="AU72" s="92"/>
      <c r="AV72" s="92"/>
      <c r="AW72" s="92"/>
      <c r="AX72" s="92"/>
      <c r="AY72" s="92"/>
      <c r="AZ72" s="92"/>
      <c r="BA72" s="79"/>
      <c r="BB72" s="92"/>
      <c r="BC72" s="685"/>
    </row>
    <row r="73" spans="2:55" s="23" customFormat="1" hidden="1" outlineLevel="1" x14ac:dyDescent="0.25">
      <c r="B73" s="636" t="str">
        <f t="shared" si="69"/>
        <v>М1_150_150</v>
      </c>
      <c r="C73" s="638" t="s">
        <v>116</v>
      </c>
      <c r="D73" s="638" t="s">
        <v>116</v>
      </c>
      <c r="E73" s="638" t="s">
        <v>116</v>
      </c>
      <c r="F73" s="638" t="s">
        <v>116</v>
      </c>
      <c r="G73" s="638" t="s">
        <v>117</v>
      </c>
      <c r="H73" s="638" t="s">
        <v>116</v>
      </c>
      <c r="I73" s="25" t="s">
        <v>644</v>
      </c>
      <c r="J73" s="25" t="s">
        <v>1129</v>
      </c>
      <c r="K73" s="25"/>
      <c r="L73" s="25"/>
      <c r="M73" s="25" t="s">
        <v>131</v>
      </c>
      <c r="N73" s="25" t="s">
        <v>618</v>
      </c>
      <c r="O73" s="25"/>
      <c r="P73" s="25" t="s">
        <v>134</v>
      </c>
      <c r="Q73" s="25"/>
      <c r="R73" s="640" t="s">
        <v>122</v>
      </c>
      <c r="S73" s="638" t="s">
        <v>644</v>
      </c>
      <c r="T73" s="638" t="s">
        <v>1129</v>
      </c>
      <c r="U73" s="57"/>
      <c r="V73" s="57"/>
      <c r="W73" s="638" t="s">
        <v>131</v>
      </c>
      <c r="X73" s="638" t="s">
        <v>618</v>
      </c>
      <c r="Y73" s="364"/>
      <c r="Z73" s="638"/>
      <c r="AA73" s="638" t="s">
        <v>422</v>
      </c>
      <c r="AB73" s="638"/>
      <c r="AC73" s="675" t="str">
        <f t="shared" si="22"/>
        <v>стр.210 гр.4 раздела 2 ф.0503150 (тек.год) &lt;&gt; стр.210 гр.7 раздела 2 ф.0503150 (тек.год) - недопустимо.</v>
      </c>
      <c r="AD73" s="647" t="s">
        <v>123</v>
      </c>
      <c r="AE73" s="647" t="s">
        <v>123</v>
      </c>
      <c r="AF73" s="725"/>
      <c r="AG73" s="677"/>
      <c r="AH73" s="652" t="s">
        <v>4</v>
      </c>
      <c r="AI73" s="652" t="s">
        <v>123</v>
      </c>
      <c r="AJ73" s="6">
        <f t="shared" si="39"/>
        <v>1</v>
      </c>
      <c r="AK73" s="6">
        <f t="shared" si="40"/>
        <v>0</v>
      </c>
      <c r="AL73" s="6">
        <f t="shared" si="41"/>
        <v>0</v>
      </c>
      <c r="AM73" s="92" t="str">
        <f t="shared" si="23"/>
        <v>стр.210</v>
      </c>
      <c r="AN73" s="92" t="str">
        <f t="shared" si="24"/>
        <v/>
      </c>
      <c r="AO73" s="92" t="str">
        <f t="shared" si="25"/>
        <v xml:space="preserve"> гр.4</v>
      </c>
      <c r="AP73" s="92" t="str">
        <f t="shared" si="26"/>
        <v/>
      </c>
      <c r="AQ73" s="92" t="str">
        <f t="shared" si="27"/>
        <v xml:space="preserve"> раздела 2</v>
      </c>
      <c r="AR73" s="92" t="str">
        <f t="shared" si="28"/>
        <v xml:space="preserve"> ф.0503150</v>
      </c>
      <c r="AS73" s="79" t="str">
        <f t="shared" si="29"/>
        <v xml:space="preserve"> (тек.год)</v>
      </c>
      <c r="AT73" s="92" t="str">
        <f t="shared" si="30"/>
        <v xml:space="preserve"> &lt;&gt;</v>
      </c>
      <c r="AU73" s="92" t="str">
        <f t="shared" si="31"/>
        <v xml:space="preserve"> стр.210</v>
      </c>
      <c r="AV73" s="92" t="str">
        <f t="shared" si="32"/>
        <v/>
      </c>
      <c r="AW73" s="92" t="str">
        <f t="shared" si="33"/>
        <v xml:space="preserve"> гр.7</v>
      </c>
      <c r="AX73" s="92" t="str">
        <f t="shared" si="34"/>
        <v/>
      </c>
      <c r="AY73" s="92" t="str">
        <f t="shared" si="35"/>
        <v xml:space="preserve"> раздела 2</v>
      </c>
      <c r="AZ73" s="92" t="str">
        <f t="shared" si="36"/>
        <v xml:space="preserve"> ф.0503150</v>
      </c>
      <c r="BA73" s="79" t="str">
        <f t="shared" si="37"/>
        <v xml:space="preserve"> (тек.год)</v>
      </c>
      <c r="BB73" s="92" t="str">
        <f t="shared" si="38"/>
        <v xml:space="preserve"> - недопустимо.</v>
      </c>
      <c r="BC73" s="685" t="s">
        <v>1521</v>
      </c>
    </row>
    <row r="74" spans="2:55" s="23" customFormat="1" hidden="1" outlineLevel="1" x14ac:dyDescent="0.25">
      <c r="B74" s="650"/>
      <c r="C74" s="654"/>
      <c r="D74" s="654"/>
      <c r="E74" s="654"/>
      <c r="F74" s="654"/>
      <c r="G74" s="654"/>
      <c r="H74" s="654"/>
      <c r="I74" s="729" t="s">
        <v>117</v>
      </c>
      <c r="J74" s="730"/>
      <c r="K74" s="730"/>
      <c r="L74" s="730"/>
      <c r="M74" s="730"/>
      <c r="N74" s="730"/>
      <c r="O74" s="730"/>
      <c r="P74" s="730"/>
      <c r="Q74" s="731"/>
      <c r="R74" s="655"/>
      <c r="S74" s="654"/>
      <c r="T74" s="654"/>
      <c r="U74" s="72"/>
      <c r="V74" s="72"/>
      <c r="W74" s="654"/>
      <c r="X74" s="654"/>
      <c r="Y74" s="369"/>
      <c r="Z74" s="654"/>
      <c r="AA74" s="654"/>
      <c r="AB74" s="654"/>
      <c r="AC74" s="708"/>
      <c r="AD74" s="648"/>
      <c r="AE74" s="648"/>
      <c r="AF74" s="726"/>
      <c r="AG74" s="728"/>
      <c r="AH74" s="656"/>
      <c r="AI74" s="656"/>
      <c r="AJ74" s="6"/>
      <c r="AK74" s="6"/>
      <c r="AL74" s="6"/>
      <c r="AM74" s="92"/>
      <c r="AN74" s="92"/>
      <c r="AO74" s="92"/>
      <c r="AP74" s="92"/>
      <c r="AQ74" s="92"/>
      <c r="AR74" s="92"/>
      <c r="AS74" s="79"/>
      <c r="AT74" s="92"/>
      <c r="AU74" s="92"/>
      <c r="AV74" s="92"/>
      <c r="AW74" s="92"/>
      <c r="AX74" s="92"/>
      <c r="AY74" s="92"/>
      <c r="AZ74" s="92"/>
      <c r="BA74" s="79"/>
      <c r="BB74" s="92"/>
      <c r="BC74" s="685"/>
    </row>
    <row r="75" spans="2:55" s="23" customFormat="1" hidden="1" outlineLevel="1" x14ac:dyDescent="0.25">
      <c r="B75" s="637"/>
      <c r="C75" s="639"/>
      <c r="D75" s="639"/>
      <c r="E75" s="639"/>
      <c r="F75" s="639"/>
      <c r="G75" s="639"/>
      <c r="H75" s="639"/>
      <c r="I75" s="25" t="s">
        <v>115</v>
      </c>
      <c r="J75" s="25" t="s">
        <v>1155</v>
      </c>
      <c r="K75" s="251" t="s">
        <v>1527</v>
      </c>
      <c r="L75" s="25"/>
      <c r="M75" s="25" t="s">
        <v>131</v>
      </c>
      <c r="N75" s="25" t="s">
        <v>1130</v>
      </c>
      <c r="O75" s="25"/>
      <c r="P75" s="25" t="s">
        <v>1133</v>
      </c>
      <c r="Q75" s="25"/>
      <c r="R75" s="641"/>
      <c r="S75" s="639"/>
      <c r="T75" s="639"/>
      <c r="U75" s="55"/>
      <c r="V75" s="55"/>
      <c r="W75" s="639"/>
      <c r="X75" s="639"/>
      <c r="Y75" s="365"/>
      <c r="Z75" s="639"/>
      <c r="AA75" s="639"/>
      <c r="AB75" s="639"/>
      <c r="AC75" s="676"/>
      <c r="AD75" s="649"/>
      <c r="AE75" s="649"/>
      <c r="AF75" s="727"/>
      <c r="AG75" s="678"/>
      <c r="AH75" s="653"/>
      <c r="AI75" s="653"/>
      <c r="AJ75" s="6"/>
      <c r="AK75" s="6"/>
      <c r="AL75" s="6"/>
      <c r="AM75" s="92"/>
      <c r="AN75" s="92"/>
      <c r="AO75" s="92"/>
      <c r="AP75" s="92"/>
      <c r="AQ75" s="92"/>
      <c r="AR75" s="92"/>
      <c r="AS75" s="79"/>
      <c r="AT75" s="92"/>
      <c r="AU75" s="92"/>
      <c r="AV75" s="92"/>
      <c r="AW75" s="92"/>
      <c r="AX75" s="92"/>
      <c r="AY75" s="92"/>
      <c r="AZ75" s="92"/>
      <c r="BA75" s="79"/>
      <c r="BB75" s="92"/>
      <c r="BC75" s="685"/>
    </row>
    <row r="76" spans="2:55" s="23" customFormat="1" ht="15" customHeight="1" collapsed="1" x14ac:dyDescent="0.25">
      <c r="B76" s="623" t="s">
        <v>1156</v>
      </c>
      <c r="C76" s="624"/>
      <c r="D76" s="624"/>
      <c r="E76" s="624"/>
      <c r="F76" s="624"/>
      <c r="G76" s="624"/>
      <c r="H76" s="624"/>
      <c r="I76" s="624"/>
      <c r="J76" s="624"/>
      <c r="K76" s="624"/>
      <c r="L76" s="624"/>
      <c r="M76" s="624"/>
      <c r="N76" s="624"/>
      <c r="O76" s="624"/>
      <c r="P76" s="624"/>
      <c r="Q76" s="624"/>
      <c r="R76" s="624"/>
      <c r="S76" s="624"/>
      <c r="T76" s="624"/>
      <c r="U76" s="624"/>
      <c r="V76" s="624"/>
      <c r="W76" s="624"/>
      <c r="X76" s="624"/>
      <c r="Y76" s="624"/>
      <c r="Z76" s="624"/>
      <c r="AA76" s="624"/>
      <c r="AB76" s="624"/>
      <c r="AC76" s="624"/>
      <c r="AD76" s="624"/>
      <c r="AE76" s="624"/>
      <c r="AF76" s="624"/>
      <c r="AG76" s="153"/>
      <c r="AH76" s="32"/>
      <c r="AI76" s="32"/>
      <c r="AJ76" s="6">
        <f t="shared" ref="AJ76:AJ97" si="70">IF(AH76="Включена",1,0)</f>
        <v>0</v>
      </c>
      <c r="AK76" s="6">
        <f t="shared" ref="AK76:AK97" si="71">IF(AH76="Черновик",1,0)</f>
        <v>0</v>
      </c>
      <c r="AL76" s="6">
        <f t="shared" ref="AL76:AL97" si="72">IF(AH76="Отсутствует",1,0)</f>
        <v>0</v>
      </c>
      <c r="AM76" s="92"/>
      <c r="AN76" s="92"/>
      <c r="AO76" s="92"/>
      <c r="AP76" s="92"/>
      <c r="AQ76" s="92"/>
      <c r="AR76" s="92"/>
      <c r="AS76" s="79"/>
      <c r="AT76" s="92"/>
      <c r="AU76" s="92"/>
      <c r="AV76" s="92"/>
      <c r="AW76" s="92"/>
      <c r="AX76" s="92"/>
      <c r="AY76" s="92"/>
      <c r="AZ76" s="92"/>
      <c r="BA76" s="79"/>
      <c r="BB76" s="92"/>
    </row>
    <row r="77" spans="2:55" s="23" customFormat="1" ht="71.25" hidden="1" outlineLevel="1" x14ac:dyDescent="0.25">
      <c r="B77" s="24" t="str">
        <f t="shared" ref="B77:B92" si="73">"М"&amp;COUNTA($C77:C$81)&amp;"_"&amp;MID(I77,5,3)&amp;"_"&amp;MID(S77,5,3)</f>
        <v>М3_150_151</v>
      </c>
      <c r="C77" s="25" t="s">
        <v>116</v>
      </c>
      <c r="D77" s="25" t="s">
        <v>116</v>
      </c>
      <c r="E77" s="25" t="s">
        <v>117</v>
      </c>
      <c r="F77" s="25" t="s">
        <v>116</v>
      </c>
      <c r="G77" s="25" t="s">
        <v>116</v>
      </c>
      <c r="H77" s="25" t="s">
        <v>116</v>
      </c>
      <c r="I77" s="25" t="s">
        <v>644</v>
      </c>
      <c r="J77" s="25"/>
      <c r="K77" s="25" t="s">
        <v>1157</v>
      </c>
      <c r="L77" s="25"/>
      <c r="M77" s="25" t="s">
        <v>119</v>
      </c>
      <c r="N77" s="57" t="s">
        <v>1158</v>
      </c>
      <c r="O77" s="25"/>
      <c r="P77" s="57" t="s">
        <v>138</v>
      </c>
      <c r="Q77" s="25"/>
      <c r="R77" s="26" t="s">
        <v>122</v>
      </c>
      <c r="S77" s="25" t="s">
        <v>154</v>
      </c>
      <c r="T77" s="25"/>
      <c r="U77" s="25" t="s">
        <v>1157</v>
      </c>
      <c r="V77" s="25"/>
      <c r="W77" s="25" t="s">
        <v>125</v>
      </c>
      <c r="X77" s="25" t="s">
        <v>1159</v>
      </c>
      <c r="Y77" s="368"/>
      <c r="Z77" s="25"/>
      <c r="AA77" s="25" t="s">
        <v>134</v>
      </c>
      <c r="AB77" s="25"/>
      <c r="AC77" s="90" t="str">
        <f t="shared" ref="AC77:AC97" si="74">AM77&amp;AN77&amp;AO77&amp;AP77&amp;AQ77&amp;AR77&amp;AS77&amp;AT77&amp;AU77&amp;AV77&amp;AW77&amp;AX77&amp;AY77&amp;AZ77&amp;BA77&amp;BB77</f>
        <v>стр.101 + 110 + 120 - 040 - 050 
(в абсолютном значении) гр.6 раздела 1, 2 ф.0503150 &lt;&gt; стр.700
(в абсолютном значении) гр.4 раздела 3 ф.0503151 - недопустимо.</v>
      </c>
      <c r="AD77" s="66" t="s">
        <v>123</v>
      </c>
      <c r="AE77" s="66" t="s">
        <v>123</v>
      </c>
      <c r="AF77" s="29"/>
      <c r="AG77" s="30"/>
      <c r="AH77" s="32" t="s">
        <v>4</v>
      </c>
      <c r="AI77" s="32" t="s">
        <v>123</v>
      </c>
      <c r="AJ77" s="6">
        <f t="shared" si="70"/>
        <v>1</v>
      </c>
      <c r="AK77" s="6">
        <f t="shared" si="71"/>
        <v>0</v>
      </c>
      <c r="AL77" s="6">
        <f t="shared" si="72"/>
        <v>0</v>
      </c>
      <c r="AM77" s="92" t="str">
        <f t="shared" ref="AM77:AM97" si="75">IF(N77="*","по всем строкам","стр."&amp;N77)</f>
        <v>стр.101 + 110 + 120 - 040 - 050 
(в абсолютном значении)</v>
      </c>
      <c r="AN77" s="92" t="str">
        <f t="shared" ref="AN77:AN97" si="76">IF(O77="",""," (кроме стр."&amp;O77&amp;")")</f>
        <v/>
      </c>
      <c r="AO77" s="92" t="str">
        <f t="shared" ref="AO77:AO97" si="77">IF(P77="*"," по всем графам"," гр."&amp;P77)</f>
        <v xml:space="preserve"> гр.6</v>
      </c>
      <c r="AP77" s="92" t="str">
        <f t="shared" ref="AP77:AP97" si="78">IF(Q77="",""," (кроме гр."&amp;Q77&amp;")")</f>
        <v/>
      </c>
      <c r="AQ77" s="92" t="str">
        <f t="shared" ref="AQ77:AQ97" si="79">IF(M77="",""," раздела "&amp;M77)</f>
        <v xml:space="preserve"> раздела 1, 2</v>
      </c>
      <c r="AR77" s="92" t="str">
        <f t="shared" ref="AR77:AR97" si="80">" ф."&amp;I77</f>
        <v xml:space="preserve"> ф.0503150</v>
      </c>
      <c r="AS77" s="79" t="str">
        <f t="shared" ref="AS77:AS97" si="81">IF(J77="",""," ("&amp;J77&amp;")")</f>
        <v/>
      </c>
      <c r="AT77" s="92" t="str">
        <f t="shared" ref="AT77:AT97" si="82">IF(R77="="," &lt;&gt;",IF(R77="&lt;&gt;"," =",IF(R77="&gt;"," &lt;",IF(R77="&lt;"," &gt;",IF(R77="&gt;="," &lt;",IF(R77="&lt;="," &gt;",""))))))</f>
        <v xml:space="preserve"> &lt;&gt;</v>
      </c>
      <c r="AU77" s="92" t="str">
        <f t="shared" ref="AU77:AU97" si="83">IF(X77="*"," соответствующим строкам",IF(X77="",""," стр."&amp;X77))</f>
        <v xml:space="preserve"> стр.700
(в абсолютном значении)</v>
      </c>
      <c r="AV77" s="92" t="str">
        <f t="shared" ref="AV77:AV97" si="84">IF(Z77="",""," (кроме стр."&amp;Z77&amp;")")</f>
        <v/>
      </c>
      <c r="AW77" s="92" t="str">
        <f t="shared" ref="AW77:AW97" si="85">IF(AA77="*"," по соответствующим графам",IF(AA77="",""," гр."&amp;AA77))</f>
        <v xml:space="preserve"> гр.4</v>
      </c>
      <c r="AX77" s="92" t="str">
        <f t="shared" ref="AX77:AX97" si="86">IF(AB77="",""," (кроме гр."&amp;AB77&amp;")")</f>
        <v/>
      </c>
      <c r="AY77" s="92" t="str">
        <f t="shared" ref="AY77:AY97" si="87">IF(W77="",""," раздела "&amp;W77)</f>
        <v xml:space="preserve"> раздела 3</v>
      </c>
      <c r="AZ77" s="92" t="str">
        <f t="shared" ref="AZ77:AZ97" si="88">IF(S77="",""," ф."&amp;S77)</f>
        <v xml:space="preserve"> ф.0503151</v>
      </c>
      <c r="BA77" s="79" t="str">
        <f t="shared" ref="BA77:BA97" si="89">IF(T77="",""," ("&amp;T77&amp;")")</f>
        <v/>
      </c>
      <c r="BB77" s="92" t="str">
        <f t="shared" ref="BB77:BB97" si="90">IF(AF77="",IF(IF(OR(AD77="П",AE77="П"),"П","Б")="Б"," - недопустимо."," - требуется пояснение.")," - "&amp;AF77)</f>
        <v xml:space="preserve"> - недопустимо.</v>
      </c>
      <c r="BC77" s="23" t="s">
        <v>1160</v>
      </c>
    </row>
    <row r="78" spans="2:55" s="23" customFormat="1" ht="15" hidden="1" customHeight="1" outlineLevel="1" x14ac:dyDescent="0.25">
      <c r="B78" s="636" t="str">
        <f t="shared" si="73"/>
        <v>М2_150_151</v>
      </c>
      <c r="C78" s="638" t="s">
        <v>116</v>
      </c>
      <c r="D78" s="638" t="s">
        <v>116</v>
      </c>
      <c r="E78" s="638" t="s">
        <v>117</v>
      </c>
      <c r="F78" s="638" t="s">
        <v>116</v>
      </c>
      <c r="G78" s="638" t="s">
        <v>116</v>
      </c>
      <c r="H78" s="638" t="s">
        <v>116</v>
      </c>
      <c r="I78" s="638" t="s">
        <v>644</v>
      </c>
      <c r="J78" s="638"/>
      <c r="K78" s="638" t="s">
        <v>1157</v>
      </c>
      <c r="L78" s="98"/>
      <c r="M78" s="679" t="s">
        <v>119</v>
      </c>
      <c r="N78" s="57" t="s">
        <v>1161</v>
      </c>
      <c r="O78" s="732"/>
      <c r="P78" s="57" t="s">
        <v>422</v>
      </c>
      <c r="Q78" s="681"/>
      <c r="R78" s="640" t="s">
        <v>122</v>
      </c>
      <c r="S78" s="638" t="s">
        <v>154</v>
      </c>
      <c r="T78" s="638"/>
      <c r="U78" s="638" t="s">
        <v>1157</v>
      </c>
      <c r="V78" s="57"/>
      <c r="W78" s="638" t="s">
        <v>125</v>
      </c>
      <c r="X78" s="638" t="s">
        <v>1159</v>
      </c>
      <c r="Y78" s="364"/>
      <c r="Z78" s="638"/>
      <c r="AA78" s="638" t="s">
        <v>124</v>
      </c>
      <c r="AB78" s="638"/>
      <c r="AC78" s="675" t="str">
        <f t="shared" si="74"/>
        <v>стр.101 + 110 + 120 - 040 - 050  гр.7 раздела 1, 2 ф.0503150 &lt;&gt; стр.700
(в абсолютном значении) гр.5 раздела 3 ф.0503151 - недопустимо.</v>
      </c>
      <c r="AD78" s="647" t="s">
        <v>123</v>
      </c>
      <c r="AE78" s="647" t="s">
        <v>123</v>
      </c>
      <c r="AF78" s="638"/>
      <c r="AG78" s="677"/>
      <c r="AH78" s="652" t="s">
        <v>4</v>
      </c>
      <c r="AI78" s="652" t="s">
        <v>123</v>
      </c>
      <c r="AJ78" s="6">
        <f t="shared" si="70"/>
        <v>1</v>
      </c>
      <c r="AK78" s="6">
        <f t="shared" si="71"/>
        <v>0</v>
      </c>
      <c r="AL78" s="6">
        <f t="shared" si="72"/>
        <v>0</v>
      </c>
      <c r="AM78" s="92" t="str">
        <f t="shared" si="75"/>
        <v xml:space="preserve">стр.101 + 110 + 120 - 040 - 050 </v>
      </c>
      <c r="AN78" s="92" t="str">
        <f t="shared" si="76"/>
        <v/>
      </c>
      <c r="AO78" s="92" t="str">
        <f t="shared" si="77"/>
        <v xml:space="preserve"> гр.7</v>
      </c>
      <c r="AP78" s="92" t="str">
        <f t="shared" si="78"/>
        <v/>
      </c>
      <c r="AQ78" s="92" t="str">
        <f t="shared" si="79"/>
        <v xml:space="preserve"> раздела 1, 2</v>
      </c>
      <c r="AR78" s="92" t="str">
        <f t="shared" si="80"/>
        <v xml:space="preserve"> ф.0503150</v>
      </c>
      <c r="AS78" s="79" t="str">
        <f t="shared" si="81"/>
        <v/>
      </c>
      <c r="AT78" s="92" t="str">
        <f t="shared" si="82"/>
        <v xml:space="preserve"> &lt;&gt;</v>
      </c>
      <c r="AU78" s="92" t="str">
        <f t="shared" si="83"/>
        <v xml:space="preserve"> стр.700
(в абсолютном значении)</v>
      </c>
      <c r="AV78" s="92" t="str">
        <f t="shared" si="84"/>
        <v/>
      </c>
      <c r="AW78" s="92" t="str">
        <f t="shared" si="85"/>
        <v xml:space="preserve"> гр.5</v>
      </c>
      <c r="AX78" s="92" t="str">
        <f t="shared" si="86"/>
        <v/>
      </c>
      <c r="AY78" s="92" t="str">
        <f t="shared" si="87"/>
        <v xml:space="preserve"> раздела 3</v>
      </c>
      <c r="AZ78" s="92" t="str">
        <f t="shared" si="88"/>
        <v xml:space="preserve"> ф.0503151</v>
      </c>
      <c r="BA78" s="79" t="str">
        <f t="shared" si="89"/>
        <v/>
      </c>
      <c r="BB78" s="92" t="str">
        <f t="shared" si="90"/>
        <v xml:space="preserve"> - недопустимо.</v>
      </c>
      <c r="BC78" s="685" t="s">
        <v>1162</v>
      </c>
    </row>
    <row r="79" spans="2:55" s="23" customFormat="1" hidden="1" outlineLevel="1" x14ac:dyDescent="0.25">
      <c r="B79" s="650"/>
      <c r="C79" s="654"/>
      <c r="D79" s="654"/>
      <c r="E79" s="654"/>
      <c r="F79" s="654"/>
      <c r="G79" s="654"/>
      <c r="H79" s="654"/>
      <c r="I79" s="654"/>
      <c r="J79" s="654"/>
      <c r="K79" s="654"/>
      <c r="L79" s="141"/>
      <c r="M79" s="702"/>
      <c r="N79" s="72" t="s">
        <v>116</v>
      </c>
      <c r="O79" s="712"/>
      <c r="P79" s="72" t="s">
        <v>116</v>
      </c>
      <c r="Q79" s="706"/>
      <c r="R79" s="655"/>
      <c r="S79" s="654"/>
      <c r="T79" s="654"/>
      <c r="U79" s="654"/>
      <c r="V79" s="72"/>
      <c r="W79" s="654"/>
      <c r="X79" s="654"/>
      <c r="Y79" s="369"/>
      <c r="Z79" s="654"/>
      <c r="AA79" s="654"/>
      <c r="AB79" s="654"/>
      <c r="AC79" s="708"/>
      <c r="AD79" s="648"/>
      <c r="AE79" s="648"/>
      <c r="AF79" s="654"/>
      <c r="AG79" s="728"/>
      <c r="AH79" s="656"/>
      <c r="AI79" s="656"/>
      <c r="AJ79" s="6"/>
      <c r="AK79" s="6"/>
      <c r="AL79" s="6"/>
      <c r="AM79" s="92"/>
      <c r="AN79" s="92"/>
      <c r="AO79" s="92"/>
      <c r="AP79" s="92"/>
      <c r="AQ79" s="92"/>
      <c r="AR79" s="92"/>
      <c r="AS79" s="79"/>
      <c r="AT79" s="92"/>
      <c r="AU79" s="92"/>
      <c r="AV79" s="92"/>
      <c r="AW79" s="92"/>
      <c r="AX79" s="92"/>
      <c r="AY79" s="92"/>
      <c r="AZ79" s="92"/>
      <c r="BA79" s="79"/>
      <c r="BB79" s="92"/>
      <c r="BC79" s="685"/>
    </row>
    <row r="80" spans="2:55" s="23" customFormat="1" ht="45" hidden="1" outlineLevel="1" x14ac:dyDescent="0.25">
      <c r="B80" s="637"/>
      <c r="C80" s="639"/>
      <c r="D80" s="639"/>
      <c r="E80" s="639"/>
      <c r="F80" s="639"/>
      <c r="G80" s="639"/>
      <c r="H80" s="639"/>
      <c r="I80" s="639"/>
      <c r="J80" s="639"/>
      <c r="K80" s="639"/>
      <c r="L80" s="100"/>
      <c r="M80" s="680"/>
      <c r="N80" s="72" t="s">
        <v>1163</v>
      </c>
      <c r="O80" s="733"/>
      <c r="P80" s="72" t="s">
        <v>134</v>
      </c>
      <c r="Q80" s="682"/>
      <c r="R80" s="641"/>
      <c r="S80" s="639"/>
      <c r="T80" s="639"/>
      <c r="U80" s="639"/>
      <c r="V80" s="55"/>
      <c r="W80" s="639"/>
      <c r="X80" s="639"/>
      <c r="Y80" s="365"/>
      <c r="Z80" s="639"/>
      <c r="AA80" s="639"/>
      <c r="AB80" s="639"/>
      <c r="AC80" s="676"/>
      <c r="AD80" s="649"/>
      <c r="AE80" s="649"/>
      <c r="AF80" s="639"/>
      <c r="AG80" s="678"/>
      <c r="AH80" s="653"/>
      <c r="AI80" s="653"/>
      <c r="AJ80" s="6"/>
      <c r="AK80" s="6"/>
      <c r="AL80" s="6"/>
      <c r="AM80" s="92"/>
      <c r="AN80" s="92"/>
      <c r="AO80" s="92"/>
      <c r="AP80" s="92"/>
      <c r="AQ80" s="92"/>
      <c r="AR80" s="92"/>
      <c r="AS80" s="79"/>
      <c r="AT80" s="92"/>
      <c r="AU80" s="92"/>
      <c r="AV80" s="92"/>
      <c r="AW80" s="92"/>
      <c r="AX80" s="92"/>
      <c r="AY80" s="92"/>
      <c r="AZ80" s="92"/>
      <c r="BA80" s="79"/>
      <c r="BB80" s="92"/>
      <c r="BC80" s="685"/>
    </row>
    <row r="81" spans="2:55" s="23" customFormat="1" ht="15" hidden="1" customHeight="1" outlineLevel="1" x14ac:dyDescent="0.25">
      <c r="B81" s="636" t="str">
        <f t="shared" si="73"/>
        <v>М1_150_151</v>
      </c>
      <c r="C81" s="638" t="s">
        <v>116</v>
      </c>
      <c r="D81" s="638" t="s">
        <v>116</v>
      </c>
      <c r="E81" s="638" t="s">
        <v>117</v>
      </c>
      <c r="F81" s="638" t="s">
        <v>116</v>
      </c>
      <c r="G81" s="638" t="s">
        <v>116</v>
      </c>
      <c r="H81" s="638" t="s">
        <v>116</v>
      </c>
      <c r="I81" s="638" t="s">
        <v>644</v>
      </c>
      <c r="J81" s="638"/>
      <c r="K81" s="638" t="s">
        <v>1157</v>
      </c>
      <c r="L81" s="98"/>
      <c r="M81" s="679" t="s">
        <v>119</v>
      </c>
      <c r="N81" s="57" t="s">
        <v>1161</v>
      </c>
      <c r="O81" s="732"/>
      <c r="P81" s="57" t="s">
        <v>143</v>
      </c>
      <c r="Q81" s="681"/>
      <c r="R81" s="640" t="s">
        <v>122</v>
      </c>
      <c r="S81" s="638" t="s">
        <v>154</v>
      </c>
      <c r="T81" s="638"/>
      <c r="U81" s="638" t="s">
        <v>1157</v>
      </c>
      <c r="V81" s="57"/>
      <c r="W81" s="638" t="s">
        <v>125</v>
      </c>
      <c r="X81" s="638" t="s">
        <v>1159</v>
      </c>
      <c r="Y81" s="364"/>
      <c r="Z81" s="638"/>
      <c r="AA81" s="638" t="s">
        <v>138</v>
      </c>
      <c r="AB81" s="638"/>
      <c r="AC81" s="675" t="str">
        <f t="shared" si="74"/>
        <v>стр.101 + 110 + 120 - 040 - 050  гр.8 раздела 1, 2 ф.0503150 &lt;&gt; стр.700
(в абсолютном значении) гр.6 раздела 3 ф.0503151 - недопустимо.</v>
      </c>
      <c r="AD81" s="647" t="s">
        <v>123</v>
      </c>
      <c r="AE81" s="647" t="s">
        <v>123</v>
      </c>
      <c r="AF81" s="638"/>
      <c r="AG81" s="677"/>
      <c r="AH81" s="652" t="s">
        <v>4</v>
      </c>
      <c r="AI81" s="652" t="s">
        <v>123</v>
      </c>
      <c r="AJ81" s="6">
        <f t="shared" si="70"/>
        <v>1</v>
      </c>
      <c r="AK81" s="6">
        <f t="shared" si="71"/>
        <v>0</v>
      </c>
      <c r="AL81" s="6">
        <f t="shared" si="72"/>
        <v>0</v>
      </c>
      <c r="AM81" s="92" t="str">
        <f t="shared" si="75"/>
        <v xml:space="preserve">стр.101 + 110 + 120 - 040 - 050 </v>
      </c>
      <c r="AN81" s="92" t="str">
        <f t="shared" si="76"/>
        <v/>
      </c>
      <c r="AO81" s="92" t="str">
        <f t="shared" si="77"/>
        <v xml:space="preserve"> гр.8</v>
      </c>
      <c r="AP81" s="92" t="str">
        <f t="shared" si="78"/>
        <v/>
      </c>
      <c r="AQ81" s="92" t="str">
        <f t="shared" si="79"/>
        <v xml:space="preserve"> раздела 1, 2</v>
      </c>
      <c r="AR81" s="92" t="str">
        <f t="shared" si="80"/>
        <v xml:space="preserve"> ф.0503150</v>
      </c>
      <c r="AS81" s="79" t="str">
        <f t="shared" si="81"/>
        <v/>
      </c>
      <c r="AT81" s="92" t="str">
        <f t="shared" si="82"/>
        <v xml:space="preserve"> &lt;&gt;</v>
      </c>
      <c r="AU81" s="92" t="str">
        <f t="shared" si="83"/>
        <v xml:space="preserve"> стр.700
(в абсолютном значении)</v>
      </c>
      <c r="AV81" s="92" t="str">
        <f t="shared" si="84"/>
        <v/>
      </c>
      <c r="AW81" s="92" t="str">
        <f t="shared" si="85"/>
        <v xml:space="preserve"> гр.6</v>
      </c>
      <c r="AX81" s="92" t="str">
        <f t="shared" si="86"/>
        <v/>
      </c>
      <c r="AY81" s="92" t="str">
        <f t="shared" si="87"/>
        <v xml:space="preserve"> раздела 3</v>
      </c>
      <c r="AZ81" s="92" t="str">
        <f t="shared" si="88"/>
        <v xml:space="preserve"> ф.0503151</v>
      </c>
      <c r="BA81" s="79" t="str">
        <f t="shared" si="89"/>
        <v/>
      </c>
      <c r="BB81" s="92" t="str">
        <f t="shared" si="90"/>
        <v xml:space="preserve"> - недопустимо.</v>
      </c>
      <c r="BC81" s="685" t="s">
        <v>1164</v>
      </c>
    </row>
    <row r="82" spans="2:55" s="23" customFormat="1" hidden="1" outlineLevel="1" x14ac:dyDescent="0.25">
      <c r="B82" s="650"/>
      <c r="C82" s="654"/>
      <c r="D82" s="654"/>
      <c r="E82" s="654"/>
      <c r="F82" s="654"/>
      <c r="G82" s="654"/>
      <c r="H82" s="654"/>
      <c r="I82" s="654"/>
      <c r="J82" s="654"/>
      <c r="K82" s="654"/>
      <c r="L82" s="141"/>
      <c r="M82" s="702"/>
      <c r="N82" s="72" t="s">
        <v>116</v>
      </c>
      <c r="O82" s="712"/>
      <c r="P82" s="72" t="s">
        <v>116</v>
      </c>
      <c r="Q82" s="706"/>
      <c r="R82" s="655"/>
      <c r="S82" s="654"/>
      <c r="T82" s="654"/>
      <c r="U82" s="654"/>
      <c r="V82" s="72"/>
      <c r="W82" s="654"/>
      <c r="X82" s="654"/>
      <c r="Y82" s="369"/>
      <c r="Z82" s="654"/>
      <c r="AA82" s="654"/>
      <c r="AB82" s="654"/>
      <c r="AC82" s="708"/>
      <c r="AD82" s="648"/>
      <c r="AE82" s="648"/>
      <c r="AF82" s="654"/>
      <c r="AG82" s="728"/>
      <c r="AH82" s="656"/>
      <c r="AI82" s="656"/>
      <c r="AJ82" s="6"/>
      <c r="AK82" s="6"/>
      <c r="AL82" s="6"/>
      <c r="AM82" s="92"/>
      <c r="AN82" s="92"/>
      <c r="AO82" s="92"/>
      <c r="AP82" s="92"/>
      <c r="AQ82" s="92"/>
      <c r="AR82" s="92"/>
      <c r="AS82" s="79"/>
      <c r="AT82" s="92"/>
      <c r="AU82" s="92"/>
      <c r="AV82" s="92"/>
      <c r="AW82" s="92"/>
      <c r="AX82" s="92"/>
      <c r="AY82" s="92"/>
      <c r="AZ82" s="92"/>
      <c r="BA82" s="79"/>
      <c r="BB82" s="92"/>
      <c r="BC82" s="685"/>
    </row>
    <row r="83" spans="2:55" s="23" customFormat="1" ht="45" hidden="1" outlineLevel="1" x14ac:dyDescent="0.25">
      <c r="B83" s="637"/>
      <c r="C83" s="639"/>
      <c r="D83" s="639"/>
      <c r="E83" s="639"/>
      <c r="F83" s="639"/>
      <c r="G83" s="639"/>
      <c r="H83" s="639"/>
      <c r="I83" s="639"/>
      <c r="J83" s="639"/>
      <c r="K83" s="639"/>
      <c r="L83" s="100"/>
      <c r="M83" s="680"/>
      <c r="N83" s="55" t="s">
        <v>1163</v>
      </c>
      <c r="O83" s="733"/>
      <c r="P83" s="55" t="s">
        <v>124</v>
      </c>
      <c r="Q83" s="682"/>
      <c r="R83" s="641"/>
      <c r="S83" s="639"/>
      <c r="T83" s="639"/>
      <c r="U83" s="639"/>
      <c r="V83" s="55"/>
      <c r="W83" s="639"/>
      <c r="X83" s="639"/>
      <c r="Y83" s="365"/>
      <c r="Z83" s="639"/>
      <c r="AA83" s="639"/>
      <c r="AB83" s="639"/>
      <c r="AC83" s="676"/>
      <c r="AD83" s="649"/>
      <c r="AE83" s="649"/>
      <c r="AF83" s="639"/>
      <c r="AG83" s="678"/>
      <c r="AH83" s="653"/>
      <c r="AI83" s="653"/>
      <c r="AJ83" s="6"/>
      <c r="AK83" s="6"/>
      <c r="AL83" s="6"/>
      <c r="AM83" s="92"/>
      <c r="AN83" s="92"/>
      <c r="AO83" s="92"/>
      <c r="AP83" s="92"/>
      <c r="AQ83" s="92"/>
      <c r="AR83" s="92"/>
      <c r="AS83" s="79"/>
      <c r="AT83" s="92"/>
      <c r="AU83" s="92"/>
      <c r="AV83" s="92"/>
      <c r="AW83" s="92"/>
      <c r="AX83" s="92"/>
      <c r="AY83" s="92"/>
      <c r="AZ83" s="92"/>
      <c r="BA83" s="79"/>
      <c r="BB83" s="92"/>
      <c r="BC83" s="685"/>
    </row>
    <row r="84" spans="2:55" s="23" customFormat="1" ht="71.25" hidden="1" outlineLevel="1" x14ac:dyDescent="0.25">
      <c r="B84" s="24" t="str">
        <f t="shared" si="73"/>
        <v>М2_150_151</v>
      </c>
      <c r="C84" s="25" t="s">
        <v>116</v>
      </c>
      <c r="D84" s="25" t="s">
        <v>116</v>
      </c>
      <c r="E84" s="25" t="s">
        <v>117</v>
      </c>
      <c r="F84" s="25" t="s">
        <v>116</v>
      </c>
      <c r="G84" s="25" t="s">
        <v>116</v>
      </c>
      <c r="H84" s="25" t="s">
        <v>116</v>
      </c>
      <c r="I84" s="25" t="s">
        <v>644</v>
      </c>
      <c r="J84" s="25"/>
      <c r="K84" s="25" t="s">
        <v>1157</v>
      </c>
      <c r="L84" s="25"/>
      <c r="M84" s="25" t="s">
        <v>121</v>
      </c>
      <c r="N84" s="55" t="s">
        <v>1165</v>
      </c>
      <c r="O84" s="25"/>
      <c r="P84" s="55" t="s">
        <v>138</v>
      </c>
      <c r="Q84" s="25"/>
      <c r="R84" s="26" t="s">
        <v>122</v>
      </c>
      <c r="S84" s="25" t="s">
        <v>154</v>
      </c>
      <c r="T84" s="25"/>
      <c r="U84" s="25" t="s">
        <v>1157</v>
      </c>
      <c r="V84" s="25"/>
      <c r="W84" s="25" t="s">
        <v>125</v>
      </c>
      <c r="X84" s="25" t="s">
        <v>1166</v>
      </c>
      <c r="Y84" s="368"/>
      <c r="Z84" s="25"/>
      <c r="AA84" s="25" t="s">
        <v>134</v>
      </c>
      <c r="AB84" s="25"/>
      <c r="AC84" s="90" t="str">
        <f t="shared" si="74"/>
        <v>стр.040 + 050
(в абсолютном значении) гр.6 раздела 1 ф.0503150 &lt;&gt; стр.826
(в абсолютном значении) гр.4 раздела 3 ф.0503151 - недопустимо.</v>
      </c>
      <c r="AD84" s="66" t="s">
        <v>123</v>
      </c>
      <c r="AE84" s="66" t="s">
        <v>123</v>
      </c>
      <c r="AF84" s="29"/>
      <c r="AG84" s="30"/>
      <c r="AH84" s="32" t="s">
        <v>4</v>
      </c>
      <c r="AI84" s="32" t="s">
        <v>123</v>
      </c>
      <c r="AJ84" s="6">
        <f t="shared" si="70"/>
        <v>1</v>
      </c>
      <c r="AK84" s="6">
        <f t="shared" si="71"/>
        <v>0</v>
      </c>
      <c r="AL84" s="6">
        <f t="shared" si="72"/>
        <v>0</v>
      </c>
      <c r="AM84" s="92" t="str">
        <f t="shared" si="75"/>
        <v>стр.040 + 050
(в абсолютном значении)</v>
      </c>
      <c r="AN84" s="92" t="str">
        <f t="shared" si="76"/>
        <v/>
      </c>
      <c r="AO84" s="92" t="str">
        <f t="shared" si="77"/>
        <v xml:space="preserve"> гр.6</v>
      </c>
      <c r="AP84" s="92" t="str">
        <f t="shared" si="78"/>
        <v/>
      </c>
      <c r="AQ84" s="92" t="str">
        <f t="shared" si="79"/>
        <v xml:space="preserve"> раздела 1</v>
      </c>
      <c r="AR84" s="92" t="str">
        <f t="shared" si="80"/>
        <v xml:space="preserve"> ф.0503150</v>
      </c>
      <c r="AS84" s="79" t="str">
        <f t="shared" si="81"/>
        <v/>
      </c>
      <c r="AT84" s="92" t="str">
        <f t="shared" si="82"/>
        <v xml:space="preserve"> &lt;&gt;</v>
      </c>
      <c r="AU84" s="92" t="str">
        <f t="shared" si="83"/>
        <v xml:space="preserve"> стр.826
(в абсолютном значении)</v>
      </c>
      <c r="AV84" s="92" t="str">
        <f t="shared" si="84"/>
        <v/>
      </c>
      <c r="AW84" s="92" t="str">
        <f t="shared" si="85"/>
        <v xml:space="preserve"> гр.4</v>
      </c>
      <c r="AX84" s="92" t="str">
        <f t="shared" si="86"/>
        <v/>
      </c>
      <c r="AY84" s="92" t="str">
        <f t="shared" si="87"/>
        <v xml:space="preserve"> раздела 3</v>
      </c>
      <c r="AZ84" s="92" t="str">
        <f t="shared" si="88"/>
        <v xml:space="preserve"> ф.0503151</v>
      </c>
      <c r="BA84" s="79" t="str">
        <f t="shared" si="89"/>
        <v/>
      </c>
      <c r="BB84" s="92" t="str">
        <f t="shared" si="90"/>
        <v xml:space="preserve"> - недопустимо.</v>
      </c>
      <c r="BC84" s="23" t="s">
        <v>1167</v>
      </c>
    </row>
    <row r="85" spans="2:55" s="23" customFormat="1" ht="71.25" hidden="1" outlineLevel="1" x14ac:dyDescent="0.25">
      <c r="B85" s="24" t="str">
        <f t="shared" si="73"/>
        <v>М3_150_151</v>
      </c>
      <c r="C85" s="25" t="s">
        <v>116</v>
      </c>
      <c r="D85" s="25" t="s">
        <v>116</v>
      </c>
      <c r="E85" s="25" t="s">
        <v>117</v>
      </c>
      <c r="F85" s="25" t="s">
        <v>116</v>
      </c>
      <c r="G85" s="25" t="s">
        <v>116</v>
      </c>
      <c r="H85" s="25" t="s">
        <v>116</v>
      </c>
      <c r="I85" s="25" t="s">
        <v>644</v>
      </c>
      <c r="J85" s="25"/>
      <c r="K85" s="25" t="s">
        <v>1157</v>
      </c>
      <c r="L85" s="25"/>
      <c r="M85" s="25" t="s">
        <v>121</v>
      </c>
      <c r="N85" s="25" t="s">
        <v>1165</v>
      </c>
      <c r="O85" s="25"/>
      <c r="P85" s="25" t="s">
        <v>422</v>
      </c>
      <c r="Q85" s="25"/>
      <c r="R85" s="26" t="s">
        <v>122</v>
      </c>
      <c r="S85" s="25" t="s">
        <v>154</v>
      </c>
      <c r="T85" s="25"/>
      <c r="U85" s="25" t="s">
        <v>1157</v>
      </c>
      <c r="V85" s="25"/>
      <c r="W85" s="25" t="s">
        <v>125</v>
      </c>
      <c r="X85" s="25" t="s">
        <v>1166</v>
      </c>
      <c r="Y85" s="368"/>
      <c r="Z85" s="25"/>
      <c r="AA85" s="25" t="s">
        <v>124</v>
      </c>
      <c r="AB85" s="25"/>
      <c r="AC85" s="90" t="str">
        <f t="shared" si="74"/>
        <v>стр.040 + 050
(в абсолютном значении) гр.7 раздела 1 ф.0503150 &lt;&gt; стр.826
(в абсолютном значении) гр.5 раздела 3 ф.0503151 - недопустимо.</v>
      </c>
      <c r="AD85" s="66" t="s">
        <v>123</v>
      </c>
      <c r="AE85" s="66" t="s">
        <v>123</v>
      </c>
      <c r="AF85" s="29"/>
      <c r="AG85" s="30"/>
      <c r="AH85" s="32" t="s">
        <v>4</v>
      </c>
      <c r="AI85" s="32" t="s">
        <v>123</v>
      </c>
      <c r="AJ85" s="6">
        <f t="shared" si="70"/>
        <v>1</v>
      </c>
      <c r="AK85" s="6">
        <f t="shared" si="71"/>
        <v>0</v>
      </c>
      <c r="AL85" s="6">
        <f t="shared" si="72"/>
        <v>0</v>
      </c>
      <c r="AM85" s="92" t="str">
        <f t="shared" si="75"/>
        <v>стр.040 + 050
(в абсолютном значении)</v>
      </c>
      <c r="AN85" s="92" t="str">
        <f t="shared" si="76"/>
        <v/>
      </c>
      <c r="AO85" s="92" t="str">
        <f t="shared" si="77"/>
        <v xml:space="preserve"> гр.7</v>
      </c>
      <c r="AP85" s="92" t="str">
        <f t="shared" si="78"/>
        <v/>
      </c>
      <c r="AQ85" s="92" t="str">
        <f t="shared" si="79"/>
        <v xml:space="preserve"> раздела 1</v>
      </c>
      <c r="AR85" s="92" t="str">
        <f t="shared" si="80"/>
        <v xml:space="preserve"> ф.0503150</v>
      </c>
      <c r="AS85" s="79" t="str">
        <f t="shared" si="81"/>
        <v/>
      </c>
      <c r="AT85" s="92" t="str">
        <f t="shared" si="82"/>
        <v xml:space="preserve"> &lt;&gt;</v>
      </c>
      <c r="AU85" s="92" t="str">
        <f t="shared" si="83"/>
        <v xml:space="preserve"> стр.826
(в абсолютном значении)</v>
      </c>
      <c r="AV85" s="92" t="str">
        <f t="shared" si="84"/>
        <v/>
      </c>
      <c r="AW85" s="92" t="str">
        <f t="shared" si="85"/>
        <v xml:space="preserve"> гр.5</v>
      </c>
      <c r="AX85" s="92" t="str">
        <f t="shared" si="86"/>
        <v/>
      </c>
      <c r="AY85" s="92" t="str">
        <f t="shared" si="87"/>
        <v xml:space="preserve"> раздела 3</v>
      </c>
      <c r="AZ85" s="92" t="str">
        <f t="shared" si="88"/>
        <v xml:space="preserve"> ф.0503151</v>
      </c>
      <c r="BA85" s="79" t="str">
        <f t="shared" si="89"/>
        <v/>
      </c>
      <c r="BB85" s="92" t="str">
        <f t="shared" si="90"/>
        <v xml:space="preserve"> - недопустимо.</v>
      </c>
      <c r="BC85" s="23" t="s">
        <v>1167</v>
      </c>
    </row>
    <row r="86" spans="2:55" s="23" customFormat="1" ht="71.25" hidden="1" outlineLevel="1" x14ac:dyDescent="0.25">
      <c r="B86" s="24" t="str">
        <f t="shared" si="73"/>
        <v>М4_150_151</v>
      </c>
      <c r="C86" s="25" t="s">
        <v>116</v>
      </c>
      <c r="D86" s="25" t="s">
        <v>116</v>
      </c>
      <c r="E86" s="25" t="s">
        <v>117</v>
      </c>
      <c r="F86" s="25" t="s">
        <v>116</v>
      </c>
      <c r="G86" s="25" t="s">
        <v>116</v>
      </c>
      <c r="H86" s="25" t="s">
        <v>116</v>
      </c>
      <c r="I86" s="25" t="s">
        <v>644</v>
      </c>
      <c r="J86" s="25"/>
      <c r="K86" s="25" t="s">
        <v>1157</v>
      </c>
      <c r="L86" s="25"/>
      <c r="M86" s="25" t="s">
        <v>121</v>
      </c>
      <c r="N86" s="25" t="s">
        <v>1165</v>
      </c>
      <c r="O86" s="25"/>
      <c r="P86" s="25" t="s">
        <v>143</v>
      </c>
      <c r="Q86" s="25"/>
      <c r="R86" s="26" t="s">
        <v>122</v>
      </c>
      <c r="S86" s="25" t="s">
        <v>154</v>
      </c>
      <c r="T86" s="25"/>
      <c r="U86" s="25" t="s">
        <v>1157</v>
      </c>
      <c r="V86" s="25"/>
      <c r="W86" s="25" t="s">
        <v>125</v>
      </c>
      <c r="X86" s="25" t="s">
        <v>1166</v>
      </c>
      <c r="Y86" s="368"/>
      <c r="Z86" s="25"/>
      <c r="AA86" s="25" t="s">
        <v>138</v>
      </c>
      <c r="AB86" s="25"/>
      <c r="AC86" s="90" t="str">
        <f t="shared" si="74"/>
        <v>стр.040 + 050
(в абсолютном значении) гр.8 раздела 1 ф.0503150 &lt;&gt; стр.826
(в абсолютном значении) гр.6 раздела 3 ф.0503151 - недопустимо.</v>
      </c>
      <c r="AD86" s="66" t="s">
        <v>123</v>
      </c>
      <c r="AE86" s="66" t="s">
        <v>123</v>
      </c>
      <c r="AF86" s="29"/>
      <c r="AG86" s="30"/>
      <c r="AH86" s="32" t="s">
        <v>4</v>
      </c>
      <c r="AI86" s="32" t="s">
        <v>123</v>
      </c>
      <c r="AJ86" s="6">
        <f t="shared" si="70"/>
        <v>1</v>
      </c>
      <c r="AK86" s="6">
        <f t="shared" si="71"/>
        <v>0</v>
      </c>
      <c r="AL86" s="6">
        <f t="shared" si="72"/>
        <v>0</v>
      </c>
      <c r="AM86" s="92" t="str">
        <f t="shared" si="75"/>
        <v>стр.040 + 050
(в абсолютном значении)</v>
      </c>
      <c r="AN86" s="92" t="str">
        <f t="shared" si="76"/>
        <v/>
      </c>
      <c r="AO86" s="92" t="str">
        <f t="shared" si="77"/>
        <v xml:space="preserve"> гр.8</v>
      </c>
      <c r="AP86" s="92" t="str">
        <f t="shared" si="78"/>
        <v/>
      </c>
      <c r="AQ86" s="92" t="str">
        <f t="shared" si="79"/>
        <v xml:space="preserve"> раздела 1</v>
      </c>
      <c r="AR86" s="92" t="str">
        <f t="shared" si="80"/>
        <v xml:space="preserve"> ф.0503150</v>
      </c>
      <c r="AS86" s="79" t="str">
        <f t="shared" si="81"/>
        <v/>
      </c>
      <c r="AT86" s="92" t="str">
        <f t="shared" si="82"/>
        <v xml:space="preserve"> &lt;&gt;</v>
      </c>
      <c r="AU86" s="92" t="str">
        <f t="shared" si="83"/>
        <v xml:space="preserve"> стр.826
(в абсолютном значении)</v>
      </c>
      <c r="AV86" s="92" t="str">
        <f t="shared" si="84"/>
        <v/>
      </c>
      <c r="AW86" s="92" t="str">
        <f t="shared" si="85"/>
        <v xml:space="preserve"> гр.6</v>
      </c>
      <c r="AX86" s="92" t="str">
        <f t="shared" si="86"/>
        <v/>
      </c>
      <c r="AY86" s="92" t="str">
        <f t="shared" si="87"/>
        <v xml:space="preserve"> раздела 3</v>
      </c>
      <c r="AZ86" s="92" t="str">
        <f t="shared" si="88"/>
        <v xml:space="preserve"> ф.0503151</v>
      </c>
      <c r="BA86" s="79" t="str">
        <f t="shared" si="89"/>
        <v/>
      </c>
      <c r="BB86" s="92" t="str">
        <f t="shared" si="90"/>
        <v xml:space="preserve"> - недопустимо.</v>
      </c>
      <c r="BC86" s="23" t="s">
        <v>1167</v>
      </c>
    </row>
    <row r="87" spans="2:55" s="23" customFormat="1" ht="71.25" hidden="1" outlineLevel="1" x14ac:dyDescent="0.25">
      <c r="B87" s="24" t="str">
        <f t="shared" si="73"/>
        <v>М5_150_151</v>
      </c>
      <c r="C87" s="25" t="s">
        <v>116</v>
      </c>
      <c r="D87" s="25" t="s">
        <v>116</v>
      </c>
      <c r="E87" s="25" t="s">
        <v>117</v>
      </c>
      <c r="F87" s="25" t="s">
        <v>116</v>
      </c>
      <c r="G87" s="25" t="s">
        <v>116</v>
      </c>
      <c r="H87" s="25" t="s">
        <v>116</v>
      </c>
      <c r="I87" s="25" t="s">
        <v>644</v>
      </c>
      <c r="J87" s="25"/>
      <c r="K87" s="25" t="s">
        <v>1157</v>
      </c>
      <c r="L87" s="25"/>
      <c r="M87" s="25" t="s">
        <v>131</v>
      </c>
      <c r="N87" s="25" t="s">
        <v>1168</v>
      </c>
      <c r="O87" s="25"/>
      <c r="P87" s="25" t="s">
        <v>138</v>
      </c>
      <c r="Q87" s="25"/>
      <c r="R87" s="26" t="s">
        <v>122</v>
      </c>
      <c r="S87" s="25" t="s">
        <v>154</v>
      </c>
      <c r="T87" s="25"/>
      <c r="U87" s="25" t="s">
        <v>1157</v>
      </c>
      <c r="V87" s="25"/>
      <c r="W87" s="25" t="s">
        <v>125</v>
      </c>
      <c r="X87" s="25" t="s">
        <v>1169</v>
      </c>
      <c r="Y87" s="368"/>
      <c r="Z87" s="25"/>
      <c r="AA87" s="25" t="s">
        <v>134</v>
      </c>
      <c r="AB87" s="25"/>
      <c r="AC87" s="90" t="str">
        <f t="shared" si="74"/>
        <v>стр.110 + 120
(в абсолютном значении) гр.6 раздела 2 ф.0503150 &lt;&gt; стр.825
(в абсолютном значении) гр.4 раздела 3 ф.0503151 - недопустимо.</v>
      </c>
      <c r="AD87" s="66" t="s">
        <v>123</v>
      </c>
      <c r="AE87" s="66" t="s">
        <v>123</v>
      </c>
      <c r="AF87" s="29"/>
      <c r="AG87" s="30"/>
      <c r="AH87" s="32" t="s">
        <v>4</v>
      </c>
      <c r="AI87" s="32" t="s">
        <v>123</v>
      </c>
      <c r="AJ87" s="6">
        <f t="shared" si="70"/>
        <v>1</v>
      </c>
      <c r="AK87" s="6">
        <f t="shared" si="71"/>
        <v>0</v>
      </c>
      <c r="AL87" s="6">
        <f t="shared" si="72"/>
        <v>0</v>
      </c>
      <c r="AM87" s="92" t="str">
        <f t="shared" si="75"/>
        <v>стр.110 + 120
(в абсолютном значении)</v>
      </c>
      <c r="AN87" s="92" t="str">
        <f t="shared" si="76"/>
        <v/>
      </c>
      <c r="AO87" s="92" t="str">
        <f t="shared" si="77"/>
        <v xml:space="preserve"> гр.6</v>
      </c>
      <c r="AP87" s="92" t="str">
        <f t="shared" si="78"/>
        <v/>
      </c>
      <c r="AQ87" s="92" t="str">
        <f t="shared" si="79"/>
        <v xml:space="preserve"> раздела 2</v>
      </c>
      <c r="AR87" s="92" t="str">
        <f t="shared" si="80"/>
        <v xml:space="preserve"> ф.0503150</v>
      </c>
      <c r="AS87" s="79" t="str">
        <f t="shared" si="81"/>
        <v/>
      </c>
      <c r="AT87" s="92" t="str">
        <f t="shared" si="82"/>
        <v xml:space="preserve"> &lt;&gt;</v>
      </c>
      <c r="AU87" s="92" t="str">
        <f t="shared" si="83"/>
        <v xml:space="preserve"> стр.825
(в абсолютном значении)</v>
      </c>
      <c r="AV87" s="92" t="str">
        <f t="shared" si="84"/>
        <v/>
      </c>
      <c r="AW87" s="92" t="str">
        <f t="shared" si="85"/>
        <v xml:space="preserve"> гр.4</v>
      </c>
      <c r="AX87" s="92" t="str">
        <f t="shared" si="86"/>
        <v/>
      </c>
      <c r="AY87" s="92" t="str">
        <f t="shared" si="87"/>
        <v xml:space="preserve"> раздела 3</v>
      </c>
      <c r="AZ87" s="92" t="str">
        <f t="shared" si="88"/>
        <v xml:space="preserve"> ф.0503151</v>
      </c>
      <c r="BA87" s="79" t="str">
        <f t="shared" si="89"/>
        <v/>
      </c>
      <c r="BB87" s="92" t="str">
        <f t="shared" si="90"/>
        <v xml:space="preserve"> - недопустимо.</v>
      </c>
      <c r="BC87" s="23" t="s">
        <v>1170</v>
      </c>
    </row>
    <row r="88" spans="2:55" s="23" customFormat="1" ht="71.25" hidden="1" outlineLevel="1" x14ac:dyDescent="0.25">
      <c r="B88" s="24" t="str">
        <f t="shared" si="73"/>
        <v>М6_150_151</v>
      </c>
      <c r="C88" s="25" t="s">
        <v>116</v>
      </c>
      <c r="D88" s="25" t="s">
        <v>116</v>
      </c>
      <c r="E88" s="25" t="s">
        <v>117</v>
      </c>
      <c r="F88" s="25" t="s">
        <v>116</v>
      </c>
      <c r="G88" s="25" t="s">
        <v>116</v>
      </c>
      <c r="H88" s="25" t="s">
        <v>116</v>
      </c>
      <c r="I88" s="25" t="s">
        <v>644</v>
      </c>
      <c r="J88" s="25"/>
      <c r="K88" s="25" t="s">
        <v>1157</v>
      </c>
      <c r="L88" s="25"/>
      <c r="M88" s="25" t="s">
        <v>131</v>
      </c>
      <c r="N88" s="25" t="s">
        <v>1168</v>
      </c>
      <c r="O88" s="25"/>
      <c r="P88" s="25" t="s">
        <v>422</v>
      </c>
      <c r="Q88" s="25"/>
      <c r="R88" s="26" t="s">
        <v>122</v>
      </c>
      <c r="S88" s="25" t="s">
        <v>154</v>
      </c>
      <c r="T88" s="25"/>
      <c r="U88" s="25" t="s">
        <v>1157</v>
      </c>
      <c r="V88" s="25"/>
      <c r="W88" s="25" t="s">
        <v>125</v>
      </c>
      <c r="X88" s="25" t="s">
        <v>1169</v>
      </c>
      <c r="Y88" s="368"/>
      <c r="Z88" s="25"/>
      <c r="AA88" s="25" t="s">
        <v>124</v>
      </c>
      <c r="AB88" s="25"/>
      <c r="AC88" s="90" t="str">
        <f t="shared" si="74"/>
        <v>стр.110 + 120
(в абсолютном значении) гр.7 раздела 2 ф.0503150 &lt;&gt; стр.825
(в абсолютном значении) гр.5 раздела 3 ф.0503151 - недопустимо.</v>
      </c>
      <c r="AD88" s="66" t="s">
        <v>123</v>
      </c>
      <c r="AE88" s="66" t="s">
        <v>123</v>
      </c>
      <c r="AF88" s="29"/>
      <c r="AG88" s="30"/>
      <c r="AH88" s="32" t="s">
        <v>4</v>
      </c>
      <c r="AI88" s="32" t="s">
        <v>123</v>
      </c>
      <c r="AJ88" s="6">
        <f t="shared" si="70"/>
        <v>1</v>
      </c>
      <c r="AK88" s="6">
        <f t="shared" si="71"/>
        <v>0</v>
      </c>
      <c r="AL88" s="6">
        <f t="shared" si="72"/>
        <v>0</v>
      </c>
      <c r="AM88" s="92" t="str">
        <f t="shared" si="75"/>
        <v>стр.110 + 120
(в абсолютном значении)</v>
      </c>
      <c r="AN88" s="92" t="str">
        <f t="shared" si="76"/>
        <v/>
      </c>
      <c r="AO88" s="92" t="str">
        <f t="shared" si="77"/>
        <v xml:space="preserve"> гр.7</v>
      </c>
      <c r="AP88" s="92" t="str">
        <f t="shared" si="78"/>
        <v/>
      </c>
      <c r="AQ88" s="92" t="str">
        <f t="shared" si="79"/>
        <v xml:space="preserve"> раздела 2</v>
      </c>
      <c r="AR88" s="92" t="str">
        <f t="shared" si="80"/>
        <v xml:space="preserve"> ф.0503150</v>
      </c>
      <c r="AS88" s="79" t="str">
        <f t="shared" si="81"/>
        <v/>
      </c>
      <c r="AT88" s="92" t="str">
        <f t="shared" si="82"/>
        <v xml:space="preserve"> &lt;&gt;</v>
      </c>
      <c r="AU88" s="92" t="str">
        <f t="shared" si="83"/>
        <v xml:space="preserve"> стр.825
(в абсолютном значении)</v>
      </c>
      <c r="AV88" s="92" t="str">
        <f t="shared" si="84"/>
        <v/>
      </c>
      <c r="AW88" s="92" t="str">
        <f t="shared" si="85"/>
        <v xml:space="preserve"> гр.5</v>
      </c>
      <c r="AX88" s="92" t="str">
        <f t="shared" si="86"/>
        <v/>
      </c>
      <c r="AY88" s="92" t="str">
        <f t="shared" si="87"/>
        <v xml:space="preserve"> раздела 3</v>
      </c>
      <c r="AZ88" s="92" t="str">
        <f t="shared" si="88"/>
        <v xml:space="preserve"> ф.0503151</v>
      </c>
      <c r="BA88" s="79" t="str">
        <f t="shared" si="89"/>
        <v/>
      </c>
      <c r="BB88" s="92" t="str">
        <f t="shared" si="90"/>
        <v xml:space="preserve"> - недопустимо.</v>
      </c>
      <c r="BC88" s="23" t="s">
        <v>1170</v>
      </c>
    </row>
    <row r="89" spans="2:55" s="23" customFormat="1" ht="71.25" hidden="1" outlineLevel="1" x14ac:dyDescent="0.25">
      <c r="B89" s="24" t="str">
        <f t="shared" si="73"/>
        <v>М7_150_151</v>
      </c>
      <c r="C89" s="25" t="s">
        <v>116</v>
      </c>
      <c r="D89" s="25" t="s">
        <v>116</v>
      </c>
      <c r="E89" s="25" t="s">
        <v>117</v>
      </c>
      <c r="F89" s="25" t="s">
        <v>116</v>
      </c>
      <c r="G89" s="25" t="s">
        <v>116</v>
      </c>
      <c r="H89" s="25" t="s">
        <v>116</v>
      </c>
      <c r="I89" s="25" t="s">
        <v>644</v>
      </c>
      <c r="J89" s="25"/>
      <c r="K89" s="25" t="s">
        <v>1157</v>
      </c>
      <c r="L89" s="25"/>
      <c r="M89" s="25" t="s">
        <v>131</v>
      </c>
      <c r="N89" s="25" t="s">
        <v>1168</v>
      </c>
      <c r="O89" s="25"/>
      <c r="P89" s="25" t="s">
        <v>143</v>
      </c>
      <c r="Q89" s="25"/>
      <c r="R89" s="26" t="s">
        <v>122</v>
      </c>
      <c r="S89" s="25" t="s">
        <v>154</v>
      </c>
      <c r="T89" s="25"/>
      <c r="U89" s="25" t="s">
        <v>1157</v>
      </c>
      <c r="V89" s="25"/>
      <c r="W89" s="25" t="s">
        <v>125</v>
      </c>
      <c r="X89" s="25" t="s">
        <v>1169</v>
      </c>
      <c r="Y89" s="368"/>
      <c r="Z89" s="25"/>
      <c r="AA89" s="25" t="s">
        <v>138</v>
      </c>
      <c r="AB89" s="25"/>
      <c r="AC89" s="90" t="str">
        <f t="shared" si="74"/>
        <v>стр.110 + 120
(в абсолютном значении) гр.8 раздела 2 ф.0503150 &lt;&gt; стр.825
(в абсолютном значении) гр.6 раздела 3 ф.0503151 - недопустимо.</v>
      </c>
      <c r="AD89" s="66" t="s">
        <v>123</v>
      </c>
      <c r="AE89" s="66" t="s">
        <v>123</v>
      </c>
      <c r="AF89" s="29"/>
      <c r="AG89" s="30"/>
      <c r="AH89" s="32" t="s">
        <v>4</v>
      </c>
      <c r="AI89" s="32" t="s">
        <v>123</v>
      </c>
      <c r="AJ89" s="6">
        <f t="shared" si="70"/>
        <v>1</v>
      </c>
      <c r="AK89" s="6">
        <f t="shared" si="71"/>
        <v>0</v>
      </c>
      <c r="AL89" s="6">
        <f t="shared" si="72"/>
        <v>0</v>
      </c>
      <c r="AM89" s="92" t="str">
        <f t="shared" si="75"/>
        <v>стр.110 + 120
(в абсолютном значении)</v>
      </c>
      <c r="AN89" s="92" t="str">
        <f t="shared" si="76"/>
        <v/>
      </c>
      <c r="AO89" s="92" t="str">
        <f t="shared" si="77"/>
        <v xml:space="preserve"> гр.8</v>
      </c>
      <c r="AP89" s="92" t="str">
        <f t="shared" si="78"/>
        <v/>
      </c>
      <c r="AQ89" s="92" t="str">
        <f t="shared" si="79"/>
        <v xml:space="preserve"> раздела 2</v>
      </c>
      <c r="AR89" s="92" t="str">
        <f t="shared" si="80"/>
        <v xml:space="preserve"> ф.0503150</v>
      </c>
      <c r="AS89" s="79" t="str">
        <f t="shared" si="81"/>
        <v/>
      </c>
      <c r="AT89" s="92" t="str">
        <f t="shared" si="82"/>
        <v xml:space="preserve"> &lt;&gt;</v>
      </c>
      <c r="AU89" s="92" t="str">
        <f t="shared" si="83"/>
        <v xml:space="preserve"> стр.825
(в абсолютном значении)</v>
      </c>
      <c r="AV89" s="92" t="str">
        <f t="shared" si="84"/>
        <v/>
      </c>
      <c r="AW89" s="92" t="str">
        <f t="shared" si="85"/>
        <v xml:space="preserve"> гр.6</v>
      </c>
      <c r="AX89" s="92" t="str">
        <f t="shared" si="86"/>
        <v/>
      </c>
      <c r="AY89" s="92" t="str">
        <f t="shared" si="87"/>
        <v xml:space="preserve"> раздела 3</v>
      </c>
      <c r="AZ89" s="92" t="str">
        <f t="shared" si="88"/>
        <v xml:space="preserve"> ф.0503151</v>
      </c>
      <c r="BA89" s="79" t="str">
        <f t="shared" si="89"/>
        <v/>
      </c>
      <c r="BB89" s="92" t="str">
        <f t="shared" si="90"/>
        <v xml:space="preserve"> - недопустимо.</v>
      </c>
      <c r="BC89" s="23" t="s">
        <v>1170</v>
      </c>
    </row>
    <row r="90" spans="2:55" s="23" customFormat="1" ht="71.25" hidden="1" outlineLevel="1" x14ac:dyDescent="0.25">
      <c r="B90" s="24" t="str">
        <f t="shared" si="73"/>
        <v>М8_150_151</v>
      </c>
      <c r="C90" s="25" t="s">
        <v>116</v>
      </c>
      <c r="D90" s="25" t="s">
        <v>116</v>
      </c>
      <c r="E90" s="25" t="s">
        <v>117</v>
      </c>
      <c r="F90" s="25" t="s">
        <v>116</v>
      </c>
      <c r="G90" s="25" t="s">
        <v>116</v>
      </c>
      <c r="H90" s="25" t="s">
        <v>116</v>
      </c>
      <c r="I90" s="25" t="s">
        <v>644</v>
      </c>
      <c r="J90" s="25"/>
      <c r="K90" s="25" t="s">
        <v>1157</v>
      </c>
      <c r="L90" s="25"/>
      <c r="M90" s="25" t="s">
        <v>121</v>
      </c>
      <c r="N90" s="25" t="s">
        <v>1171</v>
      </c>
      <c r="O90" s="25"/>
      <c r="P90" s="25" t="s">
        <v>1052</v>
      </c>
      <c r="Q90" s="25"/>
      <c r="R90" s="26" t="s">
        <v>122</v>
      </c>
      <c r="S90" s="25" t="s">
        <v>154</v>
      </c>
      <c r="T90" s="25"/>
      <c r="U90" s="25" t="s">
        <v>1157</v>
      </c>
      <c r="V90" s="25"/>
      <c r="W90" s="25" t="s">
        <v>125</v>
      </c>
      <c r="X90" s="25" t="s">
        <v>1159</v>
      </c>
      <c r="Y90" s="368"/>
      <c r="Z90" s="25"/>
      <c r="AA90" s="25" t="s">
        <v>134</v>
      </c>
      <c r="AB90" s="25"/>
      <c r="AC90" s="90" t="str">
        <f t="shared" si="74"/>
        <v>стр.012 + 020
(в абсолютном значении) гр.3 - 6 раздела 1 ф.0503150 &lt;&gt; стр.700
(в абсолютном значении) гр.4 раздела 3 ф.0503151 - недопустимо.</v>
      </c>
      <c r="AD90" s="66" t="s">
        <v>123</v>
      </c>
      <c r="AE90" s="66" t="s">
        <v>123</v>
      </c>
      <c r="AF90" s="29"/>
      <c r="AG90" s="30"/>
      <c r="AH90" s="32" t="s">
        <v>4</v>
      </c>
      <c r="AI90" s="32" t="s">
        <v>123</v>
      </c>
      <c r="AJ90" s="6">
        <f t="shared" si="70"/>
        <v>1</v>
      </c>
      <c r="AK90" s="6">
        <f t="shared" si="71"/>
        <v>0</v>
      </c>
      <c r="AL90" s="6">
        <f t="shared" si="72"/>
        <v>0</v>
      </c>
      <c r="AM90" s="92" t="str">
        <f t="shared" si="75"/>
        <v>стр.012 + 020
(в абсолютном значении)</v>
      </c>
      <c r="AN90" s="92" t="str">
        <f t="shared" si="76"/>
        <v/>
      </c>
      <c r="AO90" s="92" t="str">
        <f t="shared" si="77"/>
        <v xml:space="preserve"> гр.3 - 6</v>
      </c>
      <c r="AP90" s="92" t="str">
        <f t="shared" si="78"/>
        <v/>
      </c>
      <c r="AQ90" s="92" t="str">
        <f t="shared" si="79"/>
        <v xml:space="preserve"> раздела 1</v>
      </c>
      <c r="AR90" s="92" t="str">
        <f t="shared" si="80"/>
        <v xml:space="preserve"> ф.0503150</v>
      </c>
      <c r="AS90" s="79" t="str">
        <f t="shared" si="81"/>
        <v/>
      </c>
      <c r="AT90" s="92" t="str">
        <f t="shared" si="82"/>
        <v xml:space="preserve"> &lt;&gt;</v>
      </c>
      <c r="AU90" s="92" t="str">
        <f t="shared" si="83"/>
        <v xml:space="preserve"> стр.700
(в абсолютном значении)</v>
      </c>
      <c r="AV90" s="92" t="str">
        <f t="shared" si="84"/>
        <v/>
      </c>
      <c r="AW90" s="92" t="str">
        <f t="shared" si="85"/>
        <v xml:space="preserve"> гр.4</v>
      </c>
      <c r="AX90" s="92" t="str">
        <f t="shared" si="86"/>
        <v/>
      </c>
      <c r="AY90" s="92" t="str">
        <f t="shared" si="87"/>
        <v xml:space="preserve"> раздела 3</v>
      </c>
      <c r="AZ90" s="92" t="str">
        <f t="shared" si="88"/>
        <v xml:space="preserve"> ф.0503151</v>
      </c>
      <c r="BA90" s="79" t="str">
        <f t="shared" si="89"/>
        <v/>
      </c>
      <c r="BB90" s="92" t="str">
        <f t="shared" si="90"/>
        <v xml:space="preserve"> - недопустимо.</v>
      </c>
      <c r="BC90" s="23" t="s">
        <v>1172</v>
      </c>
    </row>
    <row r="91" spans="2:55" s="23" customFormat="1" ht="71.25" hidden="1" outlineLevel="1" x14ac:dyDescent="0.25">
      <c r="B91" s="24" t="str">
        <f t="shared" si="73"/>
        <v>М9_150_151</v>
      </c>
      <c r="C91" s="25" t="s">
        <v>116</v>
      </c>
      <c r="D91" s="25" t="s">
        <v>116</v>
      </c>
      <c r="E91" s="25" t="s">
        <v>117</v>
      </c>
      <c r="F91" s="25" t="s">
        <v>116</v>
      </c>
      <c r="G91" s="25" t="s">
        <v>116</v>
      </c>
      <c r="H91" s="25" t="s">
        <v>116</v>
      </c>
      <c r="I91" s="25" t="s">
        <v>644</v>
      </c>
      <c r="J91" s="25"/>
      <c r="K91" s="25" t="s">
        <v>1157</v>
      </c>
      <c r="L91" s="25"/>
      <c r="M91" s="25" t="s">
        <v>121</v>
      </c>
      <c r="N91" s="25" t="s">
        <v>1171</v>
      </c>
      <c r="O91" s="25"/>
      <c r="P91" s="25" t="s">
        <v>405</v>
      </c>
      <c r="Q91" s="25"/>
      <c r="R91" s="26" t="s">
        <v>122</v>
      </c>
      <c r="S91" s="25" t="s">
        <v>154</v>
      </c>
      <c r="T91" s="25"/>
      <c r="U91" s="25" t="s">
        <v>1157</v>
      </c>
      <c r="V91" s="25"/>
      <c r="W91" s="25" t="s">
        <v>125</v>
      </c>
      <c r="X91" s="25" t="s">
        <v>1159</v>
      </c>
      <c r="Y91" s="368"/>
      <c r="Z91" s="25"/>
      <c r="AA91" s="25" t="s">
        <v>124</v>
      </c>
      <c r="AB91" s="25"/>
      <c r="AC91" s="90" t="str">
        <f t="shared" si="74"/>
        <v>стр.012 + 020
(в абсолютном значении) гр.4 - 7 раздела 1 ф.0503150 &lt;&gt; стр.700
(в абсолютном значении) гр.5 раздела 3 ф.0503151 - недопустимо.</v>
      </c>
      <c r="AD91" s="66" t="s">
        <v>123</v>
      </c>
      <c r="AE91" s="66" t="s">
        <v>123</v>
      </c>
      <c r="AF91" s="29"/>
      <c r="AG91" s="30"/>
      <c r="AH91" s="32" t="s">
        <v>4</v>
      </c>
      <c r="AI91" s="32" t="s">
        <v>123</v>
      </c>
      <c r="AJ91" s="6">
        <f t="shared" si="70"/>
        <v>1</v>
      </c>
      <c r="AK91" s="6">
        <f t="shared" si="71"/>
        <v>0</v>
      </c>
      <c r="AL91" s="6">
        <f t="shared" si="72"/>
        <v>0</v>
      </c>
      <c r="AM91" s="92" t="str">
        <f t="shared" si="75"/>
        <v>стр.012 + 020
(в абсолютном значении)</v>
      </c>
      <c r="AN91" s="92" t="str">
        <f t="shared" si="76"/>
        <v/>
      </c>
      <c r="AO91" s="92" t="str">
        <f t="shared" si="77"/>
        <v xml:space="preserve"> гр.4 - 7</v>
      </c>
      <c r="AP91" s="92" t="str">
        <f t="shared" si="78"/>
        <v/>
      </c>
      <c r="AQ91" s="92" t="str">
        <f t="shared" si="79"/>
        <v xml:space="preserve"> раздела 1</v>
      </c>
      <c r="AR91" s="92" t="str">
        <f t="shared" si="80"/>
        <v xml:space="preserve"> ф.0503150</v>
      </c>
      <c r="AS91" s="79" t="str">
        <f t="shared" si="81"/>
        <v/>
      </c>
      <c r="AT91" s="92" t="str">
        <f t="shared" si="82"/>
        <v xml:space="preserve"> &lt;&gt;</v>
      </c>
      <c r="AU91" s="92" t="str">
        <f t="shared" si="83"/>
        <v xml:space="preserve"> стр.700
(в абсолютном значении)</v>
      </c>
      <c r="AV91" s="92" t="str">
        <f t="shared" si="84"/>
        <v/>
      </c>
      <c r="AW91" s="92" t="str">
        <f t="shared" si="85"/>
        <v xml:space="preserve"> гр.5</v>
      </c>
      <c r="AX91" s="92" t="str">
        <f t="shared" si="86"/>
        <v/>
      </c>
      <c r="AY91" s="92" t="str">
        <f t="shared" si="87"/>
        <v xml:space="preserve"> раздела 3</v>
      </c>
      <c r="AZ91" s="92" t="str">
        <f t="shared" si="88"/>
        <v xml:space="preserve"> ф.0503151</v>
      </c>
      <c r="BA91" s="79" t="str">
        <f t="shared" si="89"/>
        <v/>
      </c>
      <c r="BB91" s="92" t="str">
        <f t="shared" si="90"/>
        <v xml:space="preserve"> - недопустимо.</v>
      </c>
      <c r="BC91" s="23" t="s">
        <v>1173</v>
      </c>
    </row>
    <row r="92" spans="2:55" s="23" customFormat="1" ht="71.25" hidden="1" outlineLevel="1" x14ac:dyDescent="0.25">
      <c r="B92" s="24" t="str">
        <f t="shared" si="73"/>
        <v>М10_150_151</v>
      </c>
      <c r="C92" s="25" t="s">
        <v>116</v>
      </c>
      <c r="D92" s="25" t="s">
        <v>116</v>
      </c>
      <c r="E92" s="25" t="s">
        <v>117</v>
      </c>
      <c r="F92" s="25" t="s">
        <v>116</v>
      </c>
      <c r="G92" s="25" t="s">
        <v>116</v>
      </c>
      <c r="H92" s="25" t="s">
        <v>116</v>
      </c>
      <c r="I92" s="25" t="s">
        <v>644</v>
      </c>
      <c r="J92" s="25"/>
      <c r="K92" s="25" t="s">
        <v>1157</v>
      </c>
      <c r="L92" s="25"/>
      <c r="M92" s="25" t="s">
        <v>121</v>
      </c>
      <c r="N92" s="25" t="s">
        <v>1171</v>
      </c>
      <c r="O92" s="25"/>
      <c r="P92" s="25" t="s">
        <v>1174</v>
      </c>
      <c r="Q92" s="25"/>
      <c r="R92" s="26" t="s">
        <v>122</v>
      </c>
      <c r="S92" s="25" t="s">
        <v>154</v>
      </c>
      <c r="T92" s="25"/>
      <c r="U92" s="25" t="s">
        <v>1157</v>
      </c>
      <c r="V92" s="25"/>
      <c r="W92" s="25" t="s">
        <v>125</v>
      </c>
      <c r="X92" s="25" t="s">
        <v>1159</v>
      </c>
      <c r="Y92" s="368"/>
      <c r="Z92" s="25"/>
      <c r="AA92" s="25" t="s">
        <v>138</v>
      </c>
      <c r="AB92" s="25"/>
      <c r="AC92" s="90" t="str">
        <f t="shared" si="74"/>
        <v>стр.012 + 020
(в абсолютном значении) гр.5 - 8 раздела 1 ф.0503150 &lt;&gt; стр.700
(в абсолютном значении) гр.6 раздела 3 ф.0503151 - недопустимо.</v>
      </c>
      <c r="AD92" s="66" t="s">
        <v>123</v>
      </c>
      <c r="AE92" s="66" t="s">
        <v>123</v>
      </c>
      <c r="AF92" s="29"/>
      <c r="AG92" s="30"/>
      <c r="AH92" s="32" t="s">
        <v>4</v>
      </c>
      <c r="AI92" s="32" t="s">
        <v>123</v>
      </c>
      <c r="AJ92" s="6">
        <f t="shared" si="70"/>
        <v>1</v>
      </c>
      <c r="AK92" s="6">
        <f t="shared" si="71"/>
        <v>0</v>
      </c>
      <c r="AL92" s="6">
        <f t="shared" si="72"/>
        <v>0</v>
      </c>
      <c r="AM92" s="92" t="str">
        <f t="shared" si="75"/>
        <v>стр.012 + 020
(в абсолютном значении)</v>
      </c>
      <c r="AN92" s="92" t="str">
        <f t="shared" si="76"/>
        <v/>
      </c>
      <c r="AO92" s="92" t="str">
        <f t="shared" si="77"/>
        <v xml:space="preserve"> гр.5 - 8</v>
      </c>
      <c r="AP92" s="92" t="str">
        <f t="shared" si="78"/>
        <v/>
      </c>
      <c r="AQ92" s="92" t="str">
        <f t="shared" si="79"/>
        <v xml:space="preserve"> раздела 1</v>
      </c>
      <c r="AR92" s="92" t="str">
        <f t="shared" si="80"/>
        <v xml:space="preserve"> ф.0503150</v>
      </c>
      <c r="AS92" s="79" t="str">
        <f t="shared" si="81"/>
        <v/>
      </c>
      <c r="AT92" s="92" t="str">
        <f t="shared" si="82"/>
        <v xml:space="preserve"> &lt;&gt;</v>
      </c>
      <c r="AU92" s="92" t="str">
        <f t="shared" si="83"/>
        <v xml:space="preserve"> стр.700
(в абсолютном значении)</v>
      </c>
      <c r="AV92" s="92" t="str">
        <f t="shared" si="84"/>
        <v/>
      </c>
      <c r="AW92" s="92" t="str">
        <f t="shared" si="85"/>
        <v xml:space="preserve"> гр.6</v>
      </c>
      <c r="AX92" s="92" t="str">
        <f t="shared" si="86"/>
        <v/>
      </c>
      <c r="AY92" s="92" t="str">
        <f t="shared" si="87"/>
        <v xml:space="preserve"> раздела 3</v>
      </c>
      <c r="AZ92" s="92" t="str">
        <f t="shared" si="88"/>
        <v xml:space="preserve"> ф.0503151</v>
      </c>
      <c r="BA92" s="79" t="str">
        <f t="shared" si="89"/>
        <v/>
      </c>
      <c r="BB92" s="92" t="str">
        <f t="shared" si="90"/>
        <v xml:space="preserve"> - недопустимо.</v>
      </c>
      <c r="BC92" s="23" t="s">
        <v>1175</v>
      </c>
    </row>
    <row r="93" spans="2:55" s="23" customFormat="1" collapsed="1" x14ac:dyDescent="0.25">
      <c r="B93" s="623" t="s">
        <v>1176</v>
      </c>
      <c r="C93" s="624"/>
      <c r="D93" s="624"/>
      <c r="E93" s="624"/>
      <c r="F93" s="624"/>
      <c r="G93" s="624"/>
      <c r="H93" s="624"/>
      <c r="I93" s="624"/>
      <c r="J93" s="624"/>
      <c r="K93" s="624"/>
      <c r="L93" s="624"/>
      <c r="M93" s="624"/>
      <c r="N93" s="624"/>
      <c r="O93" s="624"/>
      <c r="P93" s="624"/>
      <c r="Q93" s="624"/>
      <c r="R93" s="624"/>
      <c r="S93" s="624"/>
      <c r="T93" s="624"/>
      <c r="U93" s="624"/>
      <c r="V93" s="624"/>
      <c r="W93" s="624"/>
      <c r="X93" s="624"/>
      <c r="Y93" s="624"/>
      <c r="Z93" s="624"/>
      <c r="AA93" s="624"/>
      <c r="AB93" s="624"/>
      <c r="AC93" s="624"/>
      <c r="AD93" s="624"/>
      <c r="AE93" s="624"/>
      <c r="AF93" s="624"/>
      <c r="AG93" s="153"/>
      <c r="AH93" s="32"/>
      <c r="AI93" s="32"/>
      <c r="AJ93" s="6">
        <f t="shared" si="70"/>
        <v>0</v>
      </c>
      <c r="AK93" s="6">
        <f t="shared" si="71"/>
        <v>0</v>
      </c>
      <c r="AL93" s="6">
        <f t="shared" si="72"/>
        <v>0</v>
      </c>
      <c r="AM93" s="92"/>
      <c r="AN93" s="92"/>
      <c r="AO93" s="92"/>
      <c r="AP93" s="92"/>
      <c r="AQ93" s="92"/>
      <c r="AR93" s="92"/>
      <c r="AS93" s="79"/>
      <c r="AT93" s="92"/>
      <c r="AU93" s="92"/>
      <c r="AV93" s="92"/>
      <c r="AW93" s="92"/>
      <c r="AX93" s="92"/>
      <c r="AY93" s="92"/>
      <c r="AZ93" s="92"/>
      <c r="BA93" s="79"/>
      <c r="BB93" s="92"/>
    </row>
    <row r="94" spans="2:55" s="23" customFormat="1" ht="28.5" hidden="1" outlineLevel="1" x14ac:dyDescent="0.25">
      <c r="B94" s="24" t="str">
        <f t="shared" ref="B94:B95" si="91">"М"&amp;COUNTA($C94:C$98)&amp;"_"&amp;MID(I94,5,3)&amp;"_"&amp;MID(S94,5,3)</f>
        <v>М4_150_153</v>
      </c>
      <c r="C94" s="25" t="s">
        <v>116</v>
      </c>
      <c r="D94" s="25" t="s">
        <v>116</v>
      </c>
      <c r="E94" s="25" t="s">
        <v>117</v>
      </c>
      <c r="F94" s="25" t="s">
        <v>116</v>
      </c>
      <c r="G94" s="25" t="s">
        <v>116</v>
      </c>
      <c r="H94" s="25" t="s">
        <v>116</v>
      </c>
      <c r="I94" s="25" t="s">
        <v>644</v>
      </c>
      <c r="J94" s="25"/>
      <c r="K94" s="25" t="s">
        <v>381</v>
      </c>
      <c r="L94" s="25"/>
      <c r="M94" s="25" t="s">
        <v>121</v>
      </c>
      <c r="N94" s="25" t="s">
        <v>652</v>
      </c>
      <c r="O94" s="25"/>
      <c r="P94" s="25" t="s">
        <v>593</v>
      </c>
      <c r="Q94" s="25"/>
      <c r="R94" s="26" t="s">
        <v>122</v>
      </c>
      <c r="S94" s="25" t="s">
        <v>163</v>
      </c>
      <c r="T94" s="25"/>
      <c r="U94" s="25"/>
      <c r="V94" s="25"/>
      <c r="W94" s="25" t="s">
        <v>121</v>
      </c>
      <c r="X94" s="25" t="s">
        <v>506</v>
      </c>
      <c r="Y94" s="368"/>
      <c r="Z94" s="25"/>
      <c r="AA94" s="25" t="s">
        <v>141</v>
      </c>
      <c r="AB94" s="25"/>
      <c r="AC94" s="90" t="str">
        <f t="shared" si="74"/>
        <v>стр.011 гр.6, 8 раздела 1 ф.0503150 &lt;&gt; стр.итоговая гр.11 раздела 1 ф.0503153 - отрабатывать только на ф.0503150</v>
      </c>
      <c r="AD94" s="66" t="s">
        <v>123</v>
      </c>
      <c r="AE94" s="66" t="s">
        <v>123</v>
      </c>
      <c r="AF94" s="29" t="s">
        <v>1177</v>
      </c>
      <c r="AG94" s="30"/>
      <c r="AH94" s="32" t="s">
        <v>4</v>
      </c>
      <c r="AI94" s="32" t="s">
        <v>123</v>
      </c>
      <c r="AJ94" s="6">
        <f t="shared" si="70"/>
        <v>1</v>
      </c>
      <c r="AK94" s="6">
        <f t="shared" si="71"/>
        <v>0</v>
      </c>
      <c r="AL94" s="6">
        <f t="shared" si="72"/>
        <v>0</v>
      </c>
      <c r="AM94" s="92" t="str">
        <f t="shared" si="75"/>
        <v>стр.011</v>
      </c>
      <c r="AN94" s="92" t="str">
        <f t="shared" si="76"/>
        <v/>
      </c>
      <c r="AO94" s="92" t="str">
        <f t="shared" si="77"/>
        <v xml:space="preserve"> гр.6, 8</v>
      </c>
      <c r="AP94" s="92" t="str">
        <f t="shared" si="78"/>
        <v/>
      </c>
      <c r="AQ94" s="92" t="str">
        <f t="shared" si="79"/>
        <v xml:space="preserve"> раздела 1</v>
      </c>
      <c r="AR94" s="92" t="str">
        <f t="shared" si="80"/>
        <v xml:space="preserve"> ф.0503150</v>
      </c>
      <c r="AS94" s="79" t="str">
        <f t="shared" si="81"/>
        <v/>
      </c>
      <c r="AT94" s="92" t="str">
        <f t="shared" si="82"/>
        <v xml:space="preserve"> &lt;&gt;</v>
      </c>
      <c r="AU94" s="92" t="str">
        <f t="shared" si="83"/>
        <v xml:space="preserve"> стр.итоговая</v>
      </c>
      <c r="AV94" s="92" t="str">
        <f t="shared" si="84"/>
        <v/>
      </c>
      <c r="AW94" s="92" t="str">
        <f t="shared" si="85"/>
        <v xml:space="preserve"> гр.11</v>
      </c>
      <c r="AX94" s="92" t="str">
        <f t="shared" si="86"/>
        <v/>
      </c>
      <c r="AY94" s="92" t="str">
        <f t="shared" si="87"/>
        <v xml:space="preserve"> раздела 1</v>
      </c>
      <c r="AZ94" s="92" t="str">
        <f t="shared" si="88"/>
        <v xml:space="preserve"> ф.0503153</v>
      </c>
      <c r="BA94" s="79" t="str">
        <f t="shared" si="89"/>
        <v/>
      </c>
      <c r="BB94" s="92" t="str">
        <f t="shared" si="90"/>
        <v xml:space="preserve"> - отрабатывать только на ф.0503150</v>
      </c>
      <c r="BC94" s="14" t="s">
        <v>1178</v>
      </c>
    </row>
    <row r="95" spans="2:55" s="23" customFormat="1" ht="43.5" hidden="1" customHeight="1" outlineLevel="1" x14ac:dyDescent="0.25">
      <c r="B95" s="24" t="str">
        <f t="shared" si="91"/>
        <v>М3_150_153</v>
      </c>
      <c r="C95" s="25" t="s">
        <v>116</v>
      </c>
      <c r="D95" s="25" t="s">
        <v>116</v>
      </c>
      <c r="E95" s="25" t="s">
        <v>117</v>
      </c>
      <c r="F95" s="25" t="s">
        <v>116</v>
      </c>
      <c r="G95" s="25" t="s">
        <v>116</v>
      </c>
      <c r="H95" s="25" t="s">
        <v>116</v>
      </c>
      <c r="I95" s="25" t="s">
        <v>644</v>
      </c>
      <c r="J95" s="25"/>
      <c r="K95" s="25" t="s">
        <v>381</v>
      </c>
      <c r="L95" s="25"/>
      <c r="M95" s="25" t="s">
        <v>131</v>
      </c>
      <c r="N95" s="25" t="s">
        <v>682</v>
      </c>
      <c r="O95" s="25"/>
      <c r="P95" s="25" t="s">
        <v>593</v>
      </c>
      <c r="Q95" s="25"/>
      <c r="R95" s="26" t="s">
        <v>122</v>
      </c>
      <c r="S95" s="25" t="s">
        <v>163</v>
      </c>
      <c r="T95" s="25"/>
      <c r="U95" s="25"/>
      <c r="V95" s="25"/>
      <c r="W95" s="25" t="s">
        <v>121</v>
      </c>
      <c r="X95" s="25" t="s">
        <v>1179</v>
      </c>
      <c r="Y95" s="368"/>
      <c r="Z95" s="25"/>
      <c r="AA95" s="25" t="s">
        <v>141</v>
      </c>
      <c r="AB95" s="25"/>
      <c r="AC95" s="90" t="str">
        <f t="shared" si="74"/>
        <v>стр.190 гр.6, 8 раздела 2 ф.0503150 &lt;&gt; стр.Всего поступлений гр.11 раздела 1 ф.0503153 - отрабатывать только на ф.0503150</v>
      </c>
      <c r="AD95" s="66" t="s">
        <v>123</v>
      </c>
      <c r="AE95" s="66" t="s">
        <v>123</v>
      </c>
      <c r="AF95" s="29" t="s">
        <v>1177</v>
      </c>
      <c r="AG95" s="30"/>
      <c r="AH95" s="32" t="s">
        <v>4</v>
      </c>
      <c r="AI95" s="32" t="s">
        <v>123</v>
      </c>
      <c r="AJ95" s="6">
        <f t="shared" si="70"/>
        <v>1</v>
      </c>
      <c r="AK95" s="6">
        <f t="shared" si="71"/>
        <v>0</v>
      </c>
      <c r="AL95" s="6">
        <f t="shared" si="72"/>
        <v>0</v>
      </c>
      <c r="AM95" s="92" t="str">
        <f t="shared" si="75"/>
        <v>стр.190</v>
      </c>
      <c r="AN95" s="92" t="str">
        <f t="shared" si="76"/>
        <v/>
      </c>
      <c r="AO95" s="92" t="str">
        <f t="shared" si="77"/>
        <v xml:space="preserve"> гр.6, 8</v>
      </c>
      <c r="AP95" s="92" t="str">
        <f t="shared" si="78"/>
        <v/>
      </c>
      <c r="AQ95" s="92" t="str">
        <f t="shared" si="79"/>
        <v xml:space="preserve"> раздела 2</v>
      </c>
      <c r="AR95" s="92" t="str">
        <f t="shared" si="80"/>
        <v xml:space="preserve"> ф.0503150</v>
      </c>
      <c r="AS95" s="79" t="str">
        <f t="shared" si="81"/>
        <v/>
      </c>
      <c r="AT95" s="92" t="str">
        <f t="shared" si="82"/>
        <v xml:space="preserve"> &lt;&gt;</v>
      </c>
      <c r="AU95" s="92" t="str">
        <f t="shared" si="83"/>
        <v xml:space="preserve"> стр.Всего поступлений</v>
      </c>
      <c r="AV95" s="92" t="str">
        <f t="shared" si="84"/>
        <v/>
      </c>
      <c r="AW95" s="92" t="str">
        <f t="shared" si="85"/>
        <v xml:space="preserve"> гр.11</v>
      </c>
      <c r="AX95" s="92" t="str">
        <f t="shared" si="86"/>
        <v/>
      </c>
      <c r="AY95" s="92" t="str">
        <f t="shared" si="87"/>
        <v xml:space="preserve"> раздела 1</v>
      </c>
      <c r="AZ95" s="92" t="str">
        <f t="shared" si="88"/>
        <v xml:space="preserve"> ф.0503153</v>
      </c>
      <c r="BA95" s="79" t="str">
        <f t="shared" si="89"/>
        <v/>
      </c>
      <c r="BB95" s="92" t="str">
        <f t="shared" si="90"/>
        <v xml:space="preserve"> - отрабатывать только на ф.0503150</v>
      </c>
      <c r="BC95" s="14" t="s">
        <v>1180</v>
      </c>
    </row>
    <row r="96" spans="2:55" s="23" customFormat="1" collapsed="1" x14ac:dyDescent="0.25">
      <c r="B96" s="623" t="s">
        <v>1181</v>
      </c>
      <c r="C96" s="624"/>
      <c r="D96" s="624"/>
      <c r="E96" s="624"/>
      <c r="F96" s="624"/>
      <c r="G96" s="624"/>
      <c r="H96" s="624"/>
      <c r="I96" s="624"/>
      <c r="J96" s="624"/>
      <c r="K96" s="624"/>
      <c r="L96" s="624"/>
      <c r="M96" s="624"/>
      <c r="N96" s="624"/>
      <c r="O96" s="624"/>
      <c r="P96" s="624"/>
      <c r="Q96" s="624"/>
      <c r="R96" s="624"/>
      <c r="S96" s="624"/>
      <c r="T96" s="624"/>
      <c r="U96" s="624"/>
      <c r="V96" s="624"/>
      <c r="W96" s="624"/>
      <c r="X96" s="624"/>
      <c r="Y96" s="624"/>
      <c r="Z96" s="624"/>
      <c r="AA96" s="624"/>
      <c r="AB96" s="624"/>
      <c r="AC96" s="624"/>
      <c r="AD96" s="624"/>
      <c r="AE96" s="624"/>
      <c r="AF96" s="624"/>
      <c r="AG96" s="153"/>
      <c r="AH96" s="32"/>
      <c r="AI96" s="32"/>
      <c r="AJ96" s="6">
        <f t="shared" si="70"/>
        <v>0</v>
      </c>
      <c r="AK96" s="6">
        <f t="shared" si="71"/>
        <v>0</v>
      </c>
      <c r="AL96" s="6">
        <f t="shared" si="72"/>
        <v>0</v>
      </c>
      <c r="AM96" s="92"/>
      <c r="AN96" s="92"/>
      <c r="AO96" s="92"/>
      <c r="AP96" s="92"/>
      <c r="AQ96" s="92"/>
      <c r="AR96" s="92"/>
      <c r="AS96" s="79"/>
      <c r="AT96" s="92"/>
      <c r="AU96" s="92"/>
      <c r="AV96" s="92"/>
      <c r="AW96" s="92"/>
      <c r="AX96" s="92"/>
      <c r="AY96" s="92"/>
      <c r="AZ96" s="92"/>
      <c r="BA96" s="79"/>
      <c r="BB96" s="92"/>
    </row>
    <row r="97" spans="2:55" s="23" customFormat="1" ht="85.5" hidden="1" outlineLevel="1" x14ac:dyDescent="0.25">
      <c r="B97" s="24" t="str">
        <f>"М"&amp;COUNTA($C$97:C97)&amp;"_"&amp;MID(I97,5,3)&amp;"_"&amp;MID(S97,5,3)</f>
        <v>М1_150_377</v>
      </c>
      <c r="C97" s="25" t="s">
        <v>116</v>
      </c>
      <c r="D97" s="25" t="s">
        <v>116</v>
      </c>
      <c r="E97" s="25" t="s">
        <v>117</v>
      </c>
      <c r="F97" s="25" t="s">
        <v>116</v>
      </c>
      <c r="G97" s="25" t="s">
        <v>116</v>
      </c>
      <c r="H97" s="25" t="s">
        <v>116</v>
      </c>
      <c r="I97" s="25" t="s">
        <v>644</v>
      </c>
      <c r="J97" s="251" t="s">
        <v>1312</v>
      </c>
      <c r="K97" s="25" t="s">
        <v>381</v>
      </c>
      <c r="L97" s="25"/>
      <c r="M97" s="25" t="s">
        <v>121</v>
      </c>
      <c r="N97" s="25" t="s">
        <v>652</v>
      </c>
      <c r="O97" s="25" t="s">
        <v>1141</v>
      </c>
      <c r="P97" s="25" t="s">
        <v>125</v>
      </c>
      <c r="Q97" s="25"/>
      <c r="R97" s="26" t="s">
        <v>122</v>
      </c>
      <c r="S97" s="25" t="s">
        <v>179</v>
      </c>
      <c r="T97" s="25" t="s">
        <v>1142</v>
      </c>
      <c r="U97" s="25"/>
      <c r="V97" s="25"/>
      <c r="W97" s="25" t="s">
        <v>131</v>
      </c>
      <c r="X97" s="25" t="s">
        <v>669</v>
      </c>
      <c r="Y97" s="368"/>
      <c r="Z97" s="25" t="s">
        <v>1141</v>
      </c>
      <c r="AA97" s="251" t="s">
        <v>124</v>
      </c>
      <c r="AB97" s="25"/>
      <c r="AC97" s="90" t="str">
        <f t="shared" si="74"/>
        <v>стр.011 (кроме стр.только "Первичный") гр.3 раздела 1 ф.0503150 (кроме отчета на 1 января текущего финансового года) &lt;&gt; стр.070 (кроме стр.только "Первичный") гр.5 раздела 2 ф.0531377 (последний день дополнительного периода) - только для ТОФК, не перешедших в ПУД</v>
      </c>
      <c r="AD97" s="66" t="s">
        <v>271</v>
      </c>
      <c r="AE97" s="66" t="s">
        <v>271</v>
      </c>
      <c r="AF97" s="425" t="s">
        <v>1629</v>
      </c>
      <c r="AG97" s="30">
        <v>45534.371828703705</v>
      </c>
      <c r="AH97" s="32" t="s">
        <v>4</v>
      </c>
      <c r="AI97" s="32" t="s">
        <v>123</v>
      </c>
      <c r="AJ97" s="6">
        <f t="shared" si="70"/>
        <v>1</v>
      </c>
      <c r="AK97" s="6">
        <f t="shared" si="71"/>
        <v>0</v>
      </c>
      <c r="AL97" s="6">
        <f t="shared" si="72"/>
        <v>0</v>
      </c>
      <c r="AM97" s="92" t="str">
        <f t="shared" si="75"/>
        <v>стр.011</v>
      </c>
      <c r="AN97" s="92" t="str">
        <f t="shared" si="76"/>
        <v xml:space="preserve"> (кроме стр.только "Первичный")</v>
      </c>
      <c r="AO97" s="92" t="str">
        <f t="shared" si="77"/>
        <v xml:space="preserve"> гр.3</v>
      </c>
      <c r="AP97" s="92" t="str">
        <f t="shared" si="78"/>
        <v/>
      </c>
      <c r="AQ97" s="92" t="str">
        <f t="shared" si="79"/>
        <v xml:space="preserve"> раздела 1</v>
      </c>
      <c r="AR97" s="92" t="str">
        <f t="shared" si="80"/>
        <v xml:space="preserve"> ф.0503150</v>
      </c>
      <c r="AS97" s="79" t="str">
        <f t="shared" si="81"/>
        <v xml:space="preserve"> (кроме отчета на 1 января текущего финансового года)</v>
      </c>
      <c r="AT97" s="92" t="str">
        <f t="shared" si="82"/>
        <v xml:space="preserve"> &lt;&gt;</v>
      </c>
      <c r="AU97" s="92" t="str">
        <f t="shared" si="83"/>
        <v xml:space="preserve"> стр.070</v>
      </c>
      <c r="AV97" s="92" t="str">
        <f t="shared" si="84"/>
        <v xml:space="preserve"> (кроме стр.только "Первичный")</v>
      </c>
      <c r="AW97" s="92" t="str">
        <f t="shared" si="85"/>
        <v xml:space="preserve"> гр.5</v>
      </c>
      <c r="AX97" s="92" t="str">
        <f t="shared" si="86"/>
        <v/>
      </c>
      <c r="AY97" s="92" t="str">
        <f t="shared" si="87"/>
        <v xml:space="preserve"> раздела 2</v>
      </c>
      <c r="AZ97" s="92" t="str">
        <f t="shared" si="88"/>
        <v xml:space="preserve"> ф.0531377</v>
      </c>
      <c r="BA97" s="79" t="str">
        <f t="shared" si="89"/>
        <v xml:space="preserve"> (последний день дополнительного периода)</v>
      </c>
      <c r="BB97" s="92" t="str">
        <f t="shared" si="90"/>
        <v xml:space="preserve"> - только для ТОФК, не перешедших в ПУД</v>
      </c>
      <c r="BC97" s="14"/>
    </row>
    <row r="98" spans="2:55" s="23" customFormat="1" ht="85.5" hidden="1" outlineLevel="1" x14ac:dyDescent="0.25">
      <c r="B98" s="24" t="str">
        <f t="shared" ref="B98:B114" si="92">"М"&amp;COUNTA($C98:C$101)&amp;"_"&amp;MID(I98,5,3)&amp;"_"&amp;MID(S98,5,3)</f>
        <v>М4_150_377</v>
      </c>
      <c r="C98" s="25" t="s">
        <v>116</v>
      </c>
      <c r="D98" s="25" t="s">
        <v>116</v>
      </c>
      <c r="E98" s="25" t="s">
        <v>117</v>
      </c>
      <c r="F98" s="25" t="s">
        <v>116</v>
      </c>
      <c r="G98" s="25" t="s">
        <v>116</v>
      </c>
      <c r="H98" s="25" t="s">
        <v>116</v>
      </c>
      <c r="I98" s="25" t="s">
        <v>644</v>
      </c>
      <c r="J98" s="251" t="s">
        <v>1312</v>
      </c>
      <c r="K98" s="25" t="s">
        <v>381</v>
      </c>
      <c r="L98" s="25"/>
      <c r="M98" s="25" t="s">
        <v>121</v>
      </c>
      <c r="N98" s="25" t="s">
        <v>652</v>
      </c>
      <c r="O98" s="25" t="s">
        <v>1141</v>
      </c>
      <c r="P98" s="25" t="s">
        <v>138</v>
      </c>
      <c r="Q98" s="25"/>
      <c r="R98" s="26" t="s">
        <v>122</v>
      </c>
      <c r="S98" s="25" t="s">
        <v>179</v>
      </c>
      <c r="T98" s="25" t="s">
        <v>1145</v>
      </c>
      <c r="U98" s="25"/>
      <c r="V98" s="25"/>
      <c r="W98" s="25" t="s">
        <v>131</v>
      </c>
      <c r="X98" s="25" t="s">
        <v>669</v>
      </c>
      <c r="Y98" s="368"/>
      <c r="Z98" s="25" t="s">
        <v>1141</v>
      </c>
      <c r="AA98" s="251" t="s">
        <v>124</v>
      </c>
      <c r="AB98" s="25"/>
      <c r="AC98" s="90" t="str">
        <f t="shared" ref="AC98:AC161" si="93">AM98&amp;AN98&amp;AO98&amp;AP98&amp;AQ98&amp;AR98&amp;AS98&amp;AT98&amp;AU98&amp;AV98&amp;AW98&amp;AX98&amp;AY98&amp;AZ98&amp;BA98&amp;BB98</f>
        <v>стр.011 (кроме стр.только "Первичный") гр.6 раздела 1 ф.0503150 (кроме отчета на 1 января текущего финансового года) &lt;&gt; стр.070 (кроме стр.только "Первичный") гр.5 раздела 2 ф.0531377 (за последний рабочий день) - только для ТОФК, не перешедших в ПУД</v>
      </c>
      <c r="AD98" s="66" t="s">
        <v>123</v>
      </c>
      <c r="AE98" s="66" t="s">
        <v>123</v>
      </c>
      <c r="AF98" s="425" t="s">
        <v>1629</v>
      </c>
      <c r="AG98" s="30">
        <v>45534.371863425928</v>
      </c>
      <c r="AH98" s="32" t="s">
        <v>4</v>
      </c>
      <c r="AI98" s="32" t="s">
        <v>123</v>
      </c>
      <c r="AJ98" s="6">
        <f t="shared" ref="AJ98:AJ161" si="94">IF(AH98="Включена",1,0)</f>
        <v>1</v>
      </c>
      <c r="AK98" s="6">
        <f t="shared" ref="AK98:AK161" si="95">IF(AH98="Черновик",1,0)</f>
        <v>0</v>
      </c>
      <c r="AL98" s="6">
        <f t="shared" ref="AL98:AL161" si="96">IF(AH98="Отсутствует",1,0)</f>
        <v>0</v>
      </c>
      <c r="AM98" s="92" t="str">
        <f t="shared" ref="AM98:AM161" si="97">IF(N98="*","по всем строкам","стр."&amp;N98)</f>
        <v>стр.011</v>
      </c>
      <c r="AN98" s="92" t="str">
        <f t="shared" ref="AN98:AN161" si="98">IF(O98="",""," (кроме стр."&amp;O98&amp;")")</f>
        <v xml:space="preserve"> (кроме стр.только "Первичный")</v>
      </c>
      <c r="AO98" s="92" t="str">
        <f t="shared" ref="AO98:AO161" si="99">IF(P98="*"," по всем графам"," гр."&amp;P98)</f>
        <v xml:space="preserve"> гр.6</v>
      </c>
      <c r="AP98" s="92" t="str">
        <f t="shared" ref="AP98:AP161" si="100">IF(Q98="",""," (кроме гр."&amp;Q98&amp;")")</f>
        <v/>
      </c>
      <c r="AQ98" s="92" t="str">
        <f t="shared" ref="AQ98:AQ161" si="101">IF(M98="",""," раздела "&amp;M98)</f>
        <v xml:space="preserve"> раздела 1</v>
      </c>
      <c r="AR98" s="92" t="str">
        <f t="shared" ref="AR98:AR161" si="102">" ф."&amp;I98</f>
        <v xml:space="preserve"> ф.0503150</v>
      </c>
      <c r="AS98" s="79" t="str">
        <f t="shared" ref="AS98:AS161" si="103">IF(J98="",""," ("&amp;J98&amp;")")</f>
        <v xml:space="preserve"> (кроме отчета на 1 января текущего финансового года)</v>
      </c>
      <c r="AT98" s="92" t="str">
        <f t="shared" ref="AT98:AT161" si="104">IF(R98="="," &lt;&gt;",IF(R98="&lt;&gt;"," =",IF(R98="&gt;"," &lt;",IF(R98="&lt;"," &gt;",IF(R98="&gt;="," &lt;",IF(R98="&lt;="," &gt;",""))))))</f>
        <v xml:space="preserve"> &lt;&gt;</v>
      </c>
      <c r="AU98" s="92" t="str">
        <f t="shared" ref="AU98:AU161" si="105">IF(X98="*"," соответствующим строкам",IF(X98="",""," стр."&amp;X98))</f>
        <v xml:space="preserve"> стр.070</v>
      </c>
      <c r="AV98" s="92" t="str">
        <f t="shared" ref="AV98:AV161" si="106">IF(Z98="",""," (кроме стр."&amp;Z98&amp;")")</f>
        <v xml:space="preserve"> (кроме стр.только "Первичный")</v>
      </c>
      <c r="AW98" s="92" t="str">
        <f t="shared" ref="AW98:AW161" si="107">IF(AA98="*"," по соответствующим графам",IF(AA98="",""," гр."&amp;AA98))</f>
        <v xml:space="preserve"> гр.5</v>
      </c>
      <c r="AX98" s="92" t="str">
        <f t="shared" ref="AX98:AX161" si="108">IF(AB98="",""," (кроме гр."&amp;AB98&amp;")")</f>
        <v/>
      </c>
      <c r="AY98" s="92" t="str">
        <f t="shared" ref="AY98:AY161" si="109">IF(W98="",""," раздела "&amp;W98)</f>
        <v xml:space="preserve"> раздела 2</v>
      </c>
      <c r="AZ98" s="92" t="str">
        <f t="shared" ref="AZ98:AZ161" si="110">IF(S98="",""," ф."&amp;S98)</f>
        <v xml:space="preserve"> ф.0531377</v>
      </c>
      <c r="BA98" s="79" t="str">
        <f t="shared" ref="BA98:BA161" si="111">IF(T98="",""," ("&amp;T98&amp;")")</f>
        <v xml:space="preserve"> (за последний рабочий день)</v>
      </c>
      <c r="BB98" s="92" t="str">
        <f t="shared" ref="BB98:BB161" si="112">IF(AF98="",IF(IF(OR(AD98="П",AE98="П"),"П","Б")="Б"," - недопустимо."," - требуется пояснение.")," - "&amp;AF98)</f>
        <v xml:space="preserve"> - только для ТОФК, не перешедших в ПУД</v>
      </c>
      <c r="BC98" s="14"/>
    </row>
    <row r="99" spans="2:55" s="23" customFormat="1" ht="57" hidden="1" outlineLevel="1" x14ac:dyDescent="0.25">
      <c r="B99" s="24" t="str">
        <f t="shared" si="92"/>
        <v>М3_150_377</v>
      </c>
      <c r="C99" s="25" t="s">
        <v>116</v>
      </c>
      <c r="D99" s="25" t="s">
        <v>116</v>
      </c>
      <c r="E99" s="25" t="s">
        <v>117</v>
      </c>
      <c r="F99" s="25" t="s">
        <v>116</v>
      </c>
      <c r="G99" s="25" t="s">
        <v>116</v>
      </c>
      <c r="H99" s="25" t="s">
        <v>116</v>
      </c>
      <c r="I99" s="25" t="s">
        <v>644</v>
      </c>
      <c r="J99" s="25"/>
      <c r="K99" s="25" t="s">
        <v>1182</v>
      </c>
      <c r="L99" s="25"/>
      <c r="M99" s="25" t="s">
        <v>121</v>
      </c>
      <c r="N99" s="25" t="s">
        <v>687</v>
      </c>
      <c r="O99" s="25" t="s">
        <v>1141</v>
      </c>
      <c r="P99" s="25" t="s">
        <v>125</v>
      </c>
      <c r="Q99" s="25"/>
      <c r="R99" s="26" t="s">
        <v>122</v>
      </c>
      <c r="S99" s="25" t="s">
        <v>179</v>
      </c>
      <c r="T99" s="25" t="s">
        <v>1142</v>
      </c>
      <c r="U99" s="25"/>
      <c r="V99" s="25"/>
      <c r="W99" s="25" t="s">
        <v>131</v>
      </c>
      <c r="X99" s="25" t="s">
        <v>671</v>
      </c>
      <c r="Y99" s="368"/>
      <c r="Z99" s="25" t="s">
        <v>1141</v>
      </c>
      <c r="AA99" s="25" t="s">
        <v>143</v>
      </c>
      <c r="AB99" s="25"/>
      <c r="AC99" s="90" t="str">
        <f t="shared" si="93"/>
        <v>стр.012 (кроме стр.только "Первичный") гр.3 раздела 1 ф.0503150 &lt;&gt; стр.101 (кроме стр.только "Первичный") гр.8 раздела 2 ф.0531377 (последний день дополнительного периода) - требуется пояснение.</v>
      </c>
      <c r="AD99" s="66" t="s">
        <v>271</v>
      </c>
      <c r="AE99" s="66" t="s">
        <v>271</v>
      </c>
      <c r="AF99" s="29"/>
      <c r="AG99" s="30"/>
      <c r="AH99" s="32" t="s">
        <v>4</v>
      </c>
      <c r="AI99" s="32" t="s">
        <v>123</v>
      </c>
      <c r="AJ99" s="6">
        <f t="shared" si="94"/>
        <v>1</v>
      </c>
      <c r="AK99" s="6">
        <f t="shared" si="95"/>
        <v>0</v>
      </c>
      <c r="AL99" s="6">
        <f t="shared" si="96"/>
        <v>0</v>
      </c>
      <c r="AM99" s="92" t="str">
        <f t="shared" si="97"/>
        <v>стр.012</v>
      </c>
      <c r="AN99" s="92" t="str">
        <f t="shared" si="98"/>
        <v xml:space="preserve"> (кроме стр.только "Первичный")</v>
      </c>
      <c r="AO99" s="92" t="str">
        <f t="shared" si="99"/>
        <v xml:space="preserve"> гр.3</v>
      </c>
      <c r="AP99" s="92" t="str">
        <f t="shared" si="100"/>
        <v/>
      </c>
      <c r="AQ99" s="92" t="str">
        <f t="shared" si="101"/>
        <v xml:space="preserve"> раздела 1</v>
      </c>
      <c r="AR99" s="92" t="str">
        <f t="shared" si="102"/>
        <v xml:space="preserve"> ф.0503150</v>
      </c>
      <c r="AS99" s="79" t="str">
        <f t="shared" si="103"/>
        <v/>
      </c>
      <c r="AT99" s="92" t="str">
        <f t="shared" si="104"/>
        <v xml:space="preserve"> &lt;&gt;</v>
      </c>
      <c r="AU99" s="92" t="str">
        <f t="shared" si="105"/>
        <v xml:space="preserve"> стр.101</v>
      </c>
      <c r="AV99" s="92" t="str">
        <f t="shared" si="106"/>
        <v xml:space="preserve"> (кроме стр.только "Первичный")</v>
      </c>
      <c r="AW99" s="92" t="str">
        <f t="shared" si="107"/>
        <v xml:space="preserve"> гр.8</v>
      </c>
      <c r="AX99" s="92" t="str">
        <f t="shared" si="108"/>
        <v/>
      </c>
      <c r="AY99" s="92" t="str">
        <f t="shared" si="109"/>
        <v xml:space="preserve"> раздела 2</v>
      </c>
      <c r="AZ99" s="92" t="str">
        <f t="shared" si="110"/>
        <v xml:space="preserve"> ф.0531377</v>
      </c>
      <c r="BA99" s="79" t="str">
        <f t="shared" si="111"/>
        <v xml:space="preserve"> (последний день дополнительного периода)</v>
      </c>
      <c r="BB99" s="92" t="str">
        <f t="shared" si="112"/>
        <v xml:space="preserve"> - требуется пояснение.</v>
      </c>
      <c r="BC99" s="14"/>
    </row>
    <row r="100" spans="2:55" s="23" customFormat="1" ht="57" hidden="1" outlineLevel="1" x14ac:dyDescent="0.25">
      <c r="B100" s="24" t="str">
        <f t="shared" si="92"/>
        <v>М2_150_377</v>
      </c>
      <c r="C100" s="25" t="s">
        <v>116</v>
      </c>
      <c r="D100" s="25" t="s">
        <v>116</v>
      </c>
      <c r="E100" s="25" t="s">
        <v>117</v>
      </c>
      <c r="F100" s="25" t="s">
        <v>116</v>
      </c>
      <c r="G100" s="25" t="s">
        <v>116</v>
      </c>
      <c r="H100" s="25" t="s">
        <v>116</v>
      </c>
      <c r="I100" s="25" t="s">
        <v>644</v>
      </c>
      <c r="J100" s="25"/>
      <c r="K100" s="25" t="s">
        <v>1182</v>
      </c>
      <c r="L100" s="25"/>
      <c r="M100" s="25" t="s">
        <v>121</v>
      </c>
      <c r="N100" s="25" t="s">
        <v>687</v>
      </c>
      <c r="O100" s="25" t="s">
        <v>1141</v>
      </c>
      <c r="P100" s="25" t="s">
        <v>134</v>
      </c>
      <c r="Q100" s="25"/>
      <c r="R100" s="26" t="s">
        <v>122</v>
      </c>
      <c r="S100" s="25" t="s">
        <v>179</v>
      </c>
      <c r="T100" s="25" t="s">
        <v>1142</v>
      </c>
      <c r="U100" s="25"/>
      <c r="V100" s="25"/>
      <c r="W100" s="25" t="s">
        <v>131</v>
      </c>
      <c r="X100" s="25" t="s">
        <v>1183</v>
      </c>
      <c r="Y100" s="368"/>
      <c r="Z100" s="25" t="s">
        <v>1141</v>
      </c>
      <c r="AA100" s="25" t="s">
        <v>143</v>
      </c>
      <c r="AB100" s="25"/>
      <c r="AC100" s="90" t="str">
        <f t="shared" si="93"/>
        <v>стр.012 (кроме стр.только "Первичный") гр.4 раздела 1 ф.0503150 &lt;&gt; стр.102 (кроме стр.только "Первичный") гр.8 раздела 2 ф.0531377 (последний день дополнительного периода) - требуется пояснение.</v>
      </c>
      <c r="AD100" s="66" t="s">
        <v>271</v>
      </c>
      <c r="AE100" s="66" t="s">
        <v>271</v>
      </c>
      <c r="AF100" s="29"/>
      <c r="AG100" s="30"/>
      <c r="AH100" s="32" t="s">
        <v>4</v>
      </c>
      <c r="AI100" s="32" t="s">
        <v>123</v>
      </c>
      <c r="AJ100" s="6">
        <f t="shared" si="94"/>
        <v>1</v>
      </c>
      <c r="AK100" s="6">
        <f t="shared" si="95"/>
        <v>0</v>
      </c>
      <c r="AL100" s="6">
        <f t="shared" si="96"/>
        <v>0</v>
      </c>
      <c r="AM100" s="92" t="str">
        <f t="shared" si="97"/>
        <v>стр.012</v>
      </c>
      <c r="AN100" s="92" t="str">
        <f t="shared" si="98"/>
        <v xml:space="preserve"> (кроме стр.только "Первичный")</v>
      </c>
      <c r="AO100" s="92" t="str">
        <f t="shared" si="99"/>
        <v xml:space="preserve"> гр.4</v>
      </c>
      <c r="AP100" s="92" t="str">
        <f t="shared" si="100"/>
        <v/>
      </c>
      <c r="AQ100" s="92" t="str">
        <f t="shared" si="101"/>
        <v xml:space="preserve"> раздела 1</v>
      </c>
      <c r="AR100" s="92" t="str">
        <f t="shared" si="102"/>
        <v xml:space="preserve"> ф.0503150</v>
      </c>
      <c r="AS100" s="79" t="str">
        <f t="shared" si="103"/>
        <v/>
      </c>
      <c r="AT100" s="92" t="str">
        <f t="shared" si="104"/>
        <v xml:space="preserve"> &lt;&gt;</v>
      </c>
      <c r="AU100" s="92" t="str">
        <f t="shared" si="105"/>
        <v xml:space="preserve"> стр.102</v>
      </c>
      <c r="AV100" s="92" t="str">
        <f t="shared" si="106"/>
        <v xml:space="preserve"> (кроме стр.только "Первичный")</v>
      </c>
      <c r="AW100" s="92" t="str">
        <f t="shared" si="107"/>
        <v xml:space="preserve"> гр.8</v>
      </c>
      <c r="AX100" s="92" t="str">
        <f t="shared" si="108"/>
        <v/>
      </c>
      <c r="AY100" s="92" t="str">
        <f t="shared" si="109"/>
        <v xml:space="preserve"> раздела 2</v>
      </c>
      <c r="AZ100" s="92" t="str">
        <f t="shared" si="110"/>
        <v xml:space="preserve"> ф.0531377</v>
      </c>
      <c r="BA100" s="79" t="str">
        <f t="shared" si="111"/>
        <v xml:space="preserve"> (последний день дополнительного периода)</v>
      </c>
      <c r="BB100" s="92" t="str">
        <f t="shared" si="112"/>
        <v xml:space="preserve"> - требуется пояснение.</v>
      </c>
      <c r="BC100" s="14"/>
    </row>
    <row r="101" spans="2:55" s="23" customFormat="1" ht="75" hidden="1" outlineLevel="1" x14ac:dyDescent="0.25">
      <c r="B101" s="24" t="str">
        <f t="shared" si="92"/>
        <v>М1_150_377</v>
      </c>
      <c r="C101" s="25" t="s">
        <v>116</v>
      </c>
      <c r="D101" s="25" t="s">
        <v>116</v>
      </c>
      <c r="E101" s="25" t="s">
        <v>117</v>
      </c>
      <c r="F101" s="25" t="s">
        <v>116</v>
      </c>
      <c r="G101" s="25" t="s">
        <v>116</v>
      </c>
      <c r="H101" s="25" t="s">
        <v>116</v>
      </c>
      <c r="I101" s="25" t="s">
        <v>644</v>
      </c>
      <c r="J101" s="251" t="s">
        <v>1312</v>
      </c>
      <c r="K101" s="25" t="s">
        <v>1182</v>
      </c>
      <c r="L101" s="25"/>
      <c r="M101" s="25" t="s">
        <v>121</v>
      </c>
      <c r="N101" s="25" t="s">
        <v>687</v>
      </c>
      <c r="O101" s="25" t="s">
        <v>1141</v>
      </c>
      <c r="P101" s="25" t="s">
        <v>138</v>
      </c>
      <c r="Q101" s="25"/>
      <c r="R101" s="26" t="s">
        <v>122</v>
      </c>
      <c r="S101" s="25" t="s">
        <v>179</v>
      </c>
      <c r="T101" s="25" t="s">
        <v>1145</v>
      </c>
      <c r="U101" s="25"/>
      <c r="V101" s="25"/>
      <c r="W101" s="25" t="s">
        <v>131</v>
      </c>
      <c r="X101" s="25" t="s">
        <v>671</v>
      </c>
      <c r="Y101" s="368"/>
      <c r="Z101" s="25" t="s">
        <v>1141</v>
      </c>
      <c r="AA101" s="251" t="s">
        <v>124</v>
      </c>
      <c r="AB101" s="25"/>
      <c r="AC101" s="90" t="str">
        <f t="shared" si="93"/>
        <v>стр.012 (кроме стр.только "Первичный") гр.6 раздела 1 ф.0503150 (кроме отчета на 1 января текущего финансового года) &lt;&gt; стр.101 (кроме стр.только "Первичный") гр.5 раздела 2 ф.0531377 (за последний рабочий день) - недопустимо.</v>
      </c>
      <c r="AD101" s="66" t="s">
        <v>123</v>
      </c>
      <c r="AE101" s="66" t="s">
        <v>123</v>
      </c>
      <c r="AF101" s="29"/>
      <c r="AG101" s="30"/>
      <c r="AH101" s="32" t="s">
        <v>4</v>
      </c>
      <c r="AI101" s="32" t="s">
        <v>123</v>
      </c>
      <c r="AJ101" s="6">
        <f t="shared" si="94"/>
        <v>1</v>
      </c>
      <c r="AK101" s="6">
        <f t="shared" si="95"/>
        <v>0</v>
      </c>
      <c r="AL101" s="6">
        <f t="shared" si="96"/>
        <v>0</v>
      </c>
      <c r="AM101" s="92" t="str">
        <f t="shared" si="97"/>
        <v>стр.012</v>
      </c>
      <c r="AN101" s="92" t="str">
        <f t="shared" si="98"/>
        <v xml:space="preserve"> (кроме стр.только "Первичный")</v>
      </c>
      <c r="AO101" s="92" t="str">
        <f t="shared" si="99"/>
        <v xml:space="preserve"> гр.6</v>
      </c>
      <c r="AP101" s="92" t="str">
        <f t="shared" si="100"/>
        <v/>
      </c>
      <c r="AQ101" s="92" t="str">
        <f t="shared" si="101"/>
        <v xml:space="preserve"> раздела 1</v>
      </c>
      <c r="AR101" s="92" t="str">
        <f t="shared" si="102"/>
        <v xml:space="preserve"> ф.0503150</v>
      </c>
      <c r="AS101" s="79" t="str">
        <f t="shared" si="103"/>
        <v xml:space="preserve"> (кроме отчета на 1 января текущего финансового года)</v>
      </c>
      <c r="AT101" s="92" t="str">
        <f t="shared" si="104"/>
        <v xml:space="preserve"> &lt;&gt;</v>
      </c>
      <c r="AU101" s="92" t="str">
        <f t="shared" si="105"/>
        <v xml:space="preserve"> стр.101</v>
      </c>
      <c r="AV101" s="92" t="str">
        <f t="shared" si="106"/>
        <v xml:space="preserve"> (кроме стр.только "Первичный")</v>
      </c>
      <c r="AW101" s="92" t="str">
        <f t="shared" si="107"/>
        <v xml:space="preserve"> гр.5</v>
      </c>
      <c r="AX101" s="92" t="str">
        <f t="shared" si="108"/>
        <v/>
      </c>
      <c r="AY101" s="92" t="str">
        <f t="shared" si="109"/>
        <v xml:space="preserve"> раздела 2</v>
      </c>
      <c r="AZ101" s="92" t="str">
        <f t="shared" si="110"/>
        <v xml:space="preserve"> ф.0531377</v>
      </c>
      <c r="BA101" s="79" t="str">
        <f t="shared" si="111"/>
        <v xml:space="preserve"> (за последний рабочий день)</v>
      </c>
      <c r="BB101" s="92" t="str">
        <f t="shared" si="112"/>
        <v xml:space="preserve"> - недопустимо.</v>
      </c>
      <c r="BC101" s="14"/>
    </row>
    <row r="102" spans="2:55" s="23" customFormat="1" ht="75" hidden="1" outlineLevel="1" x14ac:dyDescent="0.25">
      <c r="B102" s="24" t="str">
        <f t="shared" si="92"/>
        <v>М2_150_377</v>
      </c>
      <c r="C102" s="25" t="s">
        <v>116</v>
      </c>
      <c r="D102" s="25" t="s">
        <v>116</v>
      </c>
      <c r="E102" s="25" t="s">
        <v>117</v>
      </c>
      <c r="F102" s="25" t="s">
        <v>116</v>
      </c>
      <c r="G102" s="25" t="s">
        <v>116</v>
      </c>
      <c r="H102" s="25" t="s">
        <v>116</v>
      </c>
      <c r="I102" s="25" t="s">
        <v>644</v>
      </c>
      <c r="J102" s="251" t="s">
        <v>1312</v>
      </c>
      <c r="K102" s="25" t="s">
        <v>1182</v>
      </c>
      <c r="L102" s="25"/>
      <c r="M102" s="25" t="s">
        <v>121</v>
      </c>
      <c r="N102" s="25" t="s">
        <v>687</v>
      </c>
      <c r="O102" s="25" t="s">
        <v>1141</v>
      </c>
      <c r="P102" s="25" t="s">
        <v>422</v>
      </c>
      <c r="Q102" s="25"/>
      <c r="R102" s="26" t="s">
        <v>122</v>
      </c>
      <c r="S102" s="25" t="s">
        <v>179</v>
      </c>
      <c r="T102" s="25" t="s">
        <v>1145</v>
      </c>
      <c r="U102" s="25"/>
      <c r="V102" s="25"/>
      <c r="W102" s="25" t="s">
        <v>131</v>
      </c>
      <c r="X102" s="25" t="s">
        <v>1183</v>
      </c>
      <c r="Y102" s="368"/>
      <c r="Z102" s="25" t="s">
        <v>1141</v>
      </c>
      <c r="AA102" s="251" t="s">
        <v>124</v>
      </c>
      <c r="AB102" s="25"/>
      <c r="AC102" s="90" t="str">
        <f t="shared" si="93"/>
        <v>стр.012 (кроме стр.только "Первичный") гр.7 раздела 1 ф.0503150 (кроме отчета на 1 января текущего финансового года) &lt;&gt; стр.102 (кроме стр.только "Первичный") гр.5 раздела 2 ф.0531377 (за последний рабочий день) - недопустимо.</v>
      </c>
      <c r="AD102" s="66" t="s">
        <v>123</v>
      </c>
      <c r="AE102" s="66" t="s">
        <v>123</v>
      </c>
      <c r="AF102" s="29"/>
      <c r="AG102" s="30"/>
      <c r="AH102" s="32" t="s">
        <v>4</v>
      </c>
      <c r="AI102" s="32" t="s">
        <v>123</v>
      </c>
      <c r="AJ102" s="6">
        <f t="shared" si="94"/>
        <v>1</v>
      </c>
      <c r="AK102" s="6">
        <f t="shared" si="95"/>
        <v>0</v>
      </c>
      <c r="AL102" s="6">
        <f t="shared" si="96"/>
        <v>0</v>
      </c>
      <c r="AM102" s="92" t="str">
        <f t="shared" si="97"/>
        <v>стр.012</v>
      </c>
      <c r="AN102" s="92" t="str">
        <f t="shared" si="98"/>
        <v xml:space="preserve"> (кроме стр.только "Первичный")</v>
      </c>
      <c r="AO102" s="92" t="str">
        <f t="shared" si="99"/>
        <v xml:space="preserve"> гр.7</v>
      </c>
      <c r="AP102" s="92" t="str">
        <f t="shared" si="100"/>
        <v/>
      </c>
      <c r="AQ102" s="92" t="str">
        <f t="shared" si="101"/>
        <v xml:space="preserve"> раздела 1</v>
      </c>
      <c r="AR102" s="92" t="str">
        <f t="shared" si="102"/>
        <v xml:space="preserve"> ф.0503150</v>
      </c>
      <c r="AS102" s="79" t="str">
        <f t="shared" si="103"/>
        <v xml:space="preserve"> (кроме отчета на 1 января текущего финансового года)</v>
      </c>
      <c r="AT102" s="92" t="str">
        <f t="shared" si="104"/>
        <v xml:space="preserve"> &lt;&gt;</v>
      </c>
      <c r="AU102" s="92" t="str">
        <f t="shared" si="105"/>
        <v xml:space="preserve"> стр.102</v>
      </c>
      <c r="AV102" s="92" t="str">
        <f t="shared" si="106"/>
        <v xml:space="preserve"> (кроме стр.только "Первичный")</v>
      </c>
      <c r="AW102" s="92" t="str">
        <f t="shared" si="107"/>
        <v xml:space="preserve"> гр.5</v>
      </c>
      <c r="AX102" s="92" t="str">
        <f t="shared" si="108"/>
        <v/>
      </c>
      <c r="AY102" s="92" t="str">
        <f t="shared" si="109"/>
        <v xml:space="preserve"> раздела 2</v>
      </c>
      <c r="AZ102" s="92" t="str">
        <f t="shared" si="110"/>
        <v xml:space="preserve"> ф.0531377</v>
      </c>
      <c r="BA102" s="79" t="str">
        <f t="shared" si="111"/>
        <v xml:space="preserve"> (за последний рабочий день)</v>
      </c>
      <c r="BB102" s="92" t="str">
        <f t="shared" si="112"/>
        <v xml:space="preserve"> - недопустимо.</v>
      </c>
      <c r="BC102" s="14"/>
    </row>
    <row r="103" spans="2:55" s="23" customFormat="1" ht="90" hidden="1" outlineLevel="1" x14ac:dyDescent="0.25">
      <c r="B103" s="24" t="str">
        <f t="shared" si="92"/>
        <v>М3_150_377</v>
      </c>
      <c r="C103" s="25" t="s">
        <v>116</v>
      </c>
      <c r="D103" s="25" t="s">
        <v>116</v>
      </c>
      <c r="E103" s="25" t="s">
        <v>117</v>
      </c>
      <c r="F103" s="25" t="s">
        <v>116</v>
      </c>
      <c r="G103" s="25" t="s">
        <v>116</v>
      </c>
      <c r="H103" s="25" t="s">
        <v>116</v>
      </c>
      <c r="I103" s="25" t="s">
        <v>644</v>
      </c>
      <c r="J103" s="352" t="s">
        <v>1309</v>
      </c>
      <c r="K103" s="25" t="s">
        <v>1184</v>
      </c>
      <c r="L103" s="25"/>
      <c r="M103" s="25" t="s">
        <v>121</v>
      </c>
      <c r="N103" s="25" t="s">
        <v>687</v>
      </c>
      <c r="O103" s="25" t="s">
        <v>1141</v>
      </c>
      <c r="P103" s="25" t="s">
        <v>125</v>
      </c>
      <c r="Q103" s="25"/>
      <c r="R103" s="26" t="s">
        <v>122</v>
      </c>
      <c r="S103" s="25" t="s">
        <v>179</v>
      </c>
      <c r="T103" s="352" t="s">
        <v>1361</v>
      </c>
      <c r="U103" s="25"/>
      <c r="V103" s="25"/>
      <c r="W103" s="25" t="s">
        <v>131</v>
      </c>
      <c r="X103" s="25" t="s">
        <v>1185</v>
      </c>
      <c r="Y103" s="368"/>
      <c r="Z103" s="25" t="s">
        <v>1141</v>
      </c>
      <c r="AA103" s="25" t="s">
        <v>143</v>
      </c>
      <c r="AB103" s="25"/>
      <c r="AC103" s="90" t="str">
        <f t="shared" si="93"/>
        <v>стр.012 (кроме стр.только "Первичный") гр.3 раздела 1 ф.0503150 (на 1 января текущего финансового года) &lt;&gt; стр.121 (кроме стр.только "Первичный") гр.8 раздела 2 ф.0531377 (за последний день текущего финансового года + за последний день дополнительного периода отчетного финансового года) - требуется пояснение.</v>
      </c>
      <c r="AD103" s="66" t="s">
        <v>271</v>
      </c>
      <c r="AE103" s="66" t="s">
        <v>271</v>
      </c>
      <c r="AF103" s="29"/>
      <c r="AG103" s="30">
        <v>45323.462673611109</v>
      </c>
      <c r="AH103" s="32" t="s">
        <v>4</v>
      </c>
      <c r="AI103" s="32" t="s">
        <v>123</v>
      </c>
      <c r="AJ103" s="6">
        <f t="shared" si="94"/>
        <v>1</v>
      </c>
      <c r="AK103" s="6">
        <f t="shared" si="95"/>
        <v>0</v>
      </c>
      <c r="AL103" s="6">
        <f t="shared" si="96"/>
        <v>0</v>
      </c>
      <c r="AM103" s="92" t="str">
        <f t="shared" si="97"/>
        <v>стр.012</v>
      </c>
      <c r="AN103" s="92" t="str">
        <f t="shared" si="98"/>
        <v xml:space="preserve"> (кроме стр.только "Первичный")</v>
      </c>
      <c r="AO103" s="92" t="str">
        <f t="shared" si="99"/>
        <v xml:space="preserve"> гр.3</v>
      </c>
      <c r="AP103" s="92" t="str">
        <f t="shared" si="100"/>
        <v/>
      </c>
      <c r="AQ103" s="92" t="str">
        <f t="shared" si="101"/>
        <v xml:space="preserve"> раздела 1</v>
      </c>
      <c r="AR103" s="92" t="str">
        <f t="shared" si="102"/>
        <v xml:space="preserve"> ф.0503150</v>
      </c>
      <c r="AS103" s="79" t="str">
        <f t="shared" si="103"/>
        <v xml:space="preserve"> (на 1 января текущего финансового года)</v>
      </c>
      <c r="AT103" s="92" t="str">
        <f t="shared" si="104"/>
        <v xml:space="preserve"> &lt;&gt;</v>
      </c>
      <c r="AU103" s="92" t="str">
        <f t="shared" si="105"/>
        <v xml:space="preserve"> стр.121</v>
      </c>
      <c r="AV103" s="92" t="str">
        <f t="shared" si="106"/>
        <v xml:space="preserve"> (кроме стр.только "Первичный")</v>
      </c>
      <c r="AW103" s="92" t="str">
        <f t="shared" si="107"/>
        <v xml:space="preserve"> гр.8</v>
      </c>
      <c r="AX103" s="92" t="str">
        <f t="shared" si="108"/>
        <v/>
      </c>
      <c r="AY103" s="92" t="str">
        <f t="shared" si="109"/>
        <v xml:space="preserve"> раздела 2</v>
      </c>
      <c r="AZ103" s="92" t="str">
        <f t="shared" si="110"/>
        <v xml:space="preserve"> ф.0531377</v>
      </c>
      <c r="BA103" s="79" t="str">
        <f t="shared" si="111"/>
        <v xml:space="preserve"> (за последний день текущего финансового года + за последний день дополнительного периода отчетного финансового года)</v>
      </c>
      <c r="BB103" s="92" t="str">
        <f t="shared" si="112"/>
        <v xml:space="preserve"> - требуется пояснение.</v>
      </c>
      <c r="BC103" s="14"/>
    </row>
    <row r="104" spans="2:55" s="23" customFormat="1" ht="90" hidden="1" outlineLevel="1" x14ac:dyDescent="0.25">
      <c r="B104" s="24" t="str">
        <f t="shared" si="92"/>
        <v>М4_150_377</v>
      </c>
      <c r="C104" s="25" t="s">
        <v>116</v>
      </c>
      <c r="D104" s="25" t="s">
        <v>116</v>
      </c>
      <c r="E104" s="25" t="s">
        <v>117</v>
      </c>
      <c r="F104" s="25" t="s">
        <v>116</v>
      </c>
      <c r="G104" s="25" t="s">
        <v>116</v>
      </c>
      <c r="H104" s="25" t="s">
        <v>116</v>
      </c>
      <c r="I104" s="25" t="s">
        <v>644</v>
      </c>
      <c r="J104" s="352" t="s">
        <v>1309</v>
      </c>
      <c r="K104" s="25" t="s">
        <v>1184</v>
      </c>
      <c r="L104" s="25"/>
      <c r="M104" s="25" t="s">
        <v>121</v>
      </c>
      <c r="N104" s="25" t="s">
        <v>687</v>
      </c>
      <c r="O104" s="25" t="s">
        <v>1141</v>
      </c>
      <c r="P104" s="25" t="s">
        <v>134</v>
      </c>
      <c r="Q104" s="25"/>
      <c r="R104" s="26" t="s">
        <v>122</v>
      </c>
      <c r="S104" s="25" t="s">
        <v>179</v>
      </c>
      <c r="T104" s="352" t="s">
        <v>1361</v>
      </c>
      <c r="U104" s="25"/>
      <c r="V104" s="25"/>
      <c r="W104" s="25" t="s">
        <v>131</v>
      </c>
      <c r="X104" s="25" t="s">
        <v>1186</v>
      </c>
      <c r="Y104" s="368"/>
      <c r="Z104" s="25" t="s">
        <v>1141</v>
      </c>
      <c r="AA104" s="25" t="s">
        <v>143</v>
      </c>
      <c r="AB104" s="25"/>
      <c r="AC104" s="90" t="str">
        <f t="shared" si="93"/>
        <v>стр.012 (кроме стр.только "Первичный") гр.4 раздела 1 ф.0503150 (на 1 января текущего финансового года) &lt;&gt; стр.122 (кроме стр.только "Первичный") гр.8 раздела 2 ф.0531377 (за последний день текущего финансового года + за последний день дополнительного периода отчетного финансового года) - требуется пояснение.</v>
      </c>
      <c r="AD104" s="66" t="s">
        <v>271</v>
      </c>
      <c r="AE104" s="66" t="s">
        <v>271</v>
      </c>
      <c r="AF104" s="29"/>
      <c r="AG104" s="30">
        <v>45323.462696759256</v>
      </c>
      <c r="AH104" s="32" t="s">
        <v>4</v>
      </c>
      <c r="AI104" s="32" t="s">
        <v>123</v>
      </c>
      <c r="AJ104" s="6">
        <f t="shared" si="94"/>
        <v>1</v>
      </c>
      <c r="AK104" s="6">
        <f t="shared" si="95"/>
        <v>0</v>
      </c>
      <c r="AL104" s="6">
        <f t="shared" si="96"/>
        <v>0</v>
      </c>
      <c r="AM104" s="92" t="str">
        <f t="shared" si="97"/>
        <v>стр.012</v>
      </c>
      <c r="AN104" s="92" t="str">
        <f t="shared" si="98"/>
        <v xml:space="preserve"> (кроме стр.только "Первичный")</v>
      </c>
      <c r="AO104" s="92" t="str">
        <f t="shared" si="99"/>
        <v xml:space="preserve"> гр.4</v>
      </c>
      <c r="AP104" s="92" t="str">
        <f t="shared" si="100"/>
        <v/>
      </c>
      <c r="AQ104" s="92" t="str">
        <f t="shared" si="101"/>
        <v xml:space="preserve"> раздела 1</v>
      </c>
      <c r="AR104" s="92" t="str">
        <f t="shared" si="102"/>
        <v xml:space="preserve"> ф.0503150</v>
      </c>
      <c r="AS104" s="79" t="str">
        <f t="shared" si="103"/>
        <v xml:space="preserve"> (на 1 января текущего финансового года)</v>
      </c>
      <c r="AT104" s="92" t="str">
        <f t="shared" si="104"/>
        <v xml:space="preserve"> &lt;&gt;</v>
      </c>
      <c r="AU104" s="92" t="str">
        <f t="shared" si="105"/>
        <v xml:space="preserve"> стр.122</v>
      </c>
      <c r="AV104" s="92" t="str">
        <f t="shared" si="106"/>
        <v xml:space="preserve"> (кроме стр.только "Первичный")</v>
      </c>
      <c r="AW104" s="92" t="str">
        <f t="shared" si="107"/>
        <v xml:space="preserve"> гр.8</v>
      </c>
      <c r="AX104" s="92" t="str">
        <f t="shared" si="108"/>
        <v/>
      </c>
      <c r="AY104" s="92" t="str">
        <f t="shared" si="109"/>
        <v xml:space="preserve"> раздела 2</v>
      </c>
      <c r="AZ104" s="92" t="str">
        <f t="shared" si="110"/>
        <v xml:space="preserve"> ф.0531377</v>
      </c>
      <c r="BA104" s="79" t="str">
        <f t="shared" si="111"/>
        <v xml:space="preserve"> (за последний день текущего финансового года + за последний день дополнительного периода отчетного финансового года)</v>
      </c>
      <c r="BB104" s="92" t="str">
        <f t="shared" si="112"/>
        <v xml:space="preserve"> - требуется пояснение.</v>
      </c>
      <c r="BC104" s="14"/>
    </row>
    <row r="105" spans="2:55" s="23" customFormat="1" ht="75" hidden="1" outlineLevel="1" x14ac:dyDescent="0.25">
      <c r="B105" s="24" t="str">
        <f t="shared" si="92"/>
        <v>М5_150_377</v>
      </c>
      <c r="C105" s="25" t="s">
        <v>116</v>
      </c>
      <c r="D105" s="25" t="s">
        <v>116</v>
      </c>
      <c r="E105" s="25" t="s">
        <v>117</v>
      </c>
      <c r="F105" s="25" t="s">
        <v>116</v>
      </c>
      <c r="G105" s="25" t="s">
        <v>116</v>
      </c>
      <c r="H105" s="25" t="s">
        <v>116</v>
      </c>
      <c r="I105" s="25" t="s">
        <v>644</v>
      </c>
      <c r="J105" s="251" t="s">
        <v>1312</v>
      </c>
      <c r="K105" s="25" t="s">
        <v>1184</v>
      </c>
      <c r="L105" s="25"/>
      <c r="M105" s="25" t="s">
        <v>121</v>
      </c>
      <c r="N105" s="25" t="s">
        <v>687</v>
      </c>
      <c r="O105" s="25" t="s">
        <v>1141</v>
      </c>
      <c r="P105" s="25" t="s">
        <v>138</v>
      </c>
      <c r="Q105" s="25"/>
      <c r="R105" s="26" t="s">
        <v>122</v>
      </c>
      <c r="S105" s="25" t="s">
        <v>179</v>
      </c>
      <c r="T105" s="25" t="s">
        <v>1145</v>
      </c>
      <c r="U105" s="25"/>
      <c r="V105" s="25"/>
      <c r="W105" s="25" t="s">
        <v>131</v>
      </c>
      <c r="X105" s="25" t="s">
        <v>1185</v>
      </c>
      <c r="Y105" s="368"/>
      <c r="Z105" s="25" t="s">
        <v>1141</v>
      </c>
      <c r="AA105" s="251" t="s">
        <v>124</v>
      </c>
      <c r="AB105" s="25"/>
      <c r="AC105" s="90" t="str">
        <f t="shared" si="93"/>
        <v>стр.012 (кроме стр.только "Первичный") гр.6 раздела 1 ф.0503150 (кроме отчета на 1 января текущего финансового года) &lt;&gt; стр.121 (кроме стр.только "Первичный") гр.5 раздела 2 ф.0531377 (за последний рабочий день) - недопустимо.</v>
      </c>
      <c r="AD105" s="66" t="s">
        <v>123</v>
      </c>
      <c r="AE105" s="66" t="s">
        <v>123</v>
      </c>
      <c r="AF105" s="29"/>
      <c r="AG105" s="30"/>
      <c r="AH105" s="32" t="s">
        <v>4</v>
      </c>
      <c r="AI105" s="32" t="s">
        <v>123</v>
      </c>
      <c r="AJ105" s="6">
        <f t="shared" si="94"/>
        <v>1</v>
      </c>
      <c r="AK105" s="6">
        <f t="shared" si="95"/>
        <v>0</v>
      </c>
      <c r="AL105" s="6">
        <f t="shared" si="96"/>
        <v>0</v>
      </c>
      <c r="AM105" s="92" t="str">
        <f t="shared" si="97"/>
        <v>стр.012</v>
      </c>
      <c r="AN105" s="92" t="str">
        <f t="shared" si="98"/>
        <v xml:space="preserve"> (кроме стр.только "Первичный")</v>
      </c>
      <c r="AO105" s="92" t="str">
        <f t="shared" si="99"/>
        <v xml:space="preserve"> гр.6</v>
      </c>
      <c r="AP105" s="92" t="str">
        <f t="shared" si="100"/>
        <v/>
      </c>
      <c r="AQ105" s="92" t="str">
        <f t="shared" si="101"/>
        <v xml:space="preserve"> раздела 1</v>
      </c>
      <c r="AR105" s="92" t="str">
        <f t="shared" si="102"/>
        <v xml:space="preserve"> ф.0503150</v>
      </c>
      <c r="AS105" s="79" t="str">
        <f t="shared" si="103"/>
        <v xml:space="preserve"> (кроме отчета на 1 января текущего финансового года)</v>
      </c>
      <c r="AT105" s="92" t="str">
        <f t="shared" si="104"/>
        <v xml:space="preserve"> &lt;&gt;</v>
      </c>
      <c r="AU105" s="92" t="str">
        <f t="shared" si="105"/>
        <v xml:space="preserve"> стр.121</v>
      </c>
      <c r="AV105" s="92" t="str">
        <f t="shared" si="106"/>
        <v xml:space="preserve"> (кроме стр.только "Первичный")</v>
      </c>
      <c r="AW105" s="92" t="str">
        <f t="shared" si="107"/>
        <v xml:space="preserve"> гр.5</v>
      </c>
      <c r="AX105" s="92" t="str">
        <f t="shared" si="108"/>
        <v/>
      </c>
      <c r="AY105" s="92" t="str">
        <f t="shared" si="109"/>
        <v xml:space="preserve"> раздела 2</v>
      </c>
      <c r="AZ105" s="92" t="str">
        <f t="shared" si="110"/>
        <v xml:space="preserve"> ф.0531377</v>
      </c>
      <c r="BA105" s="79" t="str">
        <f t="shared" si="111"/>
        <v xml:space="preserve"> (за последний рабочий день)</v>
      </c>
      <c r="BB105" s="92" t="str">
        <f t="shared" si="112"/>
        <v xml:space="preserve"> - недопустимо.</v>
      </c>
      <c r="BC105" s="14"/>
    </row>
    <row r="106" spans="2:55" s="23" customFormat="1" ht="75" hidden="1" outlineLevel="1" x14ac:dyDescent="0.25">
      <c r="B106" s="24" t="str">
        <f t="shared" si="92"/>
        <v>М6_150_377</v>
      </c>
      <c r="C106" s="25" t="s">
        <v>116</v>
      </c>
      <c r="D106" s="25" t="s">
        <v>116</v>
      </c>
      <c r="E106" s="25" t="s">
        <v>117</v>
      </c>
      <c r="F106" s="25" t="s">
        <v>116</v>
      </c>
      <c r="G106" s="25" t="s">
        <v>116</v>
      </c>
      <c r="H106" s="25" t="s">
        <v>116</v>
      </c>
      <c r="I106" s="25" t="s">
        <v>644</v>
      </c>
      <c r="J106" s="251" t="s">
        <v>1312</v>
      </c>
      <c r="K106" s="25" t="s">
        <v>1184</v>
      </c>
      <c r="L106" s="25"/>
      <c r="M106" s="25" t="s">
        <v>121</v>
      </c>
      <c r="N106" s="25" t="s">
        <v>687</v>
      </c>
      <c r="O106" s="25" t="s">
        <v>1141</v>
      </c>
      <c r="P106" s="25" t="s">
        <v>422</v>
      </c>
      <c r="Q106" s="25"/>
      <c r="R106" s="26" t="s">
        <v>122</v>
      </c>
      <c r="S106" s="25" t="s">
        <v>179</v>
      </c>
      <c r="T106" s="25" t="s">
        <v>1145</v>
      </c>
      <c r="U106" s="25"/>
      <c r="V106" s="25"/>
      <c r="W106" s="25" t="s">
        <v>131</v>
      </c>
      <c r="X106" s="25" t="s">
        <v>1186</v>
      </c>
      <c r="Y106" s="368"/>
      <c r="Z106" s="25" t="s">
        <v>1141</v>
      </c>
      <c r="AA106" s="251" t="s">
        <v>124</v>
      </c>
      <c r="AB106" s="25"/>
      <c r="AC106" s="90" t="str">
        <f t="shared" si="93"/>
        <v>стр.012 (кроме стр.только "Первичный") гр.7 раздела 1 ф.0503150 (кроме отчета на 1 января текущего финансового года) &lt;&gt; стр.122 (кроме стр.только "Первичный") гр.5 раздела 2 ф.0531377 (за последний рабочий день) - недопустимо.</v>
      </c>
      <c r="AD106" s="66" t="s">
        <v>123</v>
      </c>
      <c r="AE106" s="66" t="s">
        <v>123</v>
      </c>
      <c r="AF106" s="29"/>
      <c r="AG106" s="30"/>
      <c r="AH106" s="32" t="s">
        <v>4</v>
      </c>
      <c r="AI106" s="32" t="s">
        <v>123</v>
      </c>
      <c r="AJ106" s="6">
        <f t="shared" si="94"/>
        <v>1</v>
      </c>
      <c r="AK106" s="6">
        <f t="shared" si="95"/>
        <v>0</v>
      </c>
      <c r="AL106" s="6">
        <f t="shared" si="96"/>
        <v>0</v>
      </c>
      <c r="AM106" s="92" t="str">
        <f t="shared" si="97"/>
        <v>стр.012</v>
      </c>
      <c r="AN106" s="92" t="str">
        <f t="shared" si="98"/>
        <v xml:space="preserve"> (кроме стр.только "Первичный")</v>
      </c>
      <c r="AO106" s="92" t="str">
        <f t="shared" si="99"/>
        <v xml:space="preserve"> гр.7</v>
      </c>
      <c r="AP106" s="92" t="str">
        <f t="shared" si="100"/>
        <v/>
      </c>
      <c r="AQ106" s="92" t="str">
        <f t="shared" si="101"/>
        <v xml:space="preserve"> раздела 1</v>
      </c>
      <c r="AR106" s="92" t="str">
        <f t="shared" si="102"/>
        <v xml:space="preserve"> ф.0503150</v>
      </c>
      <c r="AS106" s="79" t="str">
        <f t="shared" si="103"/>
        <v xml:space="preserve"> (кроме отчета на 1 января текущего финансового года)</v>
      </c>
      <c r="AT106" s="92" t="str">
        <f t="shared" si="104"/>
        <v xml:space="preserve"> &lt;&gt;</v>
      </c>
      <c r="AU106" s="92" t="str">
        <f t="shared" si="105"/>
        <v xml:space="preserve"> стр.122</v>
      </c>
      <c r="AV106" s="92" t="str">
        <f t="shared" si="106"/>
        <v xml:space="preserve"> (кроме стр.только "Первичный")</v>
      </c>
      <c r="AW106" s="92" t="str">
        <f t="shared" si="107"/>
        <v xml:space="preserve"> гр.5</v>
      </c>
      <c r="AX106" s="92" t="str">
        <f t="shared" si="108"/>
        <v/>
      </c>
      <c r="AY106" s="92" t="str">
        <f t="shared" si="109"/>
        <v xml:space="preserve"> раздела 2</v>
      </c>
      <c r="AZ106" s="92" t="str">
        <f t="shared" si="110"/>
        <v xml:space="preserve"> ф.0531377</v>
      </c>
      <c r="BA106" s="79" t="str">
        <f t="shared" si="111"/>
        <v xml:space="preserve"> (за последний рабочий день)</v>
      </c>
      <c r="BB106" s="92" t="str">
        <f t="shared" si="112"/>
        <v xml:space="preserve"> - недопустимо.</v>
      </c>
      <c r="BC106" s="14"/>
    </row>
    <row r="107" spans="2:55" s="23" customFormat="1" ht="90" hidden="1" outlineLevel="1" x14ac:dyDescent="0.25">
      <c r="B107" s="24" t="str">
        <f t="shared" si="92"/>
        <v>М7_150_377</v>
      </c>
      <c r="C107" s="25" t="s">
        <v>116</v>
      </c>
      <c r="D107" s="25" t="s">
        <v>116</v>
      </c>
      <c r="E107" s="25" t="s">
        <v>117</v>
      </c>
      <c r="F107" s="25" t="s">
        <v>116</v>
      </c>
      <c r="G107" s="25" t="s">
        <v>116</v>
      </c>
      <c r="H107" s="25" t="s">
        <v>116</v>
      </c>
      <c r="I107" s="25" t="s">
        <v>644</v>
      </c>
      <c r="J107" s="352" t="s">
        <v>1309</v>
      </c>
      <c r="K107" s="25" t="s">
        <v>1187</v>
      </c>
      <c r="L107" s="25"/>
      <c r="M107" s="25" t="s">
        <v>121</v>
      </c>
      <c r="N107" s="25" t="s">
        <v>687</v>
      </c>
      <c r="O107" s="25" t="s">
        <v>1141</v>
      </c>
      <c r="P107" s="25" t="s">
        <v>125</v>
      </c>
      <c r="Q107" s="25"/>
      <c r="R107" s="26" t="s">
        <v>122</v>
      </c>
      <c r="S107" s="25" t="s">
        <v>179</v>
      </c>
      <c r="T107" s="352" t="s">
        <v>1361</v>
      </c>
      <c r="U107" s="25"/>
      <c r="V107" s="25"/>
      <c r="W107" s="25" t="s">
        <v>131</v>
      </c>
      <c r="X107" s="25" t="s">
        <v>1188</v>
      </c>
      <c r="Y107" s="368"/>
      <c r="Z107" s="25" t="s">
        <v>1141</v>
      </c>
      <c r="AA107" s="25" t="s">
        <v>143</v>
      </c>
      <c r="AB107" s="25"/>
      <c r="AC107" s="90" t="str">
        <f t="shared" si="93"/>
        <v>стр.012 (кроме стр.только "Первичный") гр.3 раздела 1 ф.0503150 (на 1 января текущего финансового года) &lt;&gt; стр.131 (кроме стр.только "Первичный") гр.8 раздела 2 ф.0531377 (за последний день текущего финансового года + за последний день дополнительного периода отчетного финансового года) - требуется пояснение.</v>
      </c>
      <c r="AD107" s="66" t="s">
        <v>271</v>
      </c>
      <c r="AE107" s="66" t="s">
        <v>271</v>
      </c>
      <c r="AF107" s="29"/>
      <c r="AG107" s="30">
        <v>45323.462731481479</v>
      </c>
      <c r="AH107" s="32" t="s">
        <v>4</v>
      </c>
      <c r="AI107" s="32" t="s">
        <v>123</v>
      </c>
      <c r="AJ107" s="6">
        <f t="shared" si="94"/>
        <v>1</v>
      </c>
      <c r="AK107" s="6">
        <f t="shared" si="95"/>
        <v>0</v>
      </c>
      <c r="AL107" s="6">
        <f t="shared" si="96"/>
        <v>0</v>
      </c>
      <c r="AM107" s="92" t="str">
        <f t="shared" si="97"/>
        <v>стр.012</v>
      </c>
      <c r="AN107" s="92" t="str">
        <f t="shared" si="98"/>
        <v xml:space="preserve"> (кроме стр.только "Первичный")</v>
      </c>
      <c r="AO107" s="92" t="str">
        <f t="shared" si="99"/>
        <v xml:space="preserve"> гр.3</v>
      </c>
      <c r="AP107" s="92" t="str">
        <f t="shared" si="100"/>
        <v/>
      </c>
      <c r="AQ107" s="92" t="str">
        <f t="shared" si="101"/>
        <v xml:space="preserve"> раздела 1</v>
      </c>
      <c r="AR107" s="92" t="str">
        <f t="shared" si="102"/>
        <v xml:space="preserve"> ф.0503150</v>
      </c>
      <c r="AS107" s="79" t="str">
        <f t="shared" si="103"/>
        <v xml:space="preserve"> (на 1 января текущего финансового года)</v>
      </c>
      <c r="AT107" s="92" t="str">
        <f t="shared" si="104"/>
        <v xml:space="preserve"> &lt;&gt;</v>
      </c>
      <c r="AU107" s="92" t="str">
        <f t="shared" si="105"/>
        <v xml:space="preserve"> стр.131</v>
      </c>
      <c r="AV107" s="92" t="str">
        <f t="shared" si="106"/>
        <v xml:space="preserve"> (кроме стр.только "Первичный")</v>
      </c>
      <c r="AW107" s="92" t="str">
        <f t="shared" si="107"/>
        <v xml:space="preserve"> гр.8</v>
      </c>
      <c r="AX107" s="92" t="str">
        <f t="shared" si="108"/>
        <v/>
      </c>
      <c r="AY107" s="92" t="str">
        <f t="shared" si="109"/>
        <v xml:space="preserve"> раздела 2</v>
      </c>
      <c r="AZ107" s="92" t="str">
        <f t="shared" si="110"/>
        <v xml:space="preserve"> ф.0531377</v>
      </c>
      <c r="BA107" s="79" t="str">
        <f t="shared" si="111"/>
        <v xml:space="preserve"> (за последний день текущего финансового года + за последний день дополнительного периода отчетного финансового года)</v>
      </c>
      <c r="BB107" s="92" t="str">
        <f t="shared" si="112"/>
        <v xml:space="preserve"> - требуется пояснение.</v>
      </c>
      <c r="BC107" s="14"/>
    </row>
    <row r="108" spans="2:55" s="23" customFormat="1" ht="90" hidden="1" outlineLevel="1" x14ac:dyDescent="0.25">
      <c r="B108" s="24" t="str">
        <f t="shared" si="92"/>
        <v>М8_150_377</v>
      </c>
      <c r="C108" s="25" t="s">
        <v>116</v>
      </c>
      <c r="D108" s="25" t="s">
        <v>116</v>
      </c>
      <c r="E108" s="25" t="s">
        <v>117</v>
      </c>
      <c r="F108" s="25" t="s">
        <v>116</v>
      </c>
      <c r="G108" s="25" t="s">
        <v>116</v>
      </c>
      <c r="H108" s="25" t="s">
        <v>116</v>
      </c>
      <c r="I108" s="25" t="s">
        <v>644</v>
      </c>
      <c r="J108" s="352" t="s">
        <v>1309</v>
      </c>
      <c r="K108" s="25" t="s">
        <v>1187</v>
      </c>
      <c r="L108" s="25"/>
      <c r="M108" s="25" t="s">
        <v>121</v>
      </c>
      <c r="N108" s="25" t="s">
        <v>687</v>
      </c>
      <c r="O108" s="25" t="s">
        <v>1141</v>
      </c>
      <c r="P108" s="25" t="s">
        <v>134</v>
      </c>
      <c r="Q108" s="25"/>
      <c r="R108" s="26" t="s">
        <v>122</v>
      </c>
      <c r="S108" s="25" t="s">
        <v>179</v>
      </c>
      <c r="T108" s="352" t="s">
        <v>1361</v>
      </c>
      <c r="U108" s="25"/>
      <c r="V108" s="25"/>
      <c r="W108" s="25" t="s">
        <v>131</v>
      </c>
      <c r="X108" s="25" t="s">
        <v>1189</v>
      </c>
      <c r="Y108" s="368"/>
      <c r="Z108" s="25" t="s">
        <v>1141</v>
      </c>
      <c r="AA108" s="25" t="s">
        <v>143</v>
      </c>
      <c r="AB108" s="25"/>
      <c r="AC108" s="90" t="str">
        <f t="shared" si="93"/>
        <v>стр.012 (кроме стр.только "Первичный") гр.4 раздела 1 ф.0503150 (на 1 января текущего финансового года) &lt;&gt; стр.132 (кроме стр.только "Первичный") гр.8 раздела 2 ф.0531377 (за последний день текущего финансового года + за последний день дополнительного периода отчетного финансового года) - требуется пояснение.</v>
      </c>
      <c r="AD108" s="66" t="s">
        <v>271</v>
      </c>
      <c r="AE108" s="66" t="s">
        <v>271</v>
      </c>
      <c r="AF108" s="29"/>
      <c r="AG108" s="30">
        <v>45323.462743055556</v>
      </c>
      <c r="AH108" s="32" t="s">
        <v>4</v>
      </c>
      <c r="AI108" s="32" t="s">
        <v>123</v>
      </c>
      <c r="AJ108" s="6">
        <f t="shared" si="94"/>
        <v>1</v>
      </c>
      <c r="AK108" s="6">
        <f t="shared" si="95"/>
        <v>0</v>
      </c>
      <c r="AL108" s="6">
        <f t="shared" si="96"/>
        <v>0</v>
      </c>
      <c r="AM108" s="92" t="str">
        <f t="shared" si="97"/>
        <v>стр.012</v>
      </c>
      <c r="AN108" s="92" t="str">
        <f t="shared" si="98"/>
        <v xml:space="preserve"> (кроме стр.только "Первичный")</v>
      </c>
      <c r="AO108" s="92" t="str">
        <f t="shared" si="99"/>
        <v xml:space="preserve"> гр.4</v>
      </c>
      <c r="AP108" s="92" t="str">
        <f t="shared" si="100"/>
        <v/>
      </c>
      <c r="AQ108" s="92" t="str">
        <f t="shared" si="101"/>
        <v xml:space="preserve"> раздела 1</v>
      </c>
      <c r="AR108" s="92" t="str">
        <f t="shared" si="102"/>
        <v xml:space="preserve"> ф.0503150</v>
      </c>
      <c r="AS108" s="79" t="str">
        <f t="shared" si="103"/>
        <v xml:space="preserve"> (на 1 января текущего финансового года)</v>
      </c>
      <c r="AT108" s="92" t="str">
        <f t="shared" si="104"/>
        <v xml:space="preserve"> &lt;&gt;</v>
      </c>
      <c r="AU108" s="92" t="str">
        <f t="shared" si="105"/>
        <v xml:space="preserve"> стр.132</v>
      </c>
      <c r="AV108" s="92" t="str">
        <f t="shared" si="106"/>
        <v xml:space="preserve"> (кроме стр.только "Первичный")</v>
      </c>
      <c r="AW108" s="92" t="str">
        <f t="shared" si="107"/>
        <v xml:space="preserve"> гр.8</v>
      </c>
      <c r="AX108" s="92" t="str">
        <f t="shared" si="108"/>
        <v/>
      </c>
      <c r="AY108" s="92" t="str">
        <f t="shared" si="109"/>
        <v xml:space="preserve"> раздела 2</v>
      </c>
      <c r="AZ108" s="92" t="str">
        <f t="shared" si="110"/>
        <v xml:space="preserve"> ф.0531377</v>
      </c>
      <c r="BA108" s="79" t="str">
        <f t="shared" si="111"/>
        <v xml:space="preserve"> (за последний день текущего финансового года + за последний день дополнительного периода отчетного финансового года)</v>
      </c>
      <c r="BB108" s="92" t="str">
        <f t="shared" si="112"/>
        <v xml:space="preserve"> - требуется пояснение.</v>
      </c>
      <c r="BC108" s="14"/>
    </row>
    <row r="109" spans="2:55" s="23" customFormat="1" ht="75" hidden="1" outlineLevel="1" x14ac:dyDescent="0.25">
      <c r="B109" s="24" t="str">
        <f t="shared" si="92"/>
        <v>М9_150_377</v>
      </c>
      <c r="C109" s="25" t="s">
        <v>116</v>
      </c>
      <c r="D109" s="25" t="s">
        <v>116</v>
      </c>
      <c r="E109" s="25" t="s">
        <v>117</v>
      </c>
      <c r="F109" s="25" t="s">
        <v>116</v>
      </c>
      <c r="G109" s="25" t="s">
        <v>116</v>
      </c>
      <c r="H109" s="25" t="s">
        <v>116</v>
      </c>
      <c r="I109" s="25" t="s">
        <v>644</v>
      </c>
      <c r="J109" s="251" t="s">
        <v>1312</v>
      </c>
      <c r="K109" s="25" t="s">
        <v>1187</v>
      </c>
      <c r="L109" s="25"/>
      <c r="M109" s="25" t="s">
        <v>121</v>
      </c>
      <c r="N109" s="25" t="s">
        <v>687</v>
      </c>
      <c r="O109" s="25" t="s">
        <v>1141</v>
      </c>
      <c r="P109" s="25" t="s">
        <v>138</v>
      </c>
      <c r="Q109" s="25"/>
      <c r="R109" s="26" t="s">
        <v>122</v>
      </c>
      <c r="S109" s="25" t="s">
        <v>179</v>
      </c>
      <c r="T109" s="25" t="s">
        <v>1145</v>
      </c>
      <c r="U109" s="25"/>
      <c r="V109" s="25"/>
      <c r="W109" s="25" t="s">
        <v>131</v>
      </c>
      <c r="X109" s="25" t="s">
        <v>1188</v>
      </c>
      <c r="Y109" s="368"/>
      <c r="Z109" s="25" t="s">
        <v>1141</v>
      </c>
      <c r="AA109" s="251" t="s">
        <v>124</v>
      </c>
      <c r="AB109" s="25"/>
      <c r="AC109" s="90" t="str">
        <f t="shared" si="93"/>
        <v>стр.012 (кроме стр.только "Первичный") гр.6 раздела 1 ф.0503150 (кроме отчета на 1 января текущего финансового года) &lt;&gt; стр.131 (кроме стр.только "Первичный") гр.5 раздела 2 ф.0531377 (за последний рабочий день) - недопустимо.</v>
      </c>
      <c r="AD109" s="66" t="s">
        <v>123</v>
      </c>
      <c r="AE109" s="66" t="s">
        <v>123</v>
      </c>
      <c r="AF109" s="29"/>
      <c r="AG109" s="30"/>
      <c r="AH109" s="32" t="s">
        <v>4</v>
      </c>
      <c r="AI109" s="32" t="s">
        <v>123</v>
      </c>
      <c r="AJ109" s="6">
        <f t="shared" si="94"/>
        <v>1</v>
      </c>
      <c r="AK109" s="6">
        <f t="shared" si="95"/>
        <v>0</v>
      </c>
      <c r="AL109" s="6">
        <f t="shared" si="96"/>
        <v>0</v>
      </c>
      <c r="AM109" s="92" t="str">
        <f t="shared" si="97"/>
        <v>стр.012</v>
      </c>
      <c r="AN109" s="92" t="str">
        <f t="shared" si="98"/>
        <v xml:space="preserve"> (кроме стр.только "Первичный")</v>
      </c>
      <c r="AO109" s="92" t="str">
        <f t="shared" si="99"/>
        <v xml:space="preserve"> гр.6</v>
      </c>
      <c r="AP109" s="92" t="str">
        <f t="shared" si="100"/>
        <v/>
      </c>
      <c r="AQ109" s="92" t="str">
        <f t="shared" si="101"/>
        <v xml:space="preserve"> раздела 1</v>
      </c>
      <c r="AR109" s="92" t="str">
        <f t="shared" si="102"/>
        <v xml:space="preserve"> ф.0503150</v>
      </c>
      <c r="AS109" s="79" t="str">
        <f t="shared" si="103"/>
        <v xml:space="preserve"> (кроме отчета на 1 января текущего финансового года)</v>
      </c>
      <c r="AT109" s="92" t="str">
        <f t="shared" si="104"/>
        <v xml:space="preserve"> &lt;&gt;</v>
      </c>
      <c r="AU109" s="92" t="str">
        <f t="shared" si="105"/>
        <v xml:space="preserve"> стр.131</v>
      </c>
      <c r="AV109" s="92" t="str">
        <f t="shared" si="106"/>
        <v xml:space="preserve"> (кроме стр.только "Первичный")</v>
      </c>
      <c r="AW109" s="92" t="str">
        <f t="shared" si="107"/>
        <v xml:space="preserve"> гр.5</v>
      </c>
      <c r="AX109" s="92" t="str">
        <f t="shared" si="108"/>
        <v/>
      </c>
      <c r="AY109" s="92" t="str">
        <f t="shared" si="109"/>
        <v xml:space="preserve"> раздела 2</v>
      </c>
      <c r="AZ109" s="92" t="str">
        <f t="shared" si="110"/>
        <v xml:space="preserve"> ф.0531377</v>
      </c>
      <c r="BA109" s="79" t="str">
        <f t="shared" si="111"/>
        <v xml:space="preserve"> (за последний рабочий день)</v>
      </c>
      <c r="BB109" s="92" t="str">
        <f t="shared" si="112"/>
        <v xml:space="preserve"> - недопустимо.</v>
      </c>
      <c r="BC109" s="14"/>
    </row>
    <row r="110" spans="2:55" s="23" customFormat="1" ht="75" hidden="1" outlineLevel="1" x14ac:dyDescent="0.25">
      <c r="B110" s="24" t="str">
        <f t="shared" si="92"/>
        <v>М10_150_377</v>
      </c>
      <c r="C110" s="25" t="s">
        <v>116</v>
      </c>
      <c r="D110" s="25" t="s">
        <v>116</v>
      </c>
      <c r="E110" s="25" t="s">
        <v>117</v>
      </c>
      <c r="F110" s="25" t="s">
        <v>116</v>
      </c>
      <c r="G110" s="25" t="s">
        <v>116</v>
      </c>
      <c r="H110" s="25" t="s">
        <v>116</v>
      </c>
      <c r="I110" s="25" t="s">
        <v>644</v>
      </c>
      <c r="J110" s="251" t="s">
        <v>1312</v>
      </c>
      <c r="K110" s="25" t="s">
        <v>1187</v>
      </c>
      <c r="L110" s="25"/>
      <c r="M110" s="25" t="s">
        <v>121</v>
      </c>
      <c r="N110" s="25" t="s">
        <v>687</v>
      </c>
      <c r="O110" s="25" t="s">
        <v>1141</v>
      </c>
      <c r="P110" s="25" t="s">
        <v>422</v>
      </c>
      <c r="Q110" s="25"/>
      <c r="R110" s="26" t="s">
        <v>122</v>
      </c>
      <c r="S110" s="25" t="s">
        <v>179</v>
      </c>
      <c r="T110" s="25" t="s">
        <v>1145</v>
      </c>
      <c r="U110" s="25"/>
      <c r="V110" s="25"/>
      <c r="W110" s="25" t="s">
        <v>131</v>
      </c>
      <c r="X110" s="25" t="s">
        <v>1189</v>
      </c>
      <c r="Y110" s="368"/>
      <c r="Z110" s="25" t="s">
        <v>1141</v>
      </c>
      <c r="AA110" s="251" t="s">
        <v>124</v>
      </c>
      <c r="AB110" s="25"/>
      <c r="AC110" s="90" t="str">
        <f t="shared" si="93"/>
        <v>стр.012 (кроме стр.только "Первичный") гр.7 раздела 1 ф.0503150 (кроме отчета на 1 января текущего финансового года) &lt;&gt; стр.132 (кроме стр.только "Первичный") гр.5 раздела 2 ф.0531377 (за последний рабочий день) - недопустимо.</v>
      </c>
      <c r="AD110" s="66" t="s">
        <v>123</v>
      </c>
      <c r="AE110" s="66" t="s">
        <v>123</v>
      </c>
      <c r="AF110" s="29"/>
      <c r="AG110" s="30"/>
      <c r="AH110" s="32" t="s">
        <v>4</v>
      </c>
      <c r="AI110" s="32" t="s">
        <v>123</v>
      </c>
      <c r="AJ110" s="6">
        <f t="shared" si="94"/>
        <v>1</v>
      </c>
      <c r="AK110" s="6">
        <f t="shared" si="95"/>
        <v>0</v>
      </c>
      <c r="AL110" s="6">
        <f t="shared" si="96"/>
        <v>0</v>
      </c>
      <c r="AM110" s="92" t="str">
        <f t="shared" si="97"/>
        <v>стр.012</v>
      </c>
      <c r="AN110" s="92" t="str">
        <f t="shared" si="98"/>
        <v xml:space="preserve"> (кроме стр.только "Первичный")</v>
      </c>
      <c r="AO110" s="92" t="str">
        <f t="shared" si="99"/>
        <v xml:space="preserve"> гр.7</v>
      </c>
      <c r="AP110" s="92" t="str">
        <f t="shared" si="100"/>
        <v/>
      </c>
      <c r="AQ110" s="92" t="str">
        <f t="shared" si="101"/>
        <v xml:space="preserve"> раздела 1</v>
      </c>
      <c r="AR110" s="92" t="str">
        <f t="shared" si="102"/>
        <v xml:space="preserve"> ф.0503150</v>
      </c>
      <c r="AS110" s="79" t="str">
        <f t="shared" si="103"/>
        <v xml:space="preserve"> (кроме отчета на 1 января текущего финансового года)</v>
      </c>
      <c r="AT110" s="92" t="str">
        <f t="shared" si="104"/>
        <v xml:space="preserve"> &lt;&gt;</v>
      </c>
      <c r="AU110" s="92" t="str">
        <f t="shared" si="105"/>
        <v xml:space="preserve"> стр.132</v>
      </c>
      <c r="AV110" s="92" t="str">
        <f t="shared" si="106"/>
        <v xml:space="preserve"> (кроме стр.только "Первичный")</v>
      </c>
      <c r="AW110" s="92" t="str">
        <f t="shared" si="107"/>
        <v xml:space="preserve"> гр.5</v>
      </c>
      <c r="AX110" s="92" t="str">
        <f t="shared" si="108"/>
        <v/>
      </c>
      <c r="AY110" s="92" t="str">
        <f t="shared" si="109"/>
        <v xml:space="preserve"> раздела 2</v>
      </c>
      <c r="AZ110" s="92" t="str">
        <f t="shared" si="110"/>
        <v xml:space="preserve"> ф.0531377</v>
      </c>
      <c r="BA110" s="79" t="str">
        <f t="shared" si="111"/>
        <v xml:space="preserve"> (за последний рабочий день)</v>
      </c>
      <c r="BB110" s="92" t="str">
        <f t="shared" si="112"/>
        <v xml:space="preserve"> - недопустимо.</v>
      </c>
      <c r="BC110" s="14"/>
    </row>
    <row r="111" spans="2:55" s="23" customFormat="1" ht="90" hidden="1" outlineLevel="1" x14ac:dyDescent="0.25">
      <c r="B111" s="24" t="str">
        <f t="shared" si="92"/>
        <v>М11_150_377</v>
      </c>
      <c r="C111" s="25" t="s">
        <v>116</v>
      </c>
      <c r="D111" s="25" t="s">
        <v>116</v>
      </c>
      <c r="E111" s="25" t="s">
        <v>117</v>
      </c>
      <c r="F111" s="25" t="s">
        <v>116</v>
      </c>
      <c r="G111" s="25" t="s">
        <v>116</v>
      </c>
      <c r="H111" s="25" t="s">
        <v>116</v>
      </c>
      <c r="I111" s="25" t="s">
        <v>644</v>
      </c>
      <c r="J111" s="352" t="s">
        <v>1309</v>
      </c>
      <c r="K111" s="25" t="s">
        <v>702</v>
      </c>
      <c r="L111" s="25"/>
      <c r="M111" s="25" t="s">
        <v>121</v>
      </c>
      <c r="N111" s="25" t="s">
        <v>687</v>
      </c>
      <c r="O111" s="25" t="s">
        <v>1141</v>
      </c>
      <c r="P111" s="25" t="s">
        <v>125</v>
      </c>
      <c r="Q111" s="25"/>
      <c r="R111" s="26" t="s">
        <v>122</v>
      </c>
      <c r="S111" s="25" t="s">
        <v>179</v>
      </c>
      <c r="T111" s="352" t="s">
        <v>1361</v>
      </c>
      <c r="U111" s="25"/>
      <c r="V111" s="25"/>
      <c r="W111" s="25" t="s">
        <v>131</v>
      </c>
      <c r="X111" s="25" t="s">
        <v>1190</v>
      </c>
      <c r="Y111" s="368"/>
      <c r="Z111" s="25" t="s">
        <v>1141</v>
      </c>
      <c r="AA111" s="25" t="s">
        <v>143</v>
      </c>
      <c r="AB111" s="25"/>
      <c r="AC111" s="90" t="str">
        <f t="shared" si="93"/>
        <v>стр.012 (кроме стр.только "Первичный") гр.3 раздела 1 ф.0503150 (на 1 января текущего финансового года) &lt;&gt; стр.141 (кроме стр.только "Первичный") гр.8 раздела 2 ф.0531377 (за последний день текущего финансового года + за последний день дополнительного периода отчетного финансового года) - требуется пояснение.</v>
      </c>
      <c r="AD111" s="66" t="s">
        <v>271</v>
      </c>
      <c r="AE111" s="66" t="s">
        <v>271</v>
      </c>
      <c r="AF111" s="29"/>
      <c r="AG111" s="30">
        <v>45323.462789351855</v>
      </c>
      <c r="AH111" s="32" t="s">
        <v>4</v>
      </c>
      <c r="AI111" s="32" t="s">
        <v>123</v>
      </c>
      <c r="AJ111" s="6">
        <f t="shared" si="94"/>
        <v>1</v>
      </c>
      <c r="AK111" s="6">
        <f t="shared" si="95"/>
        <v>0</v>
      </c>
      <c r="AL111" s="6">
        <f t="shared" si="96"/>
        <v>0</v>
      </c>
      <c r="AM111" s="92" t="str">
        <f t="shared" si="97"/>
        <v>стр.012</v>
      </c>
      <c r="AN111" s="92" t="str">
        <f t="shared" si="98"/>
        <v xml:space="preserve"> (кроме стр.только "Первичный")</v>
      </c>
      <c r="AO111" s="92" t="str">
        <f t="shared" si="99"/>
        <v xml:space="preserve"> гр.3</v>
      </c>
      <c r="AP111" s="92" t="str">
        <f t="shared" si="100"/>
        <v/>
      </c>
      <c r="AQ111" s="92" t="str">
        <f t="shared" si="101"/>
        <v xml:space="preserve"> раздела 1</v>
      </c>
      <c r="AR111" s="92" t="str">
        <f t="shared" si="102"/>
        <v xml:space="preserve"> ф.0503150</v>
      </c>
      <c r="AS111" s="79" t="str">
        <f t="shared" si="103"/>
        <v xml:space="preserve"> (на 1 января текущего финансового года)</v>
      </c>
      <c r="AT111" s="92" t="str">
        <f t="shared" si="104"/>
        <v xml:space="preserve"> &lt;&gt;</v>
      </c>
      <c r="AU111" s="92" t="str">
        <f t="shared" si="105"/>
        <v xml:space="preserve"> стр.141</v>
      </c>
      <c r="AV111" s="92" t="str">
        <f t="shared" si="106"/>
        <v xml:space="preserve"> (кроме стр.только "Первичный")</v>
      </c>
      <c r="AW111" s="92" t="str">
        <f t="shared" si="107"/>
        <v xml:space="preserve"> гр.8</v>
      </c>
      <c r="AX111" s="92" t="str">
        <f t="shared" si="108"/>
        <v/>
      </c>
      <c r="AY111" s="92" t="str">
        <f t="shared" si="109"/>
        <v xml:space="preserve"> раздела 2</v>
      </c>
      <c r="AZ111" s="92" t="str">
        <f t="shared" si="110"/>
        <v xml:space="preserve"> ф.0531377</v>
      </c>
      <c r="BA111" s="79" t="str">
        <f t="shared" si="111"/>
        <v xml:space="preserve"> (за последний день текущего финансового года + за последний день дополнительного периода отчетного финансового года)</v>
      </c>
      <c r="BB111" s="92" t="str">
        <f t="shared" si="112"/>
        <v xml:space="preserve"> - требуется пояснение.</v>
      </c>
      <c r="BC111" s="14"/>
    </row>
    <row r="112" spans="2:55" s="23" customFormat="1" ht="90" hidden="1" outlineLevel="1" x14ac:dyDescent="0.25">
      <c r="B112" s="24" t="str">
        <f t="shared" si="92"/>
        <v>М12_150_377</v>
      </c>
      <c r="C112" s="25" t="s">
        <v>116</v>
      </c>
      <c r="D112" s="25" t="s">
        <v>116</v>
      </c>
      <c r="E112" s="25" t="s">
        <v>117</v>
      </c>
      <c r="F112" s="25" t="s">
        <v>116</v>
      </c>
      <c r="G112" s="25" t="s">
        <v>116</v>
      </c>
      <c r="H112" s="25" t="s">
        <v>116</v>
      </c>
      <c r="I112" s="25" t="s">
        <v>644</v>
      </c>
      <c r="J112" s="352" t="s">
        <v>1309</v>
      </c>
      <c r="K112" s="25" t="s">
        <v>702</v>
      </c>
      <c r="L112" s="25"/>
      <c r="M112" s="25" t="s">
        <v>121</v>
      </c>
      <c r="N112" s="25" t="s">
        <v>687</v>
      </c>
      <c r="O112" s="25" t="s">
        <v>1141</v>
      </c>
      <c r="P112" s="25" t="s">
        <v>134</v>
      </c>
      <c r="Q112" s="25"/>
      <c r="R112" s="26" t="s">
        <v>122</v>
      </c>
      <c r="S112" s="25" t="s">
        <v>179</v>
      </c>
      <c r="T112" s="352" t="s">
        <v>1361</v>
      </c>
      <c r="U112" s="25"/>
      <c r="V112" s="25"/>
      <c r="W112" s="25" t="s">
        <v>131</v>
      </c>
      <c r="X112" s="25" t="s">
        <v>1191</v>
      </c>
      <c r="Y112" s="368"/>
      <c r="Z112" s="25" t="s">
        <v>1141</v>
      </c>
      <c r="AA112" s="25" t="s">
        <v>143</v>
      </c>
      <c r="AB112" s="25"/>
      <c r="AC112" s="90" t="str">
        <f t="shared" si="93"/>
        <v>стр.012 (кроме стр.только "Первичный") гр.4 раздела 1 ф.0503150 (на 1 января текущего финансового года) &lt;&gt; стр.142 (кроме стр.только "Первичный") гр.8 раздела 2 ф.0531377 (за последний день текущего финансового года + за последний день дополнительного периода отчетного финансового года) - требуется пояснение.</v>
      </c>
      <c r="AD112" s="66" t="s">
        <v>271</v>
      </c>
      <c r="AE112" s="66" t="s">
        <v>271</v>
      </c>
      <c r="AF112" s="29"/>
      <c r="AG112" s="30">
        <v>45323.462951388887</v>
      </c>
      <c r="AH112" s="32" t="s">
        <v>4</v>
      </c>
      <c r="AI112" s="32" t="s">
        <v>123</v>
      </c>
      <c r="AJ112" s="6">
        <f t="shared" si="94"/>
        <v>1</v>
      </c>
      <c r="AK112" s="6">
        <f t="shared" si="95"/>
        <v>0</v>
      </c>
      <c r="AL112" s="6">
        <f t="shared" si="96"/>
        <v>0</v>
      </c>
      <c r="AM112" s="92" t="str">
        <f t="shared" si="97"/>
        <v>стр.012</v>
      </c>
      <c r="AN112" s="92" t="str">
        <f t="shared" si="98"/>
        <v xml:space="preserve"> (кроме стр.только "Первичный")</v>
      </c>
      <c r="AO112" s="92" t="str">
        <f t="shared" si="99"/>
        <v xml:space="preserve"> гр.4</v>
      </c>
      <c r="AP112" s="92" t="str">
        <f t="shared" si="100"/>
        <v/>
      </c>
      <c r="AQ112" s="92" t="str">
        <f t="shared" si="101"/>
        <v xml:space="preserve"> раздела 1</v>
      </c>
      <c r="AR112" s="92" t="str">
        <f t="shared" si="102"/>
        <v xml:space="preserve"> ф.0503150</v>
      </c>
      <c r="AS112" s="79" t="str">
        <f t="shared" si="103"/>
        <v xml:space="preserve"> (на 1 января текущего финансового года)</v>
      </c>
      <c r="AT112" s="92" t="str">
        <f t="shared" si="104"/>
        <v xml:space="preserve"> &lt;&gt;</v>
      </c>
      <c r="AU112" s="92" t="str">
        <f t="shared" si="105"/>
        <v xml:space="preserve"> стр.142</v>
      </c>
      <c r="AV112" s="92" t="str">
        <f t="shared" si="106"/>
        <v xml:space="preserve"> (кроме стр.только "Первичный")</v>
      </c>
      <c r="AW112" s="92" t="str">
        <f t="shared" si="107"/>
        <v xml:space="preserve"> гр.8</v>
      </c>
      <c r="AX112" s="92" t="str">
        <f t="shared" si="108"/>
        <v/>
      </c>
      <c r="AY112" s="92" t="str">
        <f t="shared" si="109"/>
        <v xml:space="preserve"> раздела 2</v>
      </c>
      <c r="AZ112" s="92" t="str">
        <f t="shared" si="110"/>
        <v xml:space="preserve"> ф.0531377</v>
      </c>
      <c r="BA112" s="79" t="str">
        <f t="shared" si="111"/>
        <v xml:space="preserve"> (за последний день текущего финансового года + за последний день дополнительного периода отчетного финансового года)</v>
      </c>
      <c r="BB112" s="92" t="str">
        <f t="shared" si="112"/>
        <v xml:space="preserve"> - требуется пояснение.</v>
      </c>
      <c r="BC112" s="14"/>
    </row>
    <row r="113" spans="2:55" s="23" customFormat="1" ht="75" hidden="1" outlineLevel="1" x14ac:dyDescent="0.25">
      <c r="B113" s="24" t="str">
        <f t="shared" si="92"/>
        <v>М13_150_377</v>
      </c>
      <c r="C113" s="25" t="s">
        <v>116</v>
      </c>
      <c r="D113" s="25" t="s">
        <v>116</v>
      </c>
      <c r="E113" s="25" t="s">
        <v>117</v>
      </c>
      <c r="F113" s="25" t="s">
        <v>116</v>
      </c>
      <c r="G113" s="25" t="s">
        <v>116</v>
      </c>
      <c r="H113" s="25" t="s">
        <v>116</v>
      </c>
      <c r="I113" s="25" t="s">
        <v>644</v>
      </c>
      <c r="J113" s="251" t="s">
        <v>1312</v>
      </c>
      <c r="K113" s="25" t="s">
        <v>702</v>
      </c>
      <c r="L113" s="25"/>
      <c r="M113" s="25" t="s">
        <v>121</v>
      </c>
      <c r="N113" s="25" t="s">
        <v>687</v>
      </c>
      <c r="O113" s="25" t="s">
        <v>1141</v>
      </c>
      <c r="P113" s="25" t="s">
        <v>138</v>
      </c>
      <c r="Q113" s="25"/>
      <c r="R113" s="26" t="s">
        <v>122</v>
      </c>
      <c r="S113" s="25" t="s">
        <v>179</v>
      </c>
      <c r="T113" s="25" t="s">
        <v>1145</v>
      </c>
      <c r="U113" s="25"/>
      <c r="V113" s="25"/>
      <c r="W113" s="25" t="s">
        <v>131</v>
      </c>
      <c r="X113" s="25" t="s">
        <v>1190</v>
      </c>
      <c r="Y113" s="368"/>
      <c r="Z113" s="25" t="s">
        <v>1141</v>
      </c>
      <c r="AA113" s="251" t="s">
        <v>124</v>
      </c>
      <c r="AB113" s="25"/>
      <c r="AC113" s="90" t="str">
        <f t="shared" si="93"/>
        <v>стр.012 (кроме стр.только "Первичный") гр.6 раздела 1 ф.0503150 (кроме отчета на 1 января текущего финансового года) &lt;&gt; стр.141 (кроме стр.только "Первичный") гр.5 раздела 2 ф.0531377 (за последний рабочий день) - недопустимо.</v>
      </c>
      <c r="AD113" s="66" t="s">
        <v>123</v>
      </c>
      <c r="AE113" s="66" t="s">
        <v>123</v>
      </c>
      <c r="AF113" s="29"/>
      <c r="AG113" s="30"/>
      <c r="AH113" s="32" t="s">
        <v>4</v>
      </c>
      <c r="AI113" s="32" t="s">
        <v>123</v>
      </c>
      <c r="AJ113" s="6">
        <f t="shared" si="94"/>
        <v>1</v>
      </c>
      <c r="AK113" s="6">
        <f t="shared" si="95"/>
        <v>0</v>
      </c>
      <c r="AL113" s="6">
        <f t="shared" si="96"/>
        <v>0</v>
      </c>
      <c r="AM113" s="92" t="str">
        <f t="shared" si="97"/>
        <v>стр.012</v>
      </c>
      <c r="AN113" s="92" t="str">
        <f t="shared" si="98"/>
        <v xml:space="preserve"> (кроме стр.только "Первичный")</v>
      </c>
      <c r="AO113" s="92" t="str">
        <f t="shared" si="99"/>
        <v xml:space="preserve"> гр.6</v>
      </c>
      <c r="AP113" s="92" t="str">
        <f t="shared" si="100"/>
        <v/>
      </c>
      <c r="AQ113" s="92" t="str">
        <f t="shared" si="101"/>
        <v xml:space="preserve"> раздела 1</v>
      </c>
      <c r="AR113" s="92" t="str">
        <f t="shared" si="102"/>
        <v xml:space="preserve"> ф.0503150</v>
      </c>
      <c r="AS113" s="79" t="str">
        <f t="shared" si="103"/>
        <v xml:space="preserve"> (кроме отчета на 1 января текущего финансового года)</v>
      </c>
      <c r="AT113" s="92" t="str">
        <f t="shared" si="104"/>
        <v xml:space="preserve"> &lt;&gt;</v>
      </c>
      <c r="AU113" s="92" t="str">
        <f t="shared" si="105"/>
        <v xml:space="preserve"> стр.141</v>
      </c>
      <c r="AV113" s="92" t="str">
        <f t="shared" si="106"/>
        <v xml:space="preserve"> (кроме стр.только "Первичный")</v>
      </c>
      <c r="AW113" s="92" t="str">
        <f t="shared" si="107"/>
        <v xml:space="preserve"> гр.5</v>
      </c>
      <c r="AX113" s="92" t="str">
        <f t="shared" si="108"/>
        <v/>
      </c>
      <c r="AY113" s="92" t="str">
        <f t="shared" si="109"/>
        <v xml:space="preserve"> раздела 2</v>
      </c>
      <c r="AZ113" s="92" t="str">
        <f t="shared" si="110"/>
        <v xml:space="preserve"> ф.0531377</v>
      </c>
      <c r="BA113" s="79" t="str">
        <f t="shared" si="111"/>
        <v xml:space="preserve"> (за последний рабочий день)</v>
      </c>
      <c r="BB113" s="92" t="str">
        <f t="shared" si="112"/>
        <v xml:space="preserve"> - недопустимо.</v>
      </c>
      <c r="BC113" s="14"/>
    </row>
    <row r="114" spans="2:55" s="23" customFormat="1" ht="75" hidden="1" outlineLevel="1" x14ac:dyDescent="0.25">
      <c r="B114" s="24" t="str">
        <f t="shared" si="92"/>
        <v>М14_150_377</v>
      </c>
      <c r="C114" s="25" t="s">
        <v>116</v>
      </c>
      <c r="D114" s="25" t="s">
        <v>116</v>
      </c>
      <c r="E114" s="25" t="s">
        <v>117</v>
      </c>
      <c r="F114" s="25" t="s">
        <v>116</v>
      </c>
      <c r="G114" s="25" t="s">
        <v>116</v>
      </c>
      <c r="H114" s="25" t="s">
        <v>116</v>
      </c>
      <c r="I114" s="25" t="s">
        <v>644</v>
      </c>
      <c r="J114" s="251" t="s">
        <v>1312</v>
      </c>
      <c r="K114" s="25" t="s">
        <v>702</v>
      </c>
      <c r="L114" s="25"/>
      <c r="M114" s="25" t="s">
        <v>121</v>
      </c>
      <c r="N114" s="25" t="s">
        <v>687</v>
      </c>
      <c r="O114" s="25" t="s">
        <v>1141</v>
      </c>
      <c r="P114" s="25" t="s">
        <v>422</v>
      </c>
      <c r="Q114" s="25"/>
      <c r="R114" s="26" t="s">
        <v>122</v>
      </c>
      <c r="S114" s="25" t="s">
        <v>179</v>
      </c>
      <c r="T114" s="25" t="s">
        <v>1145</v>
      </c>
      <c r="U114" s="25"/>
      <c r="V114" s="25"/>
      <c r="W114" s="25" t="s">
        <v>131</v>
      </c>
      <c r="X114" s="25" t="s">
        <v>1191</v>
      </c>
      <c r="Y114" s="368"/>
      <c r="Z114" s="25" t="s">
        <v>1141</v>
      </c>
      <c r="AA114" s="251" t="s">
        <v>124</v>
      </c>
      <c r="AB114" s="25"/>
      <c r="AC114" s="90" t="str">
        <f t="shared" si="93"/>
        <v>стр.012 (кроме стр.только "Первичный") гр.7 раздела 1 ф.0503150 (кроме отчета на 1 января текущего финансового года) &lt;&gt; стр.142 (кроме стр.только "Первичный") гр.5 раздела 2 ф.0531377 (за последний рабочий день) - недопустимо.</v>
      </c>
      <c r="AD114" s="66" t="s">
        <v>123</v>
      </c>
      <c r="AE114" s="66" t="s">
        <v>123</v>
      </c>
      <c r="AF114" s="29"/>
      <c r="AG114" s="30"/>
      <c r="AH114" s="32" t="s">
        <v>4</v>
      </c>
      <c r="AI114" s="32" t="s">
        <v>123</v>
      </c>
      <c r="AJ114" s="6">
        <f t="shared" si="94"/>
        <v>1</v>
      </c>
      <c r="AK114" s="6">
        <f t="shared" si="95"/>
        <v>0</v>
      </c>
      <c r="AL114" s="6">
        <f t="shared" si="96"/>
        <v>0</v>
      </c>
      <c r="AM114" s="92" t="str">
        <f t="shared" si="97"/>
        <v>стр.012</v>
      </c>
      <c r="AN114" s="92" t="str">
        <f t="shared" si="98"/>
        <v xml:space="preserve"> (кроме стр.только "Первичный")</v>
      </c>
      <c r="AO114" s="92" t="str">
        <f t="shared" si="99"/>
        <v xml:space="preserve"> гр.7</v>
      </c>
      <c r="AP114" s="92" t="str">
        <f t="shared" si="100"/>
        <v/>
      </c>
      <c r="AQ114" s="92" t="str">
        <f t="shared" si="101"/>
        <v xml:space="preserve"> раздела 1</v>
      </c>
      <c r="AR114" s="92" t="str">
        <f t="shared" si="102"/>
        <v xml:space="preserve"> ф.0503150</v>
      </c>
      <c r="AS114" s="79" t="str">
        <f t="shared" si="103"/>
        <v xml:space="preserve"> (кроме отчета на 1 января текущего финансового года)</v>
      </c>
      <c r="AT114" s="92" t="str">
        <f t="shared" si="104"/>
        <v xml:space="preserve"> &lt;&gt;</v>
      </c>
      <c r="AU114" s="92" t="str">
        <f t="shared" si="105"/>
        <v xml:space="preserve"> стр.142</v>
      </c>
      <c r="AV114" s="92" t="str">
        <f t="shared" si="106"/>
        <v xml:space="preserve"> (кроме стр.только "Первичный")</v>
      </c>
      <c r="AW114" s="92" t="str">
        <f t="shared" si="107"/>
        <v xml:space="preserve"> гр.5</v>
      </c>
      <c r="AX114" s="92" t="str">
        <f t="shared" si="108"/>
        <v/>
      </c>
      <c r="AY114" s="92" t="str">
        <f t="shared" si="109"/>
        <v xml:space="preserve"> раздела 2</v>
      </c>
      <c r="AZ114" s="92" t="str">
        <f t="shared" si="110"/>
        <v xml:space="preserve"> ф.0531377</v>
      </c>
      <c r="BA114" s="79" t="str">
        <f t="shared" si="111"/>
        <v xml:space="preserve"> (за последний рабочий день)</v>
      </c>
      <c r="BB114" s="92" t="str">
        <f t="shared" si="112"/>
        <v xml:space="preserve"> - недопустимо.</v>
      </c>
      <c r="BC114" s="14"/>
    </row>
    <row r="115" spans="2:55" s="23" customFormat="1" ht="15" customHeight="1" collapsed="1" x14ac:dyDescent="0.25">
      <c r="B115" s="623" t="s">
        <v>1192</v>
      </c>
      <c r="C115" s="624"/>
      <c r="D115" s="624"/>
      <c r="E115" s="624"/>
      <c r="F115" s="624"/>
      <c r="G115" s="624"/>
      <c r="H115" s="624"/>
      <c r="I115" s="624"/>
      <c r="J115" s="624"/>
      <c r="K115" s="624"/>
      <c r="L115" s="624"/>
      <c r="M115" s="624"/>
      <c r="N115" s="624"/>
      <c r="O115" s="624"/>
      <c r="P115" s="624"/>
      <c r="Q115" s="624"/>
      <c r="R115" s="624"/>
      <c r="S115" s="624"/>
      <c r="T115" s="624"/>
      <c r="U115" s="624"/>
      <c r="V115" s="624"/>
      <c r="W115" s="624"/>
      <c r="X115" s="624"/>
      <c r="Y115" s="624"/>
      <c r="Z115" s="624"/>
      <c r="AA115" s="624"/>
      <c r="AB115" s="624"/>
      <c r="AC115" s="624"/>
      <c r="AD115" s="624"/>
      <c r="AE115" s="624"/>
      <c r="AF115" s="624"/>
      <c r="AG115" s="153"/>
      <c r="AH115" s="32"/>
      <c r="AI115" s="32"/>
      <c r="AJ115" s="6">
        <f t="shared" si="94"/>
        <v>0</v>
      </c>
      <c r="AK115" s="6">
        <f t="shared" si="95"/>
        <v>0</v>
      </c>
      <c r="AL115" s="6">
        <f t="shared" si="96"/>
        <v>0</v>
      </c>
      <c r="AM115" s="92"/>
      <c r="AN115" s="92"/>
      <c r="AO115" s="92"/>
      <c r="AP115" s="92"/>
      <c r="AQ115" s="92"/>
      <c r="AR115" s="92"/>
      <c r="AS115" s="79"/>
      <c r="AT115" s="92"/>
      <c r="AU115" s="92"/>
      <c r="AV115" s="92"/>
      <c r="AW115" s="92"/>
      <c r="AX115" s="92"/>
      <c r="AY115" s="92"/>
      <c r="AZ115" s="92"/>
      <c r="BA115" s="79"/>
      <c r="BB115" s="92"/>
    </row>
    <row r="116" spans="2:55" s="23" customFormat="1" ht="42.75" hidden="1" outlineLevel="1" x14ac:dyDescent="0.25">
      <c r="B116" s="378" t="str">
        <f>"М"&amp;COUNTA($C116:C$116)&amp;"_"&amp;MID(I116,5,3)&amp;"_"&amp;MID(S116,5,3)</f>
        <v>М1_152_151</v>
      </c>
      <c r="C116" s="25" t="s">
        <v>116</v>
      </c>
      <c r="D116" s="25" t="s">
        <v>116</v>
      </c>
      <c r="E116" s="25" t="s">
        <v>117</v>
      </c>
      <c r="F116" s="25" t="s">
        <v>116</v>
      </c>
      <c r="G116" s="25" t="s">
        <v>116</v>
      </c>
      <c r="H116" s="25" t="s">
        <v>116</v>
      </c>
      <c r="I116" s="25" t="s">
        <v>158</v>
      </c>
      <c r="J116" s="25"/>
      <c r="K116" s="25"/>
      <c r="L116" s="25"/>
      <c r="M116" s="25" t="s">
        <v>121</v>
      </c>
      <c r="N116" s="25" t="s">
        <v>1193</v>
      </c>
      <c r="O116" s="25"/>
      <c r="P116" s="25" t="s">
        <v>134</v>
      </c>
      <c r="Q116" s="25"/>
      <c r="R116" s="26" t="s">
        <v>122</v>
      </c>
      <c r="S116" s="25" t="s">
        <v>154</v>
      </c>
      <c r="T116" s="25"/>
      <c r="U116" s="25" t="s">
        <v>1182</v>
      </c>
      <c r="V116" s="25"/>
      <c r="W116" s="25" t="s">
        <v>121</v>
      </c>
      <c r="X116" s="25" t="s">
        <v>1193</v>
      </c>
      <c r="Y116" s="368"/>
      <c r="Z116" s="25"/>
      <c r="AA116" s="25" t="s">
        <v>134</v>
      </c>
      <c r="AB116" s="25"/>
      <c r="AC116" s="90" t="str">
        <f t="shared" si="93"/>
        <v>стр.010 (итоговая) гр.4 раздела 1 ф.0503152 &lt;&gt; стр.010 (итоговая) гр.4 раздела 1 ф.0503151 - отрабатывать только на ф.0503152</v>
      </c>
      <c r="AD116" s="66" t="s">
        <v>123</v>
      </c>
      <c r="AE116" s="66" t="s">
        <v>123</v>
      </c>
      <c r="AF116" s="29" t="s">
        <v>1194</v>
      </c>
      <c r="AG116" s="30"/>
      <c r="AH116" s="32" t="s">
        <v>4</v>
      </c>
      <c r="AI116" s="32" t="s">
        <v>123</v>
      </c>
      <c r="AJ116" s="6">
        <f t="shared" si="94"/>
        <v>1</v>
      </c>
      <c r="AK116" s="6">
        <f t="shared" si="95"/>
        <v>0</v>
      </c>
      <c r="AL116" s="6">
        <f t="shared" si="96"/>
        <v>0</v>
      </c>
      <c r="AM116" s="92" t="str">
        <f t="shared" si="97"/>
        <v>стр.010 (итоговая)</v>
      </c>
      <c r="AN116" s="92" t="str">
        <f t="shared" si="98"/>
        <v/>
      </c>
      <c r="AO116" s="92" t="str">
        <f t="shared" si="99"/>
        <v xml:space="preserve"> гр.4</v>
      </c>
      <c r="AP116" s="92" t="str">
        <f t="shared" si="100"/>
        <v/>
      </c>
      <c r="AQ116" s="92" t="str">
        <f t="shared" si="101"/>
        <v xml:space="preserve"> раздела 1</v>
      </c>
      <c r="AR116" s="92" t="str">
        <f t="shared" si="102"/>
        <v xml:space="preserve"> ф.0503152</v>
      </c>
      <c r="AS116" s="79" t="str">
        <f t="shared" si="103"/>
        <v/>
      </c>
      <c r="AT116" s="92" t="str">
        <f t="shared" si="104"/>
        <v xml:space="preserve"> &lt;&gt;</v>
      </c>
      <c r="AU116" s="92" t="str">
        <f t="shared" si="105"/>
        <v xml:space="preserve"> стр.010 (итоговая)</v>
      </c>
      <c r="AV116" s="92" t="str">
        <f t="shared" si="106"/>
        <v/>
      </c>
      <c r="AW116" s="92" t="str">
        <f t="shared" si="107"/>
        <v xml:space="preserve"> гр.4</v>
      </c>
      <c r="AX116" s="92" t="str">
        <f t="shared" si="108"/>
        <v/>
      </c>
      <c r="AY116" s="92" t="str">
        <f t="shared" si="109"/>
        <v xml:space="preserve"> раздела 1</v>
      </c>
      <c r="AZ116" s="92" t="str">
        <f t="shared" si="110"/>
        <v xml:space="preserve"> ф.0503151</v>
      </c>
      <c r="BA116" s="79" t="str">
        <f t="shared" si="111"/>
        <v/>
      </c>
      <c r="BB116" s="92" t="str">
        <f t="shared" si="112"/>
        <v xml:space="preserve"> - отрабатывать только на ф.0503152</v>
      </c>
    </row>
    <row r="117" spans="2:55" s="23" customFormat="1" ht="42.75" hidden="1" outlineLevel="1" x14ac:dyDescent="0.25">
      <c r="B117" s="378" t="str">
        <f>"М"&amp;COUNTA($C$116:C117)&amp;"_"&amp;MID(I117,5,3)&amp;"_"&amp;MID(S117,5,3)</f>
        <v>М2_152_151</v>
      </c>
      <c r="C117" s="25" t="s">
        <v>116</v>
      </c>
      <c r="D117" s="25" t="s">
        <v>116</v>
      </c>
      <c r="E117" s="25" t="s">
        <v>117</v>
      </c>
      <c r="F117" s="25" t="s">
        <v>116</v>
      </c>
      <c r="G117" s="25" t="s">
        <v>116</v>
      </c>
      <c r="H117" s="25" t="s">
        <v>116</v>
      </c>
      <c r="I117" s="25" t="s">
        <v>158</v>
      </c>
      <c r="J117" s="25"/>
      <c r="K117" s="25"/>
      <c r="L117" s="25"/>
      <c r="M117" s="25" t="s">
        <v>121</v>
      </c>
      <c r="N117" s="25" t="s">
        <v>1193</v>
      </c>
      <c r="O117" s="25"/>
      <c r="P117" s="25" t="s">
        <v>124</v>
      </c>
      <c r="Q117" s="25"/>
      <c r="R117" s="26" t="s">
        <v>122</v>
      </c>
      <c r="S117" s="25" t="s">
        <v>154</v>
      </c>
      <c r="T117" s="25"/>
      <c r="U117" s="25" t="s">
        <v>1195</v>
      </c>
      <c r="V117" s="25"/>
      <c r="W117" s="25" t="s">
        <v>121</v>
      </c>
      <c r="X117" s="25" t="s">
        <v>1193</v>
      </c>
      <c r="Y117" s="368"/>
      <c r="Z117" s="25"/>
      <c r="AA117" s="25" t="s">
        <v>134</v>
      </c>
      <c r="AB117" s="25"/>
      <c r="AC117" s="90" t="str">
        <f t="shared" si="93"/>
        <v>стр.010 (итоговая) гр.5 раздела 1 ф.0503152 &lt;&gt; стр.010 (итоговая) гр.4 раздела 1 ф.0503151 - отрабатывать только на ф.0503152</v>
      </c>
      <c r="AD117" s="66" t="s">
        <v>123</v>
      </c>
      <c r="AE117" s="66" t="s">
        <v>123</v>
      </c>
      <c r="AF117" s="29" t="s">
        <v>1194</v>
      </c>
      <c r="AG117" s="30">
        <v>45415.633888888886</v>
      </c>
      <c r="AH117" s="32" t="s">
        <v>4</v>
      </c>
      <c r="AI117" s="32" t="s">
        <v>123</v>
      </c>
      <c r="AJ117" s="6">
        <f t="shared" si="94"/>
        <v>1</v>
      </c>
      <c r="AK117" s="6">
        <f t="shared" si="95"/>
        <v>0</v>
      </c>
      <c r="AL117" s="6">
        <f t="shared" si="96"/>
        <v>0</v>
      </c>
      <c r="AM117" s="92" t="str">
        <f t="shared" si="97"/>
        <v>стр.010 (итоговая)</v>
      </c>
      <c r="AN117" s="92" t="str">
        <f t="shared" si="98"/>
        <v/>
      </c>
      <c r="AO117" s="92" t="str">
        <f t="shared" si="99"/>
        <v xml:space="preserve"> гр.5</v>
      </c>
      <c r="AP117" s="92" t="str">
        <f t="shared" si="100"/>
        <v/>
      </c>
      <c r="AQ117" s="92" t="str">
        <f t="shared" si="101"/>
        <v xml:space="preserve"> раздела 1</v>
      </c>
      <c r="AR117" s="92" t="str">
        <f t="shared" si="102"/>
        <v xml:space="preserve"> ф.0503152</v>
      </c>
      <c r="AS117" s="79" t="str">
        <f t="shared" si="103"/>
        <v/>
      </c>
      <c r="AT117" s="92" t="str">
        <f t="shared" si="104"/>
        <v xml:space="preserve"> &lt;&gt;</v>
      </c>
      <c r="AU117" s="92" t="str">
        <f t="shared" si="105"/>
        <v xml:space="preserve"> стр.010 (итоговая)</v>
      </c>
      <c r="AV117" s="92" t="str">
        <f t="shared" si="106"/>
        <v/>
      </c>
      <c r="AW117" s="92" t="str">
        <f t="shared" si="107"/>
        <v xml:space="preserve"> гр.4</v>
      </c>
      <c r="AX117" s="92" t="str">
        <f t="shared" si="108"/>
        <v/>
      </c>
      <c r="AY117" s="92" t="str">
        <f t="shared" si="109"/>
        <v xml:space="preserve"> раздела 1</v>
      </c>
      <c r="AZ117" s="92" t="str">
        <f t="shared" si="110"/>
        <v xml:space="preserve"> ф.0503151</v>
      </c>
      <c r="BA117" s="79" t="str">
        <f t="shared" si="111"/>
        <v/>
      </c>
      <c r="BB117" s="92" t="str">
        <f t="shared" si="112"/>
        <v xml:space="preserve"> - отрабатывать только на ф.0503152</v>
      </c>
    </row>
    <row r="118" spans="2:55" s="23" customFormat="1" ht="42.75" hidden="1" outlineLevel="1" x14ac:dyDescent="0.25">
      <c r="B118" s="378" t="str">
        <f>"М"&amp;COUNTA($C$116:C118)&amp;"_"&amp;MID(I118,5,3)&amp;"_"&amp;MID(S118,5,3)</f>
        <v>М3_152_151</v>
      </c>
      <c r="C118" s="25" t="s">
        <v>116</v>
      </c>
      <c r="D118" s="25" t="s">
        <v>116</v>
      </c>
      <c r="E118" s="25" t="s">
        <v>117</v>
      </c>
      <c r="F118" s="25" t="s">
        <v>116</v>
      </c>
      <c r="G118" s="25" t="s">
        <v>116</v>
      </c>
      <c r="H118" s="25" t="s">
        <v>116</v>
      </c>
      <c r="I118" s="25" t="s">
        <v>158</v>
      </c>
      <c r="J118" s="25"/>
      <c r="K118" s="25"/>
      <c r="L118" s="25"/>
      <c r="M118" s="25" t="s">
        <v>121</v>
      </c>
      <c r="N118" s="25" t="s">
        <v>1193</v>
      </c>
      <c r="O118" s="25"/>
      <c r="P118" s="25" t="s">
        <v>138</v>
      </c>
      <c r="Q118" s="25"/>
      <c r="R118" s="26" t="s">
        <v>122</v>
      </c>
      <c r="S118" s="25" t="s">
        <v>154</v>
      </c>
      <c r="T118" s="25"/>
      <c r="U118" s="25" t="s">
        <v>492</v>
      </c>
      <c r="V118" s="25"/>
      <c r="W118" s="25" t="s">
        <v>121</v>
      </c>
      <c r="X118" s="25" t="s">
        <v>1193</v>
      </c>
      <c r="Y118" s="368"/>
      <c r="Z118" s="25"/>
      <c r="AA118" s="25" t="s">
        <v>134</v>
      </c>
      <c r="AB118" s="25"/>
      <c r="AC118" s="90" t="str">
        <f t="shared" si="93"/>
        <v>стр.010 (итоговая) гр.6 раздела 1 ф.0503152 &lt;&gt; стр.010 (итоговая) гр.4 раздела 1 ф.0503151 - отрабатывать только на ф.0503152</v>
      </c>
      <c r="AD118" s="66" t="s">
        <v>123</v>
      </c>
      <c r="AE118" s="66" t="s">
        <v>123</v>
      </c>
      <c r="AF118" s="29" t="s">
        <v>1194</v>
      </c>
      <c r="AG118" s="30">
        <v>45415.633981481478</v>
      </c>
      <c r="AH118" s="32" t="s">
        <v>4</v>
      </c>
      <c r="AI118" s="32" t="s">
        <v>123</v>
      </c>
      <c r="AJ118" s="6">
        <f t="shared" si="94"/>
        <v>1</v>
      </c>
      <c r="AK118" s="6">
        <f t="shared" si="95"/>
        <v>0</v>
      </c>
      <c r="AL118" s="6">
        <f t="shared" si="96"/>
        <v>0</v>
      </c>
      <c r="AM118" s="92" t="str">
        <f t="shared" si="97"/>
        <v>стр.010 (итоговая)</v>
      </c>
      <c r="AN118" s="92" t="str">
        <f t="shared" si="98"/>
        <v/>
      </c>
      <c r="AO118" s="92" t="str">
        <f t="shared" si="99"/>
        <v xml:space="preserve"> гр.6</v>
      </c>
      <c r="AP118" s="92" t="str">
        <f t="shared" si="100"/>
        <v/>
      </c>
      <c r="AQ118" s="92" t="str">
        <f t="shared" si="101"/>
        <v xml:space="preserve"> раздела 1</v>
      </c>
      <c r="AR118" s="92" t="str">
        <f t="shared" si="102"/>
        <v xml:space="preserve"> ф.0503152</v>
      </c>
      <c r="AS118" s="79" t="str">
        <f t="shared" si="103"/>
        <v/>
      </c>
      <c r="AT118" s="92" t="str">
        <f t="shared" si="104"/>
        <v xml:space="preserve"> &lt;&gt;</v>
      </c>
      <c r="AU118" s="92" t="str">
        <f t="shared" si="105"/>
        <v xml:space="preserve"> стр.010 (итоговая)</v>
      </c>
      <c r="AV118" s="92" t="str">
        <f t="shared" si="106"/>
        <v/>
      </c>
      <c r="AW118" s="92" t="str">
        <f t="shared" si="107"/>
        <v xml:space="preserve"> гр.4</v>
      </c>
      <c r="AX118" s="92" t="str">
        <f t="shared" si="108"/>
        <v/>
      </c>
      <c r="AY118" s="92" t="str">
        <f t="shared" si="109"/>
        <v xml:space="preserve"> раздела 1</v>
      </c>
      <c r="AZ118" s="92" t="str">
        <f t="shared" si="110"/>
        <v xml:space="preserve"> ф.0503151</v>
      </c>
      <c r="BA118" s="79" t="str">
        <f t="shared" si="111"/>
        <v/>
      </c>
      <c r="BB118" s="92" t="str">
        <f t="shared" si="112"/>
        <v xml:space="preserve"> - отрабатывать только на ф.0503152</v>
      </c>
    </row>
    <row r="119" spans="2:55" s="23" customFormat="1" ht="42.75" hidden="1" outlineLevel="1" x14ac:dyDescent="0.25">
      <c r="B119" s="378" t="str">
        <f>"М"&amp;COUNTA($C$116:C119)&amp;"_"&amp;MID(I119,5,3)&amp;"_"&amp;MID(S119,5,3)</f>
        <v>М4_152_151</v>
      </c>
      <c r="C119" s="25" t="s">
        <v>116</v>
      </c>
      <c r="D119" s="25" t="s">
        <v>116</v>
      </c>
      <c r="E119" s="25" t="s">
        <v>117</v>
      </c>
      <c r="F119" s="25" t="s">
        <v>116</v>
      </c>
      <c r="G119" s="25" t="s">
        <v>116</v>
      </c>
      <c r="H119" s="25" t="s">
        <v>116</v>
      </c>
      <c r="I119" s="25" t="s">
        <v>158</v>
      </c>
      <c r="J119" s="25"/>
      <c r="K119" s="25"/>
      <c r="L119" s="25"/>
      <c r="M119" s="25" t="s">
        <v>121</v>
      </c>
      <c r="N119" s="25" t="s">
        <v>1193</v>
      </c>
      <c r="O119" s="25"/>
      <c r="P119" s="25" t="s">
        <v>422</v>
      </c>
      <c r="Q119" s="25"/>
      <c r="R119" s="26" t="s">
        <v>122</v>
      </c>
      <c r="S119" s="25" t="s">
        <v>154</v>
      </c>
      <c r="T119" s="25"/>
      <c r="U119" s="25" t="s">
        <v>1196</v>
      </c>
      <c r="V119" s="25"/>
      <c r="W119" s="25" t="s">
        <v>121</v>
      </c>
      <c r="X119" s="25" t="s">
        <v>1193</v>
      </c>
      <c r="Y119" s="368"/>
      <c r="Z119" s="25"/>
      <c r="AA119" s="25" t="s">
        <v>134</v>
      </c>
      <c r="AB119" s="25"/>
      <c r="AC119" s="90" t="str">
        <f t="shared" si="93"/>
        <v>стр.010 (итоговая) гр.7 раздела 1 ф.0503152 &lt;&gt; стр.010 (итоговая) гр.4 раздела 1 ф.0503151 - отрабатывать только на ф.0503152</v>
      </c>
      <c r="AD119" s="66" t="s">
        <v>123</v>
      </c>
      <c r="AE119" s="66" t="s">
        <v>123</v>
      </c>
      <c r="AF119" s="29" t="s">
        <v>1194</v>
      </c>
      <c r="AG119" s="30">
        <v>45415.633993055555</v>
      </c>
      <c r="AH119" s="32" t="s">
        <v>4</v>
      </c>
      <c r="AI119" s="32" t="s">
        <v>123</v>
      </c>
      <c r="AJ119" s="6">
        <f t="shared" si="94"/>
        <v>1</v>
      </c>
      <c r="AK119" s="6">
        <f t="shared" si="95"/>
        <v>0</v>
      </c>
      <c r="AL119" s="6">
        <f t="shared" si="96"/>
        <v>0</v>
      </c>
      <c r="AM119" s="92" t="str">
        <f t="shared" si="97"/>
        <v>стр.010 (итоговая)</v>
      </c>
      <c r="AN119" s="92" t="str">
        <f t="shared" si="98"/>
        <v/>
      </c>
      <c r="AO119" s="92" t="str">
        <f t="shared" si="99"/>
        <v xml:space="preserve"> гр.7</v>
      </c>
      <c r="AP119" s="92" t="str">
        <f t="shared" si="100"/>
        <v/>
      </c>
      <c r="AQ119" s="92" t="str">
        <f t="shared" si="101"/>
        <v xml:space="preserve"> раздела 1</v>
      </c>
      <c r="AR119" s="92" t="str">
        <f t="shared" si="102"/>
        <v xml:space="preserve"> ф.0503152</v>
      </c>
      <c r="AS119" s="79" t="str">
        <f t="shared" si="103"/>
        <v/>
      </c>
      <c r="AT119" s="92" t="str">
        <f t="shared" si="104"/>
        <v xml:space="preserve"> &lt;&gt;</v>
      </c>
      <c r="AU119" s="92" t="str">
        <f t="shared" si="105"/>
        <v xml:space="preserve"> стр.010 (итоговая)</v>
      </c>
      <c r="AV119" s="92" t="str">
        <f t="shared" si="106"/>
        <v/>
      </c>
      <c r="AW119" s="92" t="str">
        <f t="shared" si="107"/>
        <v xml:space="preserve"> гр.4</v>
      </c>
      <c r="AX119" s="92" t="str">
        <f t="shared" si="108"/>
        <v/>
      </c>
      <c r="AY119" s="92" t="str">
        <f t="shared" si="109"/>
        <v xml:space="preserve"> раздела 1</v>
      </c>
      <c r="AZ119" s="92" t="str">
        <f t="shared" si="110"/>
        <v xml:space="preserve"> ф.0503151</v>
      </c>
      <c r="BA119" s="79" t="str">
        <f t="shared" si="111"/>
        <v/>
      </c>
      <c r="BB119" s="92" t="str">
        <f t="shared" si="112"/>
        <v xml:space="preserve"> - отрабатывать только на ф.0503152</v>
      </c>
    </row>
    <row r="120" spans="2:55" s="23" customFormat="1" ht="42.75" hidden="1" outlineLevel="1" x14ac:dyDescent="0.25">
      <c r="B120" s="378" t="str">
        <f>"М"&amp;COUNTA($C$116:C120)&amp;"_"&amp;MID(I120,5,3)&amp;"_"&amp;MID(S120,5,3)</f>
        <v>М5_152_151</v>
      </c>
      <c r="C120" s="25" t="s">
        <v>116</v>
      </c>
      <c r="D120" s="25" t="s">
        <v>116</v>
      </c>
      <c r="E120" s="25" t="s">
        <v>117</v>
      </c>
      <c r="F120" s="25" t="s">
        <v>116</v>
      </c>
      <c r="G120" s="25" t="s">
        <v>116</v>
      </c>
      <c r="H120" s="25" t="s">
        <v>116</v>
      </c>
      <c r="I120" s="25" t="s">
        <v>158</v>
      </c>
      <c r="J120" s="25"/>
      <c r="K120" s="25"/>
      <c r="L120" s="25"/>
      <c r="M120" s="25" t="s">
        <v>121</v>
      </c>
      <c r="N120" s="25" t="s">
        <v>1193</v>
      </c>
      <c r="O120" s="25"/>
      <c r="P120" s="25" t="s">
        <v>143</v>
      </c>
      <c r="Q120" s="25"/>
      <c r="R120" s="26" t="s">
        <v>122</v>
      </c>
      <c r="S120" s="25" t="s">
        <v>154</v>
      </c>
      <c r="T120" s="25"/>
      <c r="U120" s="25" t="s">
        <v>141</v>
      </c>
      <c r="V120" s="25"/>
      <c r="W120" s="25" t="s">
        <v>121</v>
      </c>
      <c r="X120" s="25" t="s">
        <v>1193</v>
      </c>
      <c r="Y120" s="368"/>
      <c r="Z120" s="25"/>
      <c r="AA120" s="25" t="s">
        <v>134</v>
      </c>
      <c r="AB120" s="25"/>
      <c r="AC120" s="90" t="str">
        <f t="shared" si="93"/>
        <v>стр.010 (итоговая) гр.8 раздела 1 ф.0503152 &lt;&gt; стр.010 (итоговая) гр.4 раздела 1 ф.0503151 - отрабатывать только на ф.0503152</v>
      </c>
      <c r="AD120" s="66" t="s">
        <v>123</v>
      </c>
      <c r="AE120" s="66" t="s">
        <v>123</v>
      </c>
      <c r="AF120" s="29" t="s">
        <v>1194</v>
      </c>
      <c r="AG120" s="30">
        <v>45415.633993055555</v>
      </c>
      <c r="AH120" s="32" t="s">
        <v>4</v>
      </c>
      <c r="AI120" s="32" t="s">
        <v>123</v>
      </c>
      <c r="AJ120" s="6">
        <f t="shared" si="94"/>
        <v>1</v>
      </c>
      <c r="AK120" s="6">
        <f t="shared" si="95"/>
        <v>0</v>
      </c>
      <c r="AL120" s="6">
        <f t="shared" si="96"/>
        <v>0</v>
      </c>
      <c r="AM120" s="92" t="str">
        <f t="shared" si="97"/>
        <v>стр.010 (итоговая)</v>
      </c>
      <c r="AN120" s="92" t="str">
        <f t="shared" si="98"/>
        <v/>
      </c>
      <c r="AO120" s="92" t="str">
        <f t="shared" si="99"/>
        <v xml:space="preserve"> гр.8</v>
      </c>
      <c r="AP120" s="92" t="str">
        <f t="shared" si="100"/>
        <v/>
      </c>
      <c r="AQ120" s="92" t="str">
        <f t="shared" si="101"/>
        <v xml:space="preserve"> раздела 1</v>
      </c>
      <c r="AR120" s="92" t="str">
        <f t="shared" si="102"/>
        <v xml:space="preserve"> ф.0503152</v>
      </c>
      <c r="AS120" s="79" t="str">
        <f t="shared" si="103"/>
        <v/>
      </c>
      <c r="AT120" s="92" t="str">
        <f t="shared" si="104"/>
        <v xml:space="preserve"> &lt;&gt;</v>
      </c>
      <c r="AU120" s="92" t="str">
        <f t="shared" si="105"/>
        <v xml:space="preserve"> стр.010 (итоговая)</v>
      </c>
      <c r="AV120" s="92" t="str">
        <f t="shared" si="106"/>
        <v/>
      </c>
      <c r="AW120" s="92" t="str">
        <f t="shared" si="107"/>
        <v xml:space="preserve"> гр.4</v>
      </c>
      <c r="AX120" s="92" t="str">
        <f t="shared" si="108"/>
        <v/>
      </c>
      <c r="AY120" s="92" t="str">
        <f t="shared" si="109"/>
        <v xml:space="preserve"> раздела 1</v>
      </c>
      <c r="AZ120" s="92" t="str">
        <f t="shared" si="110"/>
        <v xml:space="preserve"> ф.0503151</v>
      </c>
      <c r="BA120" s="79" t="str">
        <f t="shared" si="111"/>
        <v/>
      </c>
      <c r="BB120" s="92" t="str">
        <f t="shared" si="112"/>
        <v xml:space="preserve"> - отрабатывать только на ф.0503152</v>
      </c>
    </row>
    <row r="121" spans="2:55" s="23" customFormat="1" ht="42.75" hidden="1" outlineLevel="1" x14ac:dyDescent="0.25">
      <c r="B121" s="378" t="str">
        <f>"М"&amp;COUNTA($C$116:C121)&amp;"_"&amp;MID(I121,5,3)&amp;"_"&amp;MID(S121,5,3)</f>
        <v>М6_152_151</v>
      </c>
      <c r="C121" s="25" t="s">
        <v>116</v>
      </c>
      <c r="D121" s="25" t="s">
        <v>116</v>
      </c>
      <c r="E121" s="25" t="s">
        <v>117</v>
      </c>
      <c r="F121" s="25" t="s">
        <v>116</v>
      </c>
      <c r="G121" s="25" t="s">
        <v>116</v>
      </c>
      <c r="H121" s="25" t="s">
        <v>116</v>
      </c>
      <c r="I121" s="25" t="s">
        <v>158</v>
      </c>
      <c r="J121" s="25"/>
      <c r="K121" s="25"/>
      <c r="L121" s="25"/>
      <c r="M121" s="25" t="s">
        <v>121</v>
      </c>
      <c r="N121" s="25" t="s">
        <v>1193</v>
      </c>
      <c r="O121" s="25"/>
      <c r="P121" s="25" t="s">
        <v>140</v>
      </c>
      <c r="Q121" s="25"/>
      <c r="R121" s="26" t="s">
        <v>122</v>
      </c>
      <c r="S121" s="25" t="s">
        <v>154</v>
      </c>
      <c r="T121" s="25"/>
      <c r="U121" s="25" t="s">
        <v>142</v>
      </c>
      <c r="V121" s="25"/>
      <c r="W121" s="25" t="s">
        <v>121</v>
      </c>
      <c r="X121" s="25" t="s">
        <v>1193</v>
      </c>
      <c r="Y121" s="368"/>
      <c r="Z121" s="25"/>
      <c r="AA121" s="25" t="s">
        <v>134</v>
      </c>
      <c r="AB121" s="25"/>
      <c r="AC121" s="90" t="str">
        <f t="shared" si="93"/>
        <v>стр.010 (итоговая) гр.9 раздела 1 ф.0503152 &lt;&gt; стр.010 (итоговая) гр.4 раздела 1 ф.0503151 - отрабатывать только на ф.0503152</v>
      </c>
      <c r="AD121" s="66" t="s">
        <v>123</v>
      </c>
      <c r="AE121" s="66" t="s">
        <v>123</v>
      </c>
      <c r="AF121" s="29" t="s">
        <v>1194</v>
      </c>
      <c r="AG121" s="30">
        <v>45415.634004629632</v>
      </c>
      <c r="AH121" s="32" t="s">
        <v>4</v>
      </c>
      <c r="AI121" s="32" t="s">
        <v>123</v>
      </c>
      <c r="AJ121" s="6">
        <f t="shared" si="94"/>
        <v>1</v>
      </c>
      <c r="AK121" s="6">
        <f t="shared" si="95"/>
        <v>0</v>
      </c>
      <c r="AL121" s="6">
        <f t="shared" si="96"/>
        <v>0</v>
      </c>
      <c r="AM121" s="92" t="str">
        <f t="shared" si="97"/>
        <v>стр.010 (итоговая)</v>
      </c>
      <c r="AN121" s="92" t="str">
        <f t="shared" si="98"/>
        <v/>
      </c>
      <c r="AO121" s="92" t="str">
        <f t="shared" si="99"/>
        <v xml:space="preserve"> гр.9</v>
      </c>
      <c r="AP121" s="92" t="str">
        <f t="shared" si="100"/>
        <v/>
      </c>
      <c r="AQ121" s="92" t="str">
        <f t="shared" si="101"/>
        <v xml:space="preserve"> раздела 1</v>
      </c>
      <c r="AR121" s="92" t="str">
        <f t="shared" si="102"/>
        <v xml:space="preserve"> ф.0503152</v>
      </c>
      <c r="AS121" s="79" t="str">
        <f t="shared" si="103"/>
        <v/>
      </c>
      <c r="AT121" s="92" t="str">
        <f t="shared" si="104"/>
        <v xml:space="preserve"> &lt;&gt;</v>
      </c>
      <c r="AU121" s="92" t="str">
        <f t="shared" si="105"/>
        <v xml:space="preserve"> стр.010 (итоговая)</v>
      </c>
      <c r="AV121" s="92" t="str">
        <f t="shared" si="106"/>
        <v/>
      </c>
      <c r="AW121" s="92" t="str">
        <f t="shared" si="107"/>
        <v xml:space="preserve"> гр.4</v>
      </c>
      <c r="AX121" s="92" t="str">
        <f t="shared" si="108"/>
        <v/>
      </c>
      <c r="AY121" s="92" t="str">
        <f t="shared" si="109"/>
        <v xml:space="preserve"> раздела 1</v>
      </c>
      <c r="AZ121" s="92" t="str">
        <f t="shared" si="110"/>
        <v xml:space="preserve"> ф.0503151</v>
      </c>
      <c r="BA121" s="79" t="str">
        <f t="shared" si="111"/>
        <v/>
      </c>
      <c r="BB121" s="92" t="str">
        <f t="shared" si="112"/>
        <v xml:space="preserve"> - отрабатывать только на ф.0503152</v>
      </c>
    </row>
    <row r="122" spans="2:55" s="23" customFormat="1" ht="42.75" hidden="1" outlineLevel="1" x14ac:dyDescent="0.25">
      <c r="B122" s="378" t="str">
        <f>"М"&amp;COUNTA($C$116:C122)&amp;"_"&amp;MID(I122,5,3)&amp;"_"&amp;MID(S122,5,3)</f>
        <v>М7_152_151</v>
      </c>
      <c r="C122" s="25" t="s">
        <v>116</v>
      </c>
      <c r="D122" s="25" t="s">
        <v>116</v>
      </c>
      <c r="E122" s="25" t="s">
        <v>117</v>
      </c>
      <c r="F122" s="25" t="s">
        <v>116</v>
      </c>
      <c r="G122" s="25" t="s">
        <v>116</v>
      </c>
      <c r="H122" s="25" t="s">
        <v>116</v>
      </c>
      <c r="I122" s="25" t="s">
        <v>158</v>
      </c>
      <c r="J122" s="25"/>
      <c r="K122" s="25"/>
      <c r="L122" s="25"/>
      <c r="M122" s="25" t="s">
        <v>121</v>
      </c>
      <c r="N122" s="25" t="s">
        <v>1193</v>
      </c>
      <c r="O122" s="25"/>
      <c r="P122" s="25" t="s">
        <v>135</v>
      </c>
      <c r="Q122" s="25"/>
      <c r="R122" s="26" t="s">
        <v>122</v>
      </c>
      <c r="S122" s="25" t="s">
        <v>154</v>
      </c>
      <c r="T122" s="25"/>
      <c r="U122" s="25" t="s">
        <v>1197</v>
      </c>
      <c r="V122" s="25"/>
      <c r="W122" s="25" t="s">
        <v>121</v>
      </c>
      <c r="X122" s="25" t="s">
        <v>1193</v>
      </c>
      <c r="Y122" s="368"/>
      <c r="Z122" s="25"/>
      <c r="AA122" s="25" t="s">
        <v>134</v>
      </c>
      <c r="AB122" s="25"/>
      <c r="AC122" s="90" t="str">
        <f t="shared" si="93"/>
        <v>стр.010 (итоговая) гр.10 раздела 1 ф.0503152 &lt;&gt; стр.010 (итоговая) гр.4 раздела 1 ф.0503151 - отрабатывать только на ф.0503152</v>
      </c>
      <c r="AD122" s="66" t="s">
        <v>123</v>
      </c>
      <c r="AE122" s="66" t="s">
        <v>123</v>
      </c>
      <c r="AF122" s="29" t="s">
        <v>1194</v>
      </c>
      <c r="AG122" s="30">
        <v>45415.634004629632</v>
      </c>
      <c r="AH122" s="32" t="s">
        <v>4</v>
      </c>
      <c r="AI122" s="32" t="s">
        <v>123</v>
      </c>
      <c r="AJ122" s="6">
        <f t="shared" si="94"/>
        <v>1</v>
      </c>
      <c r="AK122" s="6">
        <f t="shared" si="95"/>
        <v>0</v>
      </c>
      <c r="AL122" s="6">
        <f t="shared" si="96"/>
        <v>0</v>
      </c>
      <c r="AM122" s="92" t="str">
        <f t="shared" si="97"/>
        <v>стр.010 (итоговая)</v>
      </c>
      <c r="AN122" s="92" t="str">
        <f t="shared" si="98"/>
        <v/>
      </c>
      <c r="AO122" s="92" t="str">
        <f t="shared" si="99"/>
        <v xml:space="preserve"> гр.10</v>
      </c>
      <c r="AP122" s="92" t="str">
        <f t="shared" si="100"/>
        <v/>
      </c>
      <c r="AQ122" s="92" t="str">
        <f t="shared" si="101"/>
        <v xml:space="preserve"> раздела 1</v>
      </c>
      <c r="AR122" s="92" t="str">
        <f t="shared" si="102"/>
        <v xml:space="preserve"> ф.0503152</v>
      </c>
      <c r="AS122" s="79" t="str">
        <f t="shared" si="103"/>
        <v/>
      </c>
      <c r="AT122" s="92" t="str">
        <f t="shared" si="104"/>
        <v xml:space="preserve"> &lt;&gt;</v>
      </c>
      <c r="AU122" s="92" t="str">
        <f t="shared" si="105"/>
        <v xml:space="preserve"> стр.010 (итоговая)</v>
      </c>
      <c r="AV122" s="92" t="str">
        <f t="shared" si="106"/>
        <v/>
      </c>
      <c r="AW122" s="92" t="str">
        <f t="shared" si="107"/>
        <v xml:space="preserve"> гр.4</v>
      </c>
      <c r="AX122" s="92" t="str">
        <f t="shared" si="108"/>
        <v/>
      </c>
      <c r="AY122" s="92" t="str">
        <f t="shared" si="109"/>
        <v xml:space="preserve"> раздела 1</v>
      </c>
      <c r="AZ122" s="92" t="str">
        <f t="shared" si="110"/>
        <v xml:space="preserve"> ф.0503151</v>
      </c>
      <c r="BA122" s="79" t="str">
        <f t="shared" si="111"/>
        <v/>
      </c>
      <c r="BB122" s="92" t="str">
        <f t="shared" si="112"/>
        <v xml:space="preserve"> - отрабатывать только на ф.0503152</v>
      </c>
    </row>
    <row r="123" spans="2:55" s="23" customFormat="1" ht="42.75" hidden="1" outlineLevel="1" x14ac:dyDescent="0.25">
      <c r="B123" s="378" t="str">
        <f>"М"&amp;COUNTA($C$116:C123)&amp;"_"&amp;MID(I123,5,3)&amp;"_"&amp;MID(S123,5,3)</f>
        <v>М8_152_151</v>
      </c>
      <c r="C123" s="25" t="s">
        <v>116</v>
      </c>
      <c r="D123" s="25" t="s">
        <v>116</v>
      </c>
      <c r="E123" s="25" t="s">
        <v>117</v>
      </c>
      <c r="F123" s="25" t="s">
        <v>116</v>
      </c>
      <c r="G123" s="25" t="s">
        <v>116</v>
      </c>
      <c r="H123" s="25" t="s">
        <v>116</v>
      </c>
      <c r="I123" s="25" t="s">
        <v>158</v>
      </c>
      <c r="J123" s="25"/>
      <c r="K123" s="25"/>
      <c r="L123" s="25"/>
      <c r="M123" s="25" t="s">
        <v>121</v>
      </c>
      <c r="N123" s="25" t="s">
        <v>1193</v>
      </c>
      <c r="O123" s="25"/>
      <c r="P123" s="25" t="s">
        <v>141</v>
      </c>
      <c r="Q123" s="25"/>
      <c r="R123" s="26" t="s">
        <v>122</v>
      </c>
      <c r="S123" s="25" t="s">
        <v>154</v>
      </c>
      <c r="T123" s="25"/>
      <c r="U123" s="25" t="s">
        <v>510</v>
      </c>
      <c r="V123" s="25"/>
      <c r="W123" s="25" t="s">
        <v>121</v>
      </c>
      <c r="X123" s="25" t="s">
        <v>1193</v>
      </c>
      <c r="Y123" s="368"/>
      <c r="Z123" s="25"/>
      <c r="AA123" s="25" t="s">
        <v>134</v>
      </c>
      <c r="AB123" s="25"/>
      <c r="AC123" s="90" t="str">
        <f t="shared" si="93"/>
        <v>стр.010 (итоговая) гр.11 раздела 1 ф.0503152 &lt;&gt; стр.010 (итоговая) гр.4 раздела 1 ф.0503151 - отрабатывать только на ф.0503152</v>
      </c>
      <c r="AD123" s="66" t="s">
        <v>123</v>
      </c>
      <c r="AE123" s="66" t="s">
        <v>123</v>
      </c>
      <c r="AF123" s="29" t="s">
        <v>1194</v>
      </c>
      <c r="AG123" s="30">
        <v>45415.634004629632</v>
      </c>
      <c r="AH123" s="32" t="s">
        <v>4</v>
      </c>
      <c r="AI123" s="32" t="s">
        <v>123</v>
      </c>
      <c r="AJ123" s="6">
        <f t="shared" si="94"/>
        <v>1</v>
      </c>
      <c r="AK123" s="6">
        <f t="shared" si="95"/>
        <v>0</v>
      </c>
      <c r="AL123" s="6">
        <f t="shared" si="96"/>
        <v>0</v>
      </c>
      <c r="AM123" s="92" t="str">
        <f t="shared" si="97"/>
        <v>стр.010 (итоговая)</v>
      </c>
      <c r="AN123" s="92" t="str">
        <f t="shared" si="98"/>
        <v/>
      </c>
      <c r="AO123" s="92" t="str">
        <f t="shared" si="99"/>
        <v xml:space="preserve"> гр.11</v>
      </c>
      <c r="AP123" s="92" t="str">
        <f t="shared" si="100"/>
        <v/>
      </c>
      <c r="AQ123" s="92" t="str">
        <f t="shared" si="101"/>
        <v xml:space="preserve"> раздела 1</v>
      </c>
      <c r="AR123" s="92" t="str">
        <f t="shared" si="102"/>
        <v xml:space="preserve"> ф.0503152</v>
      </c>
      <c r="AS123" s="79" t="str">
        <f t="shared" si="103"/>
        <v/>
      </c>
      <c r="AT123" s="92" t="str">
        <f t="shared" si="104"/>
        <v xml:space="preserve"> &lt;&gt;</v>
      </c>
      <c r="AU123" s="92" t="str">
        <f t="shared" si="105"/>
        <v xml:space="preserve"> стр.010 (итоговая)</v>
      </c>
      <c r="AV123" s="92" t="str">
        <f t="shared" si="106"/>
        <v/>
      </c>
      <c r="AW123" s="92" t="str">
        <f t="shared" si="107"/>
        <v xml:space="preserve"> гр.4</v>
      </c>
      <c r="AX123" s="92" t="str">
        <f t="shared" si="108"/>
        <v/>
      </c>
      <c r="AY123" s="92" t="str">
        <f t="shared" si="109"/>
        <v xml:space="preserve"> раздела 1</v>
      </c>
      <c r="AZ123" s="92" t="str">
        <f t="shared" si="110"/>
        <v xml:space="preserve"> ф.0503151</v>
      </c>
      <c r="BA123" s="79" t="str">
        <f t="shared" si="111"/>
        <v/>
      </c>
      <c r="BB123" s="92" t="str">
        <f t="shared" si="112"/>
        <v xml:space="preserve"> - отрабатывать только на ф.0503152</v>
      </c>
    </row>
    <row r="124" spans="2:55" s="23" customFormat="1" ht="42.75" hidden="1" outlineLevel="1" x14ac:dyDescent="0.25">
      <c r="B124" s="378" t="str">
        <f>"М"&amp;COUNTA($C$116:C124)&amp;"_"&amp;MID(I124,5,3)&amp;"_"&amp;MID(S124,5,3)</f>
        <v>М9_152_151</v>
      </c>
      <c r="C124" s="25" t="s">
        <v>116</v>
      </c>
      <c r="D124" s="25" t="s">
        <v>116</v>
      </c>
      <c r="E124" s="25" t="s">
        <v>117</v>
      </c>
      <c r="F124" s="25" t="s">
        <v>116</v>
      </c>
      <c r="G124" s="25" t="s">
        <v>116</v>
      </c>
      <c r="H124" s="25" t="s">
        <v>116</v>
      </c>
      <c r="I124" s="25" t="s">
        <v>158</v>
      </c>
      <c r="J124" s="25"/>
      <c r="K124" s="25"/>
      <c r="L124" s="25"/>
      <c r="M124" s="25" t="s">
        <v>121</v>
      </c>
      <c r="N124" s="25" t="s">
        <v>1193</v>
      </c>
      <c r="O124" s="25"/>
      <c r="P124" s="25" t="s">
        <v>142</v>
      </c>
      <c r="Q124" s="25"/>
      <c r="R124" s="26" t="s">
        <v>122</v>
      </c>
      <c r="S124" s="25" t="s">
        <v>154</v>
      </c>
      <c r="T124" s="25"/>
      <c r="U124" s="25" t="s">
        <v>135</v>
      </c>
      <c r="V124" s="25"/>
      <c r="W124" s="25" t="s">
        <v>121</v>
      </c>
      <c r="X124" s="25" t="s">
        <v>1193</v>
      </c>
      <c r="Y124" s="368"/>
      <c r="Z124" s="25"/>
      <c r="AA124" s="25" t="s">
        <v>134</v>
      </c>
      <c r="AB124" s="25"/>
      <c r="AC124" s="90" t="str">
        <f t="shared" si="93"/>
        <v>стр.010 (итоговая) гр.12 раздела 1 ф.0503152 &lt;&gt; стр.010 (итоговая) гр.4 раздела 1 ф.0503151 - отрабатывать только на ф.0503152</v>
      </c>
      <c r="AD124" s="66" t="s">
        <v>123</v>
      </c>
      <c r="AE124" s="66" t="s">
        <v>123</v>
      </c>
      <c r="AF124" s="29" t="s">
        <v>1194</v>
      </c>
      <c r="AG124" s="30">
        <v>45415.634016203701</v>
      </c>
      <c r="AH124" s="32" t="s">
        <v>4</v>
      </c>
      <c r="AI124" s="32" t="s">
        <v>123</v>
      </c>
      <c r="AJ124" s="6">
        <f t="shared" si="94"/>
        <v>1</v>
      </c>
      <c r="AK124" s="6">
        <f t="shared" si="95"/>
        <v>0</v>
      </c>
      <c r="AL124" s="6">
        <f t="shared" si="96"/>
        <v>0</v>
      </c>
      <c r="AM124" s="92" t="str">
        <f t="shared" si="97"/>
        <v>стр.010 (итоговая)</v>
      </c>
      <c r="AN124" s="92" t="str">
        <f t="shared" si="98"/>
        <v/>
      </c>
      <c r="AO124" s="92" t="str">
        <f t="shared" si="99"/>
        <v xml:space="preserve"> гр.12</v>
      </c>
      <c r="AP124" s="92" t="str">
        <f t="shared" si="100"/>
        <v/>
      </c>
      <c r="AQ124" s="92" t="str">
        <f t="shared" si="101"/>
        <v xml:space="preserve"> раздела 1</v>
      </c>
      <c r="AR124" s="92" t="str">
        <f t="shared" si="102"/>
        <v xml:space="preserve"> ф.0503152</v>
      </c>
      <c r="AS124" s="79" t="str">
        <f t="shared" si="103"/>
        <v/>
      </c>
      <c r="AT124" s="92" t="str">
        <f t="shared" si="104"/>
        <v xml:space="preserve"> &lt;&gt;</v>
      </c>
      <c r="AU124" s="92" t="str">
        <f t="shared" si="105"/>
        <v xml:space="preserve"> стр.010 (итоговая)</v>
      </c>
      <c r="AV124" s="92" t="str">
        <f t="shared" si="106"/>
        <v/>
      </c>
      <c r="AW124" s="92" t="str">
        <f t="shared" si="107"/>
        <v xml:space="preserve"> гр.4</v>
      </c>
      <c r="AX124" s="92" t="str">
        <f t="shared" si="108"/>
        <v/>
      </c>
      <c r="AY124" s="92" t="str">
        <f t="shared" si="109"/>
        <v xml:space="preserve"> раздела 1</v>
      </c>
      <c r="AZ124" s="92" t="str">
        <f t="shared" si="110"/>
        <v xml:space="preserve"> ф.0503151</v>
      </c>
      <c r="BA124" s="79" t="str">
        <f t="shared" si="111"/>
        <v/>
      </c>
      <c r="BB124" s="92" t="str">
        <f t="shared" si="112"/>
        <v xml:space="preserve"> - отрабатывать только на ф.0503152</v>
      </c>
    </row>
    <row r="125" spans="2:55" s="23" customFormat="1" ht="42.75" hidden="1" outlineLevel="1" x14ac:dyDescent="0.25">
      <c r="B125" s="378" t="str">
        <f>"М"&amp;COUNTA($C$116:C125)&amp;"_"&amp;MID(I125,5,3)&amp;"_"&amp;MID(S125,5,3)</f>
        <v>М10_152_151</v>
      </c>
      <c r="C125" s="25" t="s">
        <v>116</v>
      </c>
      <c r="D125" s="25" t="s">
        <v>116</v>
      </c>
      <c r="E125" s="25" t="s">
        <v>117</v>
      </c>
      <c r="F125" s="25" t="s">
        <v>116</v>
      </c>
      <c r="G125" s="25" t="s">
        <v>116</v>
      </c>
      <c r="H125" s="25" t="s">
        <v>116</v>
      </c>
      <c r="I125" s="25" t="s">
        <v>158</v>
      </c>
      <c r="J125" s="25"/>
      <c r="K125" s="25"/>
      <c r="L125" s="25"/>
      <c r="M125" s="25" t="s">
        <v>121</v>
      </c>
      <c r="N125" s="25" t="s">
        <v>1193</v>
      </c>
      <c r="O125" s="25"/>
      <c r="P125" s="25" t="s">
        <v>510</v>
      </c>
      <c r="Q125" s="25"/>
      <c r="R125" s="26" t="s">
        <v>122</v>
      </c>
      <c r="S125" s="25" t="s">
        <v>154</v>
      </c>
      <c r="T125" s="25"/>
      <c r="U125" s="25" t="s">
        <v>702</v>
      </c>
      <c r="V125" s="25"/>
      <c r="W125" s="25" t="s">
        <v>121</v>
      </c>
      <c r="X125" s="25" t="s">
        <v>1193</v>
      </c>
      <c r="Y125" s="368"/>
      <c r="Z125" s="25"/>
      <c r="AA125" s="25" t="s">
        <v>134</v>
      </c>
      <c r="AB125" s="25"/>
      <c r="AC125" s="90" t="str">
        <f t="shared" si="93"/>
        <v>стр.010 (итоговая) гр.13 раздела 1 ф.0503152 &lt;&gt; стр.010 (итоговая) гр.4 раздела 1 ф.0503151 - отрабатывать только на ф.0503152</v>
      </c>
      <c r="AD125" s="66" t="s">
        <v>123</v>
      </c>
      <c r="AE125" s="66" t="s">
        <v>123</v>
      </c>
      <c r="AF125" s="29" t="s">
        <v>1194</v>
      </c>
      <c r="AG125" s="30">
        <v>45415.634027777778</v>
      </c>
      <c r="AH125" s="32" t="s">
        <v>4</v>
      </c>
      <c r="AI125" s="32" t="s">
        <v>123</v>
      </c>
      <c r="AJ125" s="6">
        <f t="shared" si="94"/>
        <v>1</v>
      </c>
      <c r="AK125" s="6">
        <f t="shared" si="95"/>
        <v>0</v>
      </c>
      <c r="AL125" s="6">
        <f t="shared" si="96"/>
        <v>0</v>
      </c>
      <c r="AM125" s="92" t="str">
        <f t="shared" si="97"/>
        <v>стр.010 (итоговая)</v>
      </c>
      <c r="AN125" s="92" t="str">
        <f t="shared" si="98"/>
        <v/>
      </c>
      <c r="AO125" s="92" t="str">
        <f t="shared" si="99"/>
        <v xml:space="preserve"> гр.13</v>
      </c>
      <c r="AP125" s="92" t="str">
        <f t="shared" si="100"/>
        <v/>
      </c>
      <c r="AQ125" s="92" t="str">
        <f t="shared" si="101"/>
        <v xml:space="preserve"> раздела 1</v>
      </c>
      <c r="AR125" s="92" t="str">
        <f t="shared" si="102"/>
        <v xml:space="preserve"> ф.0503152</v>
      </c>
      <c r="AS125" s="79" t="str">
        <f t="shared" si="103"/>
        <v/>
      </c>
      <c r="AT125" s="92" t="str">
        <f t="shared" si="104"/>
        <v xml:space="preserve"> &lt;&gt;</v>
      </c>
      <c r="AU125" s="92" t="str">
        <f t="shared" si="105"/>
        <v xml:space="preserve"> стр.010 (итоговая)</v>
      </c>
      <c r="AV125" s="92" t="str">
        <f t="shared" si="106"/>
        <v/>
      </c>
      <c r="AW125" s="92" t="str">
        <f t="shared" si="107"/>
        <v xml:space="preserve"> гр.4</v>
      </c>
      <c r="AX125" s="92" t="str">
        <f t="shared" si="108"/>
        <v/>
      </c>
      <c r="AY125" s="92" t="str">
        <f t="shared" si="109"/>
        <v xml:space="preserve"> раздела 1</v>
      </c>
      <c r="AZ125" s="92" t="str">
        <f t="shared" si="110"/>
        <v xml:space="preserve"> ф.0503151</v>
      </c>
      <c r="BA125" s="79" t="str">
        <f t="shared" si="111"/>
        <v/>
      </c>
      <c r="BB125" s="92" t="str">
        <f t="shared" si="112"/>
        <v xml:space="preserve"> - отрабатывать только на ф.0503152</v>
      </c>
    </row>
    <row r="126" spans="2:55" s="23" customFormat="1" ht="71.25" hidden="1" outlineLevel="1" x14ac:dyDescent="0.25">
      <c r="B126" s="378" t="str">
        <f>"М"&amp;COUNTA($C$116:C126)&amp;"_"&amp;MID(I126,5,3)&amp;"_"&amp;MID(S126,5,3)</f>
        <v>М11_152_151</v>
      </c>
      <c r="C126" s="25" t="s">
        <v>116</v>
      </c>
      <c r="D126" s="25" t="s">
        <v>116</v>
      </c>
      <c r="E126" s="25" t="s">
        <v>117</v>
      </c>
      <c r="F126" s="25" t="s">
        <v>116</v>
      </c>
      <c r="G126" s="25" t="s">
        <v>116</v>
      </c>
      <c r="H126" s="25" t="s">
        <v>116</v>
      </c>
      <c r="I126" s="25" t="s">
        <v>158</v>
      </c>
      <c r="J126" s="25"/>
      <c r="K126" s="25"/>
      <c r="L126" s="25"/>
      <c r="M126" s="25" t="s">
        <v>121</v>
      </c>
      <c r="N126" s="25" t="s">
        <v>1198</v>
      </c>
      <c r="O126" s="25" t="s">
        <v>1199</v>
      </c>
      <c r="P126" s="25" t="s">
        <v>134</v>
      </c>
      <c r="Q126" s="25"/>
      <c r="R126" s="26" t="s">
        <v>122</v>
      </c>
      <c r="S126" s="25" t="s">
        <v>154</v>
      </c>
      <c r="T126" s="25"/>
      <c r="U126" s="25" t="s">
        <v>1182</v>
      </c>
      <c r="V126" s="25"/>
      <c r="W126" s="25" t="s">
        <v>121</v>
      </c>
      <c r="X126" s="25" t="s">
        <v>1198</v>
      </c>
      <c r="Y126" s="368"/>
      <c r="Z126" s="25" t="s">
        <v>1199</v>
      </c>
      <c r="AA126" s="25" t="s">
        <v>134</v>
      </c>
      <c r="AB126" s="25"/>
      <c r="AC126" s="90" t="str">
        <f t="shared" si="93"/>
        <v>стр.010 (детализированная) (кроме стр.по маске ***ХХХХХХХХХХ****ХХХ) гр.4 раздела 1 ф.0503152 &lt;&gt; стр.010 (детализированная) (кроме стр.по маске ***ХХХХХХХХХХ****ХХХ) гр.4 раздела 1 ф.0503151 - отрабатывать только на ф.0503152</v>
      </c>
      <c r="AD126" s="66" t="s">
        <v>123</v>
      </c>
      <c r="AE126" s="66" t="s">
        <v>123</v>
      </c>
      <c r="AF126" s="29" t="s">
        <v>1194</v>
      </c>
      <c r="AG126" s="30">
        <v>45415.634027777778</v>
      </c>
      <c r="AH126" s="32" t="s">
        <v>4</v>
      </c>
      <c r="AI126" s="32" t="s">
        <v>123</v>
      </c>
      <c r="AJ126" s="6">
        <f t="shared" si="94"/>
        <v>1</v>
      </c>
      <c r="AK126" s="6">
        <f t="shared" si="95"/>
        <v>0</v>
      </c>
      <c r="AL126" s="6">
        <f t="shared" si="96"/>
        <v>0</v>
      </c>
      <c r="AM126" s="92" t="str">
        <f t="shared" si="97"/>
        <v>стр.010 (детализированная)</v>
      </c>
      <c r="AN126" s="92" t="str">
        <f t="shared" si="98"/>
        <v xml:space="preserve"> (кроме стр.по маске ***ХХХХХХХХХХ****ХХХ)</v>
      </c>
      <c r="AO126" s="92" t="str">
        <f t="shared" si="99"/>
        <v xml:space="preserve"> гр.4</v>
      </c>
      <c r="AP126" s="92" t="str">
        <f t="shared" si="100"/>
        <v/>
      </c>
      <c r="AQ126" s="92" t="str">
        <f t="shared" si="101"/>
        <v xml:space="preserve"> раздела 1</v>
      </c>
      <c r="AR126" s="92" t="str">
        <f t="shared" si="102"/>
        <v xml:space="preserve"> ф.0503152</v>
      </c>
      <c r="AS126" s="79" t="str">
        <f t="shared" si="103"/>
        <v/>
      </c>
      <c r="AT126" s="92" t="str">
        <f t="shared" si="104"/>
        <v xml:space="preserve"> &lt;&gt;</v>
      </c>
      <c r="AU126" s="92" t="str">
        <f t="shared" si="105"/>
        <v xml:space="preserve"> стр.010 (детализированная)</v>
      </c>
      <c r="AV126" s="92" t="str">
        <f t="shared" si="106"/>
        <v xml:space="preserve"> (кроме стр.по маске ***ХХХХХХХХХХ****ХХХ)</v>
      </c>
      <c r="AW126" s="92" t="str">
        <f t="shared" si="107"/>
        <v xml:space="preserve"> гр.4</v>
      </c>
      <c r="AX126" s="92" t="str">
        <f t="shared" si="108"/>
        <v/>
      </c>
      <c r="AY126" s="92" t="str">
        <f t="shared" si="109"/>
        <v xml:space="preserve"> раздела 1</v>
      </c>
      <c r="AZ126" s="92" t="str">
        <f t="shared" si="110"/>
        <v xml:space="preserve"> ф.0503151</v>
      </c>
      <c r="BA126" s="79" t="str">
        <f t="shared" si="111"/>
        <v/>
      </c>
      <c r="BB126" s="92" t="str">
        <f t="shared" si="112"/>
        <v xml:space="preserve"> - отрабатывать только на ф.0503152</v>
      </c>
    </row>
    <row r="127" spans="2:55" s="23" customFormat="1" ht="71.25" hidden="1" outlineLevel="1" x14ac:dyDescent="0.25">
      <c r="B127" s="378" t="str">
        <f>"М"&amp;COUNTA($C$116:C127)&amp;"_"&amp;MID(I127,5,3)&amp;"_"&amp;MID(S127,5,3)</f>
        <v>М12_152_151</v>
      </c>
      <c r="C127" s="25" t="s">
        <v>116</v>
      </c>
      <c r="D127" s="25" t="s">
        <v>116</v>
      </c>
      <c r="E127" s="25" t="s">
        <v>117</v>
      </c>
      <c r="F127" s="25" t="s">
        <v>116</v>
      </c>
      <c r="G127" s="25" t="s">
        <v>116</v>
      </c>
      <c r="H127" s="25" t="s">
        <v>116</v>
      </c>
      <c r="I127" s="25" t="s">
        <v>158</v>
      </c>
      <c r="J127" s="25"/>
      <c r="K127" s="25"/>
      <c r="L127" s="25"/>
      <c r="M127" s="25" t="s">
        <v>121</v>
      </c>
      <c r="N127" s="25" t="s">
        <v>1198</v>
      </c>
      <c r="O127" s="25" t="s">
        <v>1199</v>
      </c>
      <c r="P127" s="25" t="s">
        <v>124</v>
      </c>
      <c r="Q127" s="25"/>
      <c r="R127" s="26" t="s">
        <v>122</v>
      </c>
      <c r="S127" s="25" t="s">
        <v>154</v>
      </c>
      <c r="T127" s="25"/>
      <c r="U127" s="25" t="s">
        <v>1195</v>
      </c>
      <c r="V127" s="25"/>
      <c r="W127" s="25" t="s">
        <v>121</v>
      </c>
      <c r="X127" s="25" t="s">
        <v>1198</v>
      </c>
      <c r="Y127" s="368"/>
      <c r="Z127" s="25" t="s">
        <v>1199</v>
      </c>
      <c r="AA127" s="25" t="s">
        <v>134</v>
      </c>
      <c r="AB127" s="25"/>
      <c r="AC127" s="90" t="str">
        <f t="shared" si="93"/>
        <v>стр.010 (детализированная) (кроме стр.по маске ***ХХХХХХХХХХ****ХХХ) гр.5 раздела 1 ф.0503152 &lt;&gt; стр.010 (детализированная) (кроме стр.по маске ***ХХХХХХХХХХ****ХХХ) гр.4 раздела 1 ф.0503151 - отрабатывать только на ф.0503152</v>
      </c>
      <c r="AD127" s="66" t="s">
        <v>123</v>
      </c>
      <c r="AE127" s="66" t="s">
        <v>123</v>
      </c>
      <c r="AF127" s="29" t="s">
        <v>1194</v>
      </c>
      <c r="AG127" s="30">
        <v>45415.634039351855</v>
      </c>
      <c r="AH127" s="32" t="s">
        <v>4</v>
      </c>
      <c r="AI127" s="32" t="s">
        <v>123</v>
      </c>
      <c r="AJ127" s="6">
        <f t="shared" si="94"/>
        <v>1</v>
      </c>
      <c r="AK127" s="6">
        <f t="shared" si="95"/>
        <v>0</v>
      </c>
      <c r="AL127" s="6">
        <f t="shared" si="96"/>
        <v>0</v>
      </c>
      <c r="AM127" s="92" t="str">
        <f t="shared" si="97"/>
        <v>стр.010 (детализированная)</v>
      </c>
      <c r="AN127" s="92" t="str">
        <f t="shared" si="98"/>
        <v xml:space="preserve"> (кроме стр.по маске ***ХХХХХХХХХХ****ХХХ)</v>
      </c>
      <c r="AO127" s="92" t="str">
        <f t="shared" si="99"/>
        <v xml:space="preserve"> гр.5</v>
      </c>
      <c r="AP127" s="92" t="str">
        <f t="shared" si="100"/>
        <v/>
      </c>
      <c r="AQ127" s="92" t="str">
        <f t="shared" si="101"/>
        <v xml:space="preserve"> раздела 1</v>
      </c>
      <c r="AR127" s="92" t="str">
        <f t="shared" si="102"/>
        <v xml:space="preserve"> ф.0503152</v>
      </c>
      <c r="AS127" s="79" t="str">
        <f t="shared" si="103"/>
        <v/>
      </c>
      <c r="AT127" s="92" t="str">
        <f t="shared" si="104"/>
        <v xml:space="preserve"> &lt;&gt;</v>
      </c>
      <c r="AU127" s="92" t="str">
        <f t="shared" si="105"/>
        <v xml:space="preserve"> стр.010 (детализированная)</v>
      </c>
      <c r="AV127" s="92" t="str">
        <f t="shared" si="106"/>
        <v xml:space="preserve"> (кроме стр.по маске ***ХХХХХХХХХХ****ХХХ)</v>
      </c>
      <c r="AW127" s="92" t="str">
        <f t="shared" si="107"/>
        <v xml:space="preserve"> гр.4</v>
      </c>
      <c r="AX127" s="92" t="str">
        <f t="shared" si="108"/>
        <v/>
      </c>
      <c r="AY127" s="92" t="str">
        <f t="shared" si="109"/>
        <v xml:space="preserve"> раздела 1</v>
      </c>
      <c r="AZ127" s="92" t="str">
        <f t="shared" si="110"/>
        <v xml:space="preserve"> ф.0503151</v>
      </c>
      <c r="BA127" s="79" t="str">
        <f t="shared" si="111"/>
        <v/>
      </c>
      <c r="BB127" s="92" t="str">
        <f t="shared" si="112"/>
        <v xml:space="preserve"> - отрабатывать только на ф.0503152</v>
      </c>
    </row>
    <row r="128" spans="2:55" s="23" customFormat="1" ht="71.25" hidden="1" outlineLevel="1" x14ac:dyDescent="0.25">
      <c r="B128" s="378" t="str">
        <f>"М"&amp;COUNTA($C$116:C128)&amp;"_"&amp;MID(I128,5,3)&amp;"_"&amp;MID(S128,5,3)</f>
        <v>М13_152_151</v>
      </c>
      <c r="C128" s="25" t="s">
        <v>116</v>
      </c>
      <c r="D128" s="25" t="s">
        <v>116</v>
      </c>
      <c r="E128" s="25" t="s">
        <v>117</v>
      </c>
      <c r="F128" s="25" t="s">
        <v>116</v>
      </c>
      <c r="G128" s="25" t="s">
        <v>116</v>
      </c>
      <c r="H128" s="25" t="s">
        <v>116</v>
      </c>
      <c r="I128" s="25" t="s">
        <v>158</v>
      </c>
      <c r="J128" s="25"/>
      <c r="K128" s="25"/>
      <c r="L128" s="25"/>
      <c r="M128" s="25" t="s">
        <v>121</v>
      </c>
      <c r="N128" s="25" t="s">
        <v>1198</v>
      </c>
      <c r="O128" s="25" t="s">
        <v>1199</v>
      </c>
      <c r="P128" s="25" t="s">
        <v>138</v>
      </c>
      <c r="Q128" s="25"/>
      <c r="R128" s="26" t="s">
        <v>122</v>
      </c>
      <c r="S128" s="25" t="s">
        <v>154</v>
      </c>
      <c r="T128" s="25"/>
      <c r="U128" s="25" t="s">
        <v>492</v>
      </c>
      <c r="V128" s="25"/>
      <c r="W128" s="25" t="s">
        <v>121</v>
      </c>
      <c r="X128" s="25" t="s">
        <v>1198</v>
      </c>
      <c r="Y128" s="368"/>
      <c r="Z128" s="25" t="s">
        <v>1199</v>
      </c>
      <c r="AA128" s="25" t="s">
        <v>134</v>
      </c>
      <c r="AB128" s="25"/>
      <c r="AC128" s="90" t="str">
        <f t="shared" si="93"/>
        <v>стр.010 (детализированная) (кроме стр.по маске ***ХХХХХХХХХХ****ХХХ) гр.6 раздела 1 ф.0503152 &lt;&gt; стр.010 (детализированная) (кроме стр.по маске ***ХХХХХХХХХХ****ХХХ) гр.4 раздела 1 ф.0503151 - отрабатывать только на ф.0503152</v>
      </c>
      <c r="AD128" s="66" t="s">
        <v>123</v>
      </c>
      <c r="AE128" s="66" t="s">
        <v>123</v>
      </c>
      <c r="AF128" s="29" t="s">
        <v>1194</v>
      </c>
      <c r="AG128" s="30">
        <v>45415.634050925924</v>
      </c>
      <c r="AH128" s="32" t="s">
        <v>4</v>
      </c>
      <c r="AI128" s="32" t="s">
        <v>123</v>
      </c>
      <c r="AJ128" s="6">
        <f t="shared" si="94"/>
        <v>1</v>
      </c>
      <c r="AK128" s="6">
        <f t="shared" si="95"/>
        <v>0</v>
      </c>
      <c r="AL128" s="6">
        <f t="shared" si="96"/>
        <v>0</v>
      </c>
      <c r="AM128" s="92" t="str">
        <f t="shared" si="97"/>
        <v>стр.010 (детализированная)</v>
      </c>
      <c r="AN128" s="92" t="str">
        <f t="shared" si="98"/>
        <v xml:space="preserve"> (кроме стр.по маске ***ХХХХХХХХХХ****ХХХ)</v>
      </c>
      <c r="AO128" s="92" t="str">
        <f t="shared" si="99"/>
        <v xml:space="preserve"> гр.6</v>
      </c>
      <c r="AP128" s="92" t="str">
        <f t="shared" si="100"/>
        <v/>
      </c>
      <c r="AQ128" s="92" t="str">
        <f t="shared" si="101"/>
        <v xml:space="preserve"> раздела 1</v>
      </c>
      <c r="AR128" s="92" t="str">
        <f t="shared" si="102"/>
        <v xml:space="preserve"> ф.0503152</v>
      </c>
      <c r="AS128" s="79" t="str">
        <f t="shared" si="103"/>
        <v/>
      </c>
      <c r="AT128" s="92" t="str">
        <f t="shared" si="104"/>
        <v xml:space="preserve"> &lt;&gt;</v>
      </c>
      <c r="AU128" s="92" t="str">
        <f t="shared" si="105"/>
        <v xml:space="preserve"> стр.010 (детализированная)</v>
      </c>
      <c r="AV128" s="92" t="str">
        <f t="shared" si="106"/>
        <v xml:space="preserve"> (кроме стр.по маске ***ХХХХХХХХХХ****ХХХ)</v>
      </c>
      <c r="AW128" s="92" t="str">
        <f t="shared" si="107"/>
        <v xml:space="preserve"> гр.4</v>
      </c>
      <c r="AX128" s="92" t="str">
        <f t="shared" si="108"/>
        <v/>
      </c>
      <c r="AY128" s="92" t="str">
        <f t="shared" si="109"/>
        <v xml:space="preserve"> раздела 1</v>
      </c>
      <c r="AZ128" s="92" t="str">
        <f t="shared" si="110"/>
        <v xml:space="preserve"> ф.0503151</v>
      </c>
      <c r="BA128" s="79" t="str">
        <f t="shared" si="111"/>
        <v/>
      </c>
      <c r="BB128" s="92" t="str">
        <f t="shared" si="112"/>
        <v xml:space="preserve"> - отрабатывать только на ф.0503152</v>
      </c>
    </row>
    <row r="129" spans="2:54" s="23" customFormat="1" ht="71.25" hidden="1" outlineLevel="1" x14ac:dyDescent="0.25">
      <c r="B129" s="378" t="str">
        <f>"М"&amp;COUNTA($C$116:C129)&amp;"_"&amp;MID(I129,5,3)&amp;"_"&amp;MID(S129,5,3)</f>
        <v>М14_152_151</v>
      </c>
      <c r="C129" s="25" t="s">
        <v>116</v>
      </c>
      <c r="D129" s="25" t="s">
        <v>116</v>
      </c>
      <c r="E129" s="25" t="s">
        <v>117</v>
      </c>
      <c r="F129" s="25" t="s">
        <v>116</v>
      </c>
      <c r="G129" s="25" t="s">
        <v>116</v>
      </c>
      <c r="H129" s="25" t="s">
        <v>116</v>
      </c>
      <c r="I129" s="25" t="s">
        <v>158</v>
      </c>
      <c r="J129" s="25"/>
      <c r="K129" s="25"/>
      <c r="L129" s="25"/>
      <c r="M129" s="25" t="s">
        <v>121</v>
      </c>
      <c r="N129" s="25" t="s">
        <v>1198</v>
      </c>
      <c r="O129" s="25" t="s">
        <v>1199</v>
      </c>
      <c r="P129" s="25" t="s">
        <v>422</v>
      </c>
      <c r="Q129" s="25"/>
      <c r="R129" s="26" t="s">
        <v>122</v>
      </c>
      <c r="S129" s="25" t="s">
        <v>154</v>
      </c>
      <c r="T129" s="25"/>
      <c r="U129" s="25" t="s">
        <v>1196</v>
      </c>
      <c r="V129" s="25"/>
      <c r="W129" s="25" t="s">
        <v>121</v>
      </c>
      <c r="X129" s="25" t="s">
        <v>1198</v>
      </c>
      <c r="Y129" s="368"/>
      <c r="Z129" s="25" t="s">
        <v>1199</v>
      </c>
      <c r="AA129" s="25" t="s">
        <v>134</v>
      </c>
      <c r="AB129" s="25"/>
      <c r="AC129" s="90" t="str">
        <f t="shared" si="93"/>
        <v>стр.010 (детализированная) (кроме стр.по маске ***ХХХХХХХХХХ****ХХХ) гр.7 раздела 1 ф.0503152 &lt;&gt; стр.010 (детализированная) (кроме стр.по маске ***ХХХХХХХХХХ****ХХХ) гр.4 раздела 1 ф.0503151 - отрабатывать только на ф.0503152</v>
      </c>
      <c r="AD129" s="66" t="s">
        <v>123</v>
      </c>
      <c r="AE129" s="66" t="s">
        <v>123</v>
      </c>
      <c r="AF129" s="29" t="s">
        <v>1194</v>
      </c>
      <c r="AG129" s="30">
        <v>45415.634062500001</v>
      </c>
      <c r="AH129" s="32" t="s">
        <v>4</v>
      </c>
      <c r="AI129" s="32" t="s">
        <v>123</v>
      </c>
      <c r="AJ129" s="6">
        <f t="shared" si="94"/>
        <v>1</v>
      </c>
      <c r="AK129" s="6">
        <f t="shared" si="95"/>
        <v>0</v>
      </c>
      <c r="AL129" s="6">
        <f t="shared" si="96"/>
        <v>0</v>
      </c>
      <c r="AM129" s="92" t="str">
        <f t="shared" si="97"/>
        <v>стр.010 (детализированная)</v>
      </c>
      <c r="AN129" s="92" t="str">
        <f t="shared" si="98"/>
        <v xml:space="preserve"> (кроме стр.по маске ***ХХХХХХХХХХ****ХХХ)</v>
      </c>
      <c r="AO129" s="92" t="str">
        <f t="shared" si="99"/>
        <v xml:space="preserve"> гр.7</v>
      </c>
      <c r="AP129" s="92" t="str">
        <f t="shared" si="100"/>
        <v/>
      </c>
      <c r="AQ129" s="92" t="str">
        <f t="shared" si="101"/>
        <v xml:space="preserve"> раздела 1</v>
      </c>
      <c r="AR129" s="92" t="str">
        <f t="shared" si="102"/>
        <v xml:space="preserve"> ф.0503152</v>
      </c>
      <c r="AS129" s="79" t="str">
        <f t="shared" si="103"/>
        <v/>
      </c>
      <c r="AT129" s="92" t="str">
        <f t="shared" si="104"/>
        <v xml:space="preserve"> &lt;&gt;</v>
      </c>
      <c r="AU129" s="92" t="str">
        <f t="shared" si="105"/>
        <v xml:space="preserve"> стр.010 (детализированная)</v>
      </c>
      <c r="AV129" s="92" t="str">
        <f t="shared" si="106"/>
        <v xml:space="preserve"> (кроме стр.по маске ***ХХХХХХХХХХ****ХХХ)</v>
      </c>
      <c r="AW129" s="92" t="str">
        <f t="shared" si="107"/>
        <v xml:space="preserve"> гр.4</v>
      </c>
      <c r="AX129" s="92" t="str">
        <f t="shared" si="108"/>
        <v/>
      </c>
      <c r="AY129" s="92" t="str">
        <f t="shared" si="109"/>
        <v xml:space="preserve"> раздела 1</v>
      </c>
      <c r="AZ129" s="92" t="str">
        <f t="shared" si="110"/>
        <v xml:space="preserve"> ф.0503151</v>
      </c>
      <c r="BA129" s="79" t="str">
        <f t="shared" si="111"/>
        <v/>
      </c>
      <c r="BB129" s="92" t="str">
        <f t="shared" si="112"/>
        <v xml:space="preserve"> - отрабатывать только на ф.0503152</v>
      </c>
    </row>
    <row r="130" spans="2:54" s="23" customFormat="1" ht="71.25" hidden="1" outlineLevel="1" x14ac:dyDescent="0.25">
      <c r="B130" s="378" t="str">
        <f>"М"&amp;COUNTA($C$116:C130)&amp;"_"&amp;MID(I130,5,3)&amp;"_"&amp;MID(S130,5,3)</f>
        <v>М15_152_151</v>
      </c>
      <c r="C130" s="25" t="s">
        <v>116</v>
      </c>
      <c r="D130" s="25" t="s">
        <v>116</v>
      </c>
      <c r="E130" s="25" t="s">
        <v>117</v>
      </c>
      <c r="F130" s="25" t="s">
        <v>116</v>
      </c>
      <c r="G130" s="25" t="s">
        <v>116</v>
      </c>
      <c r="H130" s="25" t="s">
        <v>116</v>
      </c>
      <c r="I130" s="25" t="s">
        <v>158</v>
      </c>
      <c r="J130" s="25"/>
      <c r="K130" s="25"/>
      <c r="L130" s="25"/>
      <c r="M130" s="25" t="s">
        <v>121</v>
      </c>
      <c r="N130" s="25" t="s">
        <v>1198</v>
      </c>
      <c r="O130" s="25" t="s">
        <v>1199</v>
      </c>
      <c r="P130" s="25" t="s">
        <v>143</v>
      </c>
      <c r="Q130" s="25"/>
      <c r="R130" s="26" t="s">
        <v>122</v>
      </c>
      <c r="S130" s="25" t="s">
        <v>154</v>
      </c>
      <c r="T130" s="25"/>
      <c r="U130" s="25" t="s">
        <v>141</v>
      </c>
      <c r="V130" s="25"/>
      <c r="W130" s="25" t="s">
        <v>121</v>
      </c>
      <c r="X130" s="25" t="s">
        <v>1198</v>
      </c>
      <c r="Y130" s="368"/>
      <c r="Z130" s="25" t="s">
        <v>1199</v>
      </c>
      <c r="AA130" s="25" t="s">
        <v>134</v>
      </c>
      <c r="AB130" s="25"/>
      <c r="AC130" s="90" t="str">
        <f t="shared" si="93"/>
        <v>стр.010 (детализированная) (кроме стр.по маске ***ХХХХХХХХХХ****ХХХ) гр.8 раздела 1 ф.0503152 &lt;&gt; стр.010 (детализированная) (кроме стр.по маске ***ХХХХХХХХХХ****ХХХ) гр.4 раздела 1 ф.0503151 - отрабатывать только на ф.0503152</v>
      </c>
      <c r="AD130" s="66" t="s">
        <v>123</v>
      </c>
      <c r="AE130" s="66" t="s">
        <v>123</v>
      </c>
      <c r="AF130" s="29" t="s">
        <v>1194</v>
      </c>
      <c r="AG130" s="30">
        <v>45415.634062500001</v>
      </c>
      <c r="AH130" s="32" t="s">
        <v>4</v>
      </c>
      <c r="AI130" s="32" t="s">
        <v>123</v>
      </c>
      <c r="AJ130" s="6">
        <f t="shared" si="94"/>
        <v>1</v>
      </c>
      <c r="AK130" s="6">
        <f t="shared" si="95"/>
        <v>0</v>
      </c>
      <c r="AL130" s="6">
        <f t="shared" si="96"/>
        <v>0</v>
      </c>
      <c r="AM130" s="92" t="str">
        <f t="shared" si="97"/>
        <v>стр.010 (детализированная)</v>
      </c>
      <c r="AN130" s="92" t="str">
        <f t="shared" si="98"/>
        <v xml:space="preserve"> (кроме стр.по маске ***ХХХХХХХХХХ****ХХХ)</v>
      </c>
      <c r="AO130" s="92" t="str">
        <f t="shared" si="99"/>
        <v xml:space="preserve"> гр.8</v>
      </c>
      <c r="AP130" s="92" t="str">
        <f t="shared" si="100"/>
        <v/>
      </c>
      <c r="AQ130" s="92" t="str">
        <f t="shared" si="101"/>
        <v xml:space="preserve"> раздела 1</v>
      </c>
      <c r="AR130" s="92" t="str">
        <f t="shared" si="102"/>
        <v xml:space="preserve"> ф.0503152</v>
      </c>
      <c r="AS130" s="79" t="str">
        <f t="shared" si="103"/>
        <v/>
      </c>
      <c r="AT130" s="92" t="str">
        <f t="shared" si="104"/>
        <v xml:space="preserve"> &lt;&gt;</v>
      </c>
      <c r="AU130" s="92" t="str">
        <f t="shared" si="105"/>
        <v xml:space="preserve"> стр.010 (детализированная)</v>
      </c>
      <c r="AV130" s="92" t="str">
        <f t="shared" si="106"/>
        <v xml:space="preserve"> (кроме стр.по маске ***ХХХХХХХХХХ****ХХХ)</v>
      </c>
      <c r="AW130" s="92" t="str">
        <f t="shared" si="107"/>
        <v xml:space="preserve"> гр.4</v>
      </c>
      <c r="AX130" s="92" t="str">
        <f t="shared" si="108"/>
        <v/>
      </c>
      <c r="AY130" s="92" t="str">
        <f t="shared" si="109"/>
        <v xml:space="preserve"> раздела 1</v>
      </c>
      <c r="AZ130" s="92" t="str">
        <f t="shared" si="110"/>
        <v xml:space="preserve"> ф.0503151</v>
      </c>
      <c r="BA130" s="79" t="str">
        <f t="shared" si="111"/>
        <v/>
      </c>
      <c r="BB130" s="92" t="str">
        <f t="shared" si="112"/>
        <v xml:space="preserve"> - отрабатывать только на ф.0503152</v>
      </c>
    </row>
    <row r="131" spans="2:54" s="23" customFormat="1" ht="71.25" hidden="1" outlineLevel="1" x14ac:dyDescent="0.25">
      <c r="B131" s="378" t="str">
        <f>"М"&amp;COUNTA($C$116:C131)&amp;"_"&amp;MID(I131,5,3)&amp;"_"&amp;MID(S131,5,3)</f>
        <v>М16_152_151</v>
      </c>
      <c r="C131" s="25" t="s">
        <v>116</v>
      </c>
      <c r="D131" s="25" t="s">
        <v>116</v>
      </c>
      <c r="E131" s="25" t="s">
        <v>117</v>
      </c>
      <c r="F131" s="25" t="s">
        <v>116</v>
      </c>
      <c r="G131" s="25" t="s">
        <v>116</v>
      </c>
      <c r="H131" s="25" t="s">
        <v>116</v>
      </c>
      <c r="I131" s="25" t="s">
        <v>158</v>
      </c>
      <c r="J131" s="25"/>
      <c r="K131" s="25"/>
      <c r="L131" s="25"/>
      <c r="M131" s="25" t="s">
        <v>121</v>
      </c>
      <c r="N131" s="25" t="s">
        <v>1198</v>
      </c>
      <c r="O131" s="25" t="s">
        <v>1199</v>
      </c>
      <c r="P131" s="25" t="s">
        <v>140</v>
      </c>
      <c r="Q131" s="25"/>
      <c r="R131" s="26" t="s">
        <v>122</v>
      </c>
      <c r="S131" s="25" t="s">
        <v>154</v>
      </c>
      <c r="T131" s="25"/>
      <c r="U131" s="25" t="s">
        <v>142</v>
      </c>
      <c r="V131" s="25"/>
      <c r="W131" s="25" t="s">
        <v>121</v>
      </c>
      <c r="X131" s="25" t="s">
        <v>1198</v>
      </c>
      <c r="Y131" s="368"/>
      <c r="Z131" s="25" t="s">
        <v>1199</v>
      </c>
      <c r="AA131" s="25" t="s">
        <v>134</v>
      </c>
      <c r="AB131" s="25"/>
      <c r="AC131" s="90" t="str">
        <f t="shared" si="93"/>
        <v>стр.010 (детализированная) (кроме стр.по маске ***ХХХХХХХХХХ****ХХХ) гр.9 раздела 1 ф.0503152 &lt;&gt; стр.010 (детализированная) (кроме стр.по маске ***ХХХХХХХХХХ****ХХХ) гр.4 раздела 1 ф.0503151 - отрабатывать только на ф.0503152</v>
      </c>
      <c r="AD131" s="66" t="s">
        <v>123</v>
      </c>
      <c r="AE131" s="66" t="s">
        <v>123</v>
      </c>
      <c r="AF131" s="29" t="s">
        <v>1194</v>
      </c>
      <c r="AG131" s="30">
        <v>45415.634062500001</v>
      </c>
      <c r="AH131" s="32" t="s">
        <v>4</v>
      </c>
      <c r="AI131" s="32" t="s">
        <v>123</v>
      </c>
      <c r="AJ131" s="6">
        <f t="shared" si="94"/>
        <v>1</v>
      </c>
      <c r="AK131" s="6">
        <f t="shared" si="95"/>
        <v>0</v>
      </c>
      <c r="AL131" s="6">
        <f t="shared" si="96"/>
        <v>0</v>
      </c>
      <c r="AM131" s="92" t="str">
        <f t="shared" si="97"/>
        <v>стр.010 (детализированная)</v>
      </c>
      <c r="AN131" s="92" t="str">
        <f t="shared" si="98"/>
        <v xml:space="preserve"> (кроме стр.по маске ***ХХХХХХХХХХ****ХХХ)</v>
      </c>
      <c r="AO131" s="92" t="str">
        <f t="shared" si="99"/>
        <v xml:space="preserve"> гр.9</v>
      </c>
      <c r="AP131" s="92" t="str">
        <f t="shared" si="100"/>
        <v/>
      </c>
      <c r="AQ131" s="92" t="str">
        <f t="shared" si="101"/>
        <v xml:space="preserve"> раздела 1</v>
      </c>
      <c r="AR131" s="92" t="str">
        <f t="shared" si="102"/>
        <v xml:space="preserve"> ф.0503152</v>
      </c>
      <c r="AS131" s="79" t="str">
        <f t="shared" si="103"/>
        <v/>
      </c>
      <c r="AT131" s="92" t="str">
        <f t="shared" si="104"/>
        <v xml:space="preserve"> &lt;&gt;</v>
      </c>
      <c r="AU131" s="92" t="str">
        <f t="shared" si="105"/>
        <v xml:space="preserve"> стр.010 (детализированная)</v>
      </c>
      <c r="AV131" s="92" t="str">
        <f t="shared" si="106"/>
        <v xml:space="preserve"> (кроме стр.по маске ***ХХХХХХХХХХ****ХХХ)</v>
      </c>
      <c r="AW131" s="92" t="str">
        <f t="shared" si="107"/>
        <v xml:space="preserve"> гр.4</v>
      </c>
      <c r="AX131" s="92" t="str">
        <f t="shared" si="108"/>
        <v/>
      </c>
      <c r="AY131" s="92" t="str">
        <f t="shared" si="109"/>
        <v xml:space="preserve"> раздела 1</v>
      </c>
      <c r="AZ131" s="92" t="str">
        <f t="shared" si="110"/>
        <v xml:space="preserve"> ф.0503151</v>
      </c>
      <c r="BA131" s="79" t="str">
        <f t="shared" si="111"/>
        <v/>
      </c>
      <c r="BB131" s="92" t="str">
        <f t="shared" si="112"/>
        <v xml:space="preserve"> - отрабатывать только на ф.0503152</v>
      </c>
    </row>
    <row r="132" spans="2:54" s="23" customFormat="1" ht="71.25" hidden="1" outlineLevel="1" x14ac:dyDescent="0.25">
      <c r="B132" s="378" t="str">
        <f>"М"&amp;COUNTA($C$116:C132)&amp;"_"&amp;MID(I132,5,3)&amp;"_"&amp;MID(S132,5,3)</f>
        <v>М17_152_151</v>
      </c>
      <c r="C132" s="25" t="s">
        <v>116</v>
      </c>
      <c r="D132" s="25" t="s">
        <v>116</v>
      </c>
      <c r="E132" s="25" t="s">
        <v>117</v>
      </c>
      <c r="F132" s="25" t="s">
        <v>116</v>
      </c>
      <c r="G132" s="25" t="s">
        <v>116</v>
      </c>
      <c r="H132" s="25" t="s">
        <v>116</v>
      </c>
      <c r="I132" s="25" t="s">
        <v>158</v>
      </c>
      <c r="J132" s="25"/>
      <c r="K132" s="25"/>
      <c r="L132" s="25"/>
      <c r="M132" s="25" t="s">
        <v>121</v>
      </c>
      <c r="N132" s="25" t="s">
        <v>1198</v>
      </c>
      <c r="O132" s="25" t="s">
        <v>1199</v>
      </c>
      <c r="P132" s="25" t="s">
        <v>135</v>
      </c>
      <c r="Q132" s="25"/>
      <c r="R132" s="26" t="s">
        <v>122</v>
      </c>
      <c r="S132" s="25" t="s">
        <v>154</v>
      </c>
      <c r="T132" s="25"/>
      <c r="U132" s="25" t="s">
        <v>1197</v>
      </c>
      <c r="V132" s="25"/>
      <c r="W132" s="25" t="s">
        <v>121</v>
      </c>
      <c r="X132" s="25" t="s">
        <v>1198</v>
      </c>
      <c r="Y132" s="368"/>
      <c r="Z132" s="25" t="s">
        <v>1199</v>
      </c>
      <c r="AA132" s="25" t="s">
        <v>134</v>
      </c>
      <c r="AB132" s="25"/>
      <c r="AC132" s="90" t="str">
        <f t="shared" si="93"/>
        <v>стр.010 (детализированная) (кроме стр.по маске ***ХХХХХХХХХХ****ХХХ) гр.10 раздела 1 ф.0503152 &lt;&gt; стр.010 (детализированная) (кроме стр.по маске ***ХХХХХХХХХХ****ХХХ) гр.4 раздела 1 ф.0503151 - отрабатывать только на ф.0503152</v>
      </c>
      <c r="AD132" s="66" t="s">
        <v>123</v>
      </c>
      <c r="AE132" s="66" t="s">
        <v>123</v>
      </c>
      <c r="AF132" s="29" t="s">
        <v>1194</v>
      </c>
      <c r="AG132" s="30">
        <v>45415.634074074071</v>
      </c>
      <c r="AH132" s="32" t="s">
        <v>4</v>
      </c>
      <c r="AI132" s="32" t="s">
        <v>123</v>
      </c>
      <c r="AJ132" s="6">
        <f t="shared" si="94"/>
        <v>1</v>
      </c>
      <c r="AK132" s="6">
        <f t="shared" si="95"/>
        <v>0</v>
      </c>
      <c r="AL132" s="6">
        <f t="shared" si="96"/>
        <v>0</v>
      </c>
      <c r="AM132" s="92" t="str">
        <f t="shared" si="97"/>
        <v>стр.010 (детализированная)</v>
      </c>
      <c r="AN132" s="92" t="str">
        <f t="shared" si="98"/>
        <v xml:space="preserve"> (кроме стр.по маске ***ХХХХХХХХХХ****ХХХ)</v>
      </c>
      <c r="AO132" s="92" t="str">
        <f t="shared" si="99"/>
        <v xml:space="preserve"> гр.10</v>
      </c>
      <c r="AP132" s="92" t="str">
        <f t="shared" si="100"/>
        <v/>
      </c>
      <c r="AQ132" s="92" t="str">
        <f t="shared" si="101"/>
        <v xml:space="preserve"> раздела 1</v>
      </c>
      <c r="AR132" s="92" t="str">
        <f t="shared" si="102"/>
        <v xml:space="preserve"> ф.0503152</v>
      </c>
      <c r="AS132" s="79" t="str">
        <f t="shared" si="103"/>
        <v/>
      </c>
      <c r="AT132" s="92" t="str">
        <f t="shared" si="104"/>
        <v xml:space="preserve"> &lt;&gt;</v>
      </c>
      <c r="AU132" s="92" t="str">
        <f t="shared" si="105"/>
        <v xml:space="preserve"> стр.010 (детализированная)</v>
      </c>
      <c r="AV132" s="92" t="str">
        <f t="shared" si="106"/>
        <v xml:space="preserve"> (кроме стр.по маске ***ХХХХХХХХХХ****ХХХ)</v>
      </c>
      <c r="AW132" s="92" t="str">
        <f t="shared" si="107"/>
        <v xml:space="preserve"> гр.4</v>
      </c>
      <c r="AX132" s="92" t="str">
        <f t="shared" si="108"/>
        <v/>
      </c>
      <c r="AY132" s="92" t="str">
        <f t="shared" si="109"/>
        <v xml:space="preserve"> раздела 1</v>
      </c>
      <c r="AZ132" s="92" t="str">
        <f t="shared" si="110"/>
        <v xml:space="preserve"> ф.0503151</v>
      </c>
      <c r="BA132" s="79" t="str">
        <f t="shared" si="111"/>
        <v/>
      </c>
      <c r="BB132" s="92" t="str">
        <f t="shared" si="112"/>
        <v xml:space="preserve"> - отрабатывать только на ф.0503152</v>
      </c>
    </row>
    <row r="133" spans="2:54" s="23" customFormat="1" ht="71.25" hidden="1" outlineLevel="1" x14ac:dyDescent="0.25">
      <c r="B133" s="378" t="str">
        <f>"М"&amp;COUNTA($C$116:C133)&amp;"_"&amp;MID(I133,5,3)&amp;"_"&amp;MID(S133,5,3)</f>
        <v>М18_152_151</v>
      </c>
      <c r="C133" s="25" t="s">
        <v>116</v>
      </c>
      <c r="D133" s="25" t="s">
        <v>116</v>
      </c>
      <c r="E133" s="25" t="s">
        <v>117</v>
      </c>
      <c r="F133" s="25" t="s">
        <v>116</v>
      </c>
      <c r="G133" s="25" t="s">
        <v>116</v>
      </c>
      <c r="H133" s="25" t="s">
        <v>116</v>
      </c>
      <c r="I133" s="25" t="s">
        <v>158</v>
      </c>
      <c r="J133" s="25"/>
      <c r="K133" s="25"/>
      <c r="L133" s="25"/>
      <c r="M133" s="25" t="s">
        <v>121</v>
      </c>
      <c r="N133" s="25" t="s">
        <v>1198</v>
      </c>
      <c r="O133" s="25" t="s">
        <v>1199</v>
      </c>
      <c r="P133" s="25" t="s">
        <v>141</v>
      </c>
      <c r="Q133" s="25"/>
      <c r="R133" s="26" t="s">
        <v>122</v>
      </c>
      <c r="S133" s="25" t="s">
        <v>154</v>
      </c>
      <c r="T133" s="25"/>
      <c r="U133" s="25" t="s">
        <v>510</v>
      </c>
      <c r="V133" s="25"/>
      <c r="W133" s="25" t="s">
        <v>121</v>
      </c>
      <c r="X133" s="25" t="s">
        <v>1198</v>
      </c>
      <c r="Y133" s="368"/>
      <c r="Z133" s="25" t="s">
        <v>1199</v>
      </c>
      <c r="AA133" s="25" t="s">
        <v>134</v>
      </c>
      <c r="AB133" s="25"/>
      <c r="AC133" s="90" t="str">
        <f t="shared" si="93"/>
        <v>стр.010 (детализированная) (кроме стр.по маске ***ХХХХХХХХХХ****ХХХ) гр.11 раздела 1 ф.0503152 &lt;&gt; стр.010 (детализированная) (кроме стр.по маске ***ХХХХХХХХХХ****ХХХ) гр.4 раздела 1 ф.0503151 - отрабатывать только на ф.0503152</v>
      </c>
      <c r="AD133" s="66" t="s">
        <v>123</v>
      </c>
      <c r="AE133" s="66" t="s">
        <v>123</v>
      </c>
      <c r="AF133" s="29" t="s">
        <v>1194</v>
      </c>
      <c r="AG133" s="30">
        <v>45415.634085648147</v>
      </c>
      <c r="AH133" s="32" t="s">
        <v>4</v>
      </c>
      <c r="AI133" s="32" t="s">
        <v>123</v>
      </c>
      <c r="AJ133" s="6">
        <f t="shared" si="94"/>
        <v>1</v>
      </c>
      <c r="AK133" s="6">
        <f t="shared" si="95"/>
        <v>0</v>
      </c>
      <c r="AL133" s="6">
        <f t="shared" si="96"/>
        <v>0</v>
      </c>
      <c r="AM133" s="92" t="str">
        <f t="shared" si="97"/>
        <v>стр.010 (детализированная)</v>
      </c>
      <c r="AN133" s="92" t="str">
        <f t="shared" si="98"/>
        <v xml:space="preserve"> (кроме стр.по маске ***ХХХХХХХХХХ****ХХХ)</v>
      </c>
      <c r="AO133" s="92" t="str">
        <f t="shared" si="99"/>
        <v xml:space="preserve"> гр.11</v>
      </c>
      <c r="AP133" s="92" t="str">
        <f t="shared" si="100"/>
        <v/>
      </c>
      <c r="AQ133" s="92" t="str">
        <f t="shared" si="101"/>
        <v xml:space="preserve"> раздела 1</v>
      </c>
      <c r="AR133" s="92" t="str">
        <f t="shared" si="102"/>
        <v xml:space="preserve"> ф.0503152</v>
      </c>
      <c r="AS133" s="79" t="str">
        <f t="shared" si="103"/>
        <v/>
      </c>
      <c r="AT133" s="92" t="str">
        <f t="shared" si="104"/>
        <v xml:space="preserve"> &lt;&gt;</v>
      </c>
      <c r="AU133" s="92" t="str">
        <f t="shared" si="105"/>
        <v xml:space="preserve"> стр.010 (детализированная)</v>
      </c>
      <c r="AV133" s="92" t="str">
        <f t="shared" si="106"/>
        <v xml:space="preserve"> (кроме стр.по маске ***ХХХХХХХХХХ****ХХХ)</v>
      </c>
      <c r="AW133" s="92" t="str">
        <f t="shared" si="107"/>
        <v xml:space="preserve"> гр.4</v>
      </c>
      <c r="AX133" s="92" t="str">
        <f t="shared" si="108"/>
        <v/>
      </c>
      <c r="AY133" s="92" t="str">
        <f t="shared" si="109"/>
        <v xml:space="preserve"> раздела 1</v>
      </c>
      <c r="AZ133" s="92" t="str">
        <f t="shared" si="110"/>
        <v xml:space="preserve"> ф.0503151</v>
      </c>
      <c r="BA133" s="79" t="str">
        <f t="shared" si="111"/>
        <v/>
      </c>
      <c r="BB133" s="92" t="str">
        <f t="shared" si="112"/>
        <v xml:space="preserve"> - отрабатывать только на ф.0503152</v>
      </c>
    </row>
    <row r="134" spans="2:54" s="23" customFormat="1" ht="71.25" hidden="1" outlineLevel="1" x14ac:dyDescent="0.25">
      <c r="B134" s="378" t="str">
        <f>"М"&amp;COUNTA($C$116:C134)&amp;"_"&amp;MID(I134,5,3)&amp;"_"&amp;MID(S134,5,3)</f>
        <v>М19_152_151</v>
      </c>
      <c r="C134" s="25" t="s">
        <v>116</v>
      </c>
      <c r="D134" s="25" t="s">
        <v>116</v>
      </c>
      <c r="E134" s="25" t="s">
        <v>117</v>
      </c>
      <c r="F134" s="25" t="s">
        <v>116</v>
      </c>
      <c r="G134" s="25" t="s">
        <v>116</v>
      </c>
      <c r="H134" s="25" t="s">
        <v>116</v>
      </c>
      <c r="I134" s="25" t="s">
        <v>158</v>
      </c>
      <c r="J134" s="25"/>
      <c r="K134" s="25"/>
      <c r="L134" s="25"/>
      <c r="M134" s="25" t="s">
        <v>121</v>
      </c>
      <c r="N134" s="25" t="s">
        <v>1198</v>
      </c>
      <c r="O134" s="25" t="s">
        <v>1199</v>
      </c>
      <c r="P134" s="25" t="s">
        <v>142</v>
      </c>
      <c r="Q134" s="25"/>
      <c r="R134" s="26" t="s">
        <v>122</v>
      </c>
      <c r="S134" s="25" t="s">
        <v>154</v>
      </c>
      <c r="T134" s="25"/>
      <c r="U134" s="25" t="s">
        <v>135</v>
      </c>
      <c r="V134" s="25"/>
      <c r="W134" s="25" t="s">
        <v>121</v>
      </c>
      <c r="X134" s="25" t="s">
        <v>1198</v>
      </c>
      <c r="Y134" s="368"/>
      <c r="Z134" s="25" t="s">
        <v>1199</v>
      </c>
      <c r="AA134" s="25" t="s">
        <v>134</v>
      </c>
      <c r="AB134" s="25"/>
      <c r="AC134" s="90" t="str">
        <f t="shared" si="93"/>
        <v>стр.010 (детализированная) (кроме стр.по маске ***ХХХХХХХХХХ****ХХХ) гр.12 раздела 1 ф.0503152 &lt;&gt; стр.010 (детализированная) (кроме стр.по маске ***ХХХХХХХХХХ****ХХХ) гр.4 раздела 1 ф.0503151 - отрабатывать только на ф.0503152</v>
      </c>
      <c r="AD134" s="66" t="s">
        <v>123</v>
      </c>
      <c r="AE134" s="66" t="s">
        <v>123</v>
      </c>
      <c r="AF134" s="29" t="s">
        <v>1194</v>
      </c>
      <c r="AG134" s="30">
        <v>45415.634097222224</v>
      </c>
      <c r="AH134" s="32" t="s">
        <v>4</v>
      </c>
      <c r="AI134" s="32" t="s">
        <v>123</v>
      </c>
      <c r="AJ134" s="6">
        <f t="shared" si="94"/>
        <v>1</v>
      </c>
      <c r="AK134" s="6">
        <f t="shared" si="95"/>
        <v>0</v>
      </c>
      <c r="AL134" s="6">
        <f t="shared" si="96"/>
        <v>0</v>
      </c>
      <c r="AM134" s="92" t="str">
        <f t="shared" si="97"/>
        <v>стр.010 (детализированная)</v>
      </c>
      <c r="AN134" s="92" t="str">
        <f t="shared" si="98"/>
        <v xml:space="preserve"> (кроме стр.по маске ***ХХХХХХХХХХ****ХХХ)</v>
      </c>
      <c r="AO134" s="92" t="str">
        <f t="shared" si="99"/>
        <v xml:space="preserve"> гр.12</v>
      </c>
      <c r="AP134" s="92" t="str">
        <f t="shared" si="100"/>
        <v/>
      </c>
      <c r="AQ134" s="92" t="str">
        <f t="shared" si="101"/>
        <v xml:space="preserve"> раздела 1</v>
      </c>
      <c r="AR134" s="92" t="str">
        <f t="shared" si="102"/>
        <v xml:space="preserve"> ф.0503152</v>
      </c>
      <c r="AS134" s="79" t="str">
        <f t="shared" si="103"/>
        <v/>
      </c>
      <c r="AT134" s="92" t="str">
        <f t="shared" si="104"/>
        <v xml:space="preserve"> &lt;&gt;</v>
      </c>
      <c r="AU134" s="92" t="str">
        <f t="shared" si="105"/>
        <v xml:space="preserve"> стр.010 (детализированная)</v>
      </c>
      <c r="AV134" s="92" t="str">
        <f t="shared" si="106"/>
        <v xml:space="preserve"> (кроме стр.по маске ***ХХХХХХХХХХ****ХХХ)</v>
      </c>
      <c r="AW134" s="92" t="str">
        <f t="shared" si="107"/>
        <v xml:space="preserve"> гр.4</v>
      </c>
      <c r="AX134" s="92" t="str">
        <f t="shared" si="108"/>
        <v/>
      </c>
      <c r="AY134" s="92" t="str">
        <f t="shared" si="109"/>
        <v xml:space="preserve"> раздела 1</v>
      </c>
      <c r="AZ134" s="92" t="str">
        <f t="shared" si="110"/>
        <v xml:space="preserve"> ф.0503151</v>
      </c>
      <c r="BA134" s="79" t="str">
        <f t="shared" si="111"/>
        <v/>
      </c>
      <c r="BB134" s="92" t="str">
        <f t="shared" si="112"/>
        <v xml:space="preserve"> - отрабатывать только на ф.0503152</v>
      </c>
    </row>
    <row r="135" spans="2:54" s="23" customFormat="1" ht="71.25" hidden="1" outlineLevel="1" x14ac:dyDescent="0.25">
      <c r="B135" s="378" t="str">
        <f>"М"&amp;COUNTA($C$116:C135)&amp;"_"&amp;MID(I135,5,3)&amp;"_"&amp;MID(S135,5,3)</f>
        <v>М20_152_151</v>
      </c>
      <c r="C135" s="25" t="s">
        <v>116</v>
      </c>
      <c r="D135" s="25" t="s">
        <v>116</v>
      </c>
      <c r="E135" s="25" t="s">
        <v>117</v>
      </c>
      <c r="F135" s="25" t="s">
        <v>116</v>
      </c>
      <c r="G135" s="25" t="s">
        <v>116</v>
      </c>
      <c r="H135" s="25" t="s">
        <v>116</v>
      </c>
      <c r="I135" s="25" t="s">
        <v>158</v>
      </c>
      <c r="J135" s="25"/>
      <c r="K135" s="25"/>
      <c r="L135" s="25"/>
      <c r="M135" s="25" t="s">
        <v>121</v>
      </c>
      <c r="N135" s="25" t="s">
        <v>1198</v>
      </c>
      <c r="O135" s="25" t="s">
        <v>1199</v>
      </c>
      <c r="P135" s="25" t="s">
        <v>510</v>
      </c>
      <c r="Q135" s="25"/>
      <c r="R135" s="26" t="s">
        <v>122</v>
      </c>
      <c r="S135" s="25" t="s">
        <v>154</v>
      </c>
      <c r="T135" s="25"/>
      <c r="U135" s="25" t="s">
        <v>702</v>
      </c>
      <c r="V135" s="25"/>
      <c r="W135" s="25" t="s">
        <v>121</v>
      </c>
      <c r="X135" s="25" t="s">
        <v>1198</v>
      </c>
      <c r="Y135" s="368"/>
      <c r="Z135" s="25" t="s">
        <v>1199</v>
      </c>
      <c r="AA135" s="25" t="s">
        <v>134</v>
      </c>
      <c r="AB135" s="25"/>
      <c r="AC135" s="90" t="str">
        <f t="shared" si="93"/>
        <v>стр.010 (детализированная) (кроме стр.по маске ***ХХХХХХХХХХ****ХХХ) гр.13 раздела 1 ф.0503152 &lt;&gt; стр.010 (детализированная) (кроме стр.по маске ***ХХХХХХХХХХ****ХХХ) гр.4 раздела 1 ф.0503151 - отрабатывать только на ф.0503152</v>
      </c>
      <c r="AD135" s="66" t="s">
        <v>123</v>
      </c>
      <c r="AE135" s="66" t="s">
        <v>123</v>
      </c>
      <c r="AF135" s="29" t="s">
        <v>1194</v>
      </c>
      <c r="AG135" s="30">
        <v>45415.634108796294</v>
      </c>
      <c r="AH135" s="32" t="s">
        <v>4</v>
      </c>
      <c r="AI135" s="32" t="s">
        <v>123</v>
      </c>
      <c r="AJ135" s="6">
        <f t="shared" si="94"/>
        <v>1</v>
      </c>
      <c r="AK135" s="6">
        <f t="shared" si="95"/>
        <v>0</v>
      </c>
      <c r="AL135" s="6">
        <f t="shared" si="96"/>
        <v>0</v>
      </c>
      <c r="AM135" s="92" t="str">
        <f t="shared" si="97"/>
        <v>стр.010 (детализированная)</v>
      </c>
      <c r="AN135" s="92" t="str">
        <f t="shared" si="98"/>
        <v xml:space="preserve"> (кроме стр.по маске ***ХХХХХХХХХХ****ХХХ)</v>
      </c>
      <c r="AO135" s="92" t="str">
        <f t="shared" si="99"/>
        <v xml:space="preserve"> гр.13</v>
      </c>
      <c r="AP135" s="92" t="str">
        <f t="shared" si="100"/>
        <v/>
      </c>
      <c r="AQ135" s="92" t="str">
        <f t="shared" si="101"/>
        <v xml:space="preserve"> раздела 1</v>
      </c>
      <c r="AR135" s="92" t="str">
        <f t="shared" si="102"/>
        <v xml:space="preserve"> ф.0503152</v>
      </c>
      <c r="AS135" s="79" t="str">
        <f t="shared" si="103"/>
        <v/>
      </c>
      <c r="AT135" s="92" t="str">
        <f t="shared" si="104"/>
        <v xml:space="preserve"> &lt;&gt;</v>
      </c>
      <c r="AU135" s="92" t="str">
        <f t="shared" si="105"/>
        <v xml:space="preserve"> стр.010 (детализированная)</v>
      </c>
      <c r="AV135" s="92" t="str">
        <f t="shared" si="106"/>
        <v xml:space="preserve"> (кроме стр.по маске ***ХХХХХХХХХХ****ХХХ)</v>
      </c>
      <c r="AW135" s="92" t="str">
        <f t="shared" si="107"/>
        <v xml:space="preserve"> гр.4</v>
      </c>
      <c r="AX135" s="92" t="str">
        <f t="shared" si="108"/>
        <v/>
      </c>
      <c r="AY135" s="92" t="str">
        <f t="shared" si="109"/>
        <v xml:space="preserve"> раздела 1</v>
      </c>
      <c r="AZ135" s="92" t="str">
        <f t="shared" si="110"/>
        <v xml:space="preserve"> ф.0503151</v>
      </c>
      <c r="BA135" s="79" t="str">
        <f t="shared" si="111"/>
        <v/>
      </c>
      <c r="BB135" s="92" t="str">
        <f t="shared" si="112"/>
        <v xml:space="preserve"> - отрабатывать только на ф.0503152</v>
      </c>
    </row>
    <row r="136" spans="2:54" s="23" customFormat="1" ht="42.75" hidden="1" outlineLevel="1" x14ac:dyDescent="0.25">
      <c r="B136" s="378" t="str">
        <f>"М"&amp;COUNTA($C$116:C136)&amp;"_"&amp;MID(I136,5,3)&amp;"_"&amp;MID(S136,5,3)</f>
        <v>М21_152_151</v>
      </c>
      <c r="C136" s="25" t="s">
        <v>116</v>
      </c>
      <c r="D136" s="25" t="s">
        <v>116</v>
      </c>
      <c r="E136" s="25" t="s">
        <v>117</v>
      </c>
      <c r="F136" s="25" t="s">
        <v>116</v>
      </c>
      <c r="G136" s="25" t="s">
        <v>116</v>
      </c>
      <c r="H136" s="25" t="s">
        <v>116</v>
      </c>
      <c r="I136" s="25" t="s">
        <v>158</v>
      </c>
      <c r="J136" s="25"/>
      <c r="K136" s="25"/>
      <c r="L136" s="25"/>
      <c r="M136" s="25" t="s">
        <v>131</v>
      </c>
      <c r="N136" s="25" t="s">
        <v>1200</v>
      </c>
      <c r="O136" s="25"/>
      <c r="P136" s="25" t="s">
        <v>134</v>
      </c>
      <c r="Q136" s="25"/>
      <c r="R136" s="26" t="s">
        <v>122</v>
      </c>
      <c r="S136" s="25" t="s">
        <v>154</v>
      </c>
      <c r="T136" s="25"/>
      <c r="U136" s="25" t="s">
        <v>1182</v>
      </c>
      <c r="V136" s="25"/>
      <c r="W136" s="25" t="s">
        <v>131</v>
      </c>
      <c r="X136" s="25" t="s">
        <v>1200</v>
      </c>
      <c r="Y136" s="368"/>
      <c r="Z136" s="25"/>
      <c r="AA136" s="25" t="s">
        <v>134</v>
      </c>
      <c r="AB136" s="25"/>
      <c r="AC136" s="90" t="str">
        <f t="shared" si="93"/>
        <v>стр.200 (итоговая) гр.4 раздела 2 ф.0503152 &lt;&gt; стр.200 (итоговая) гр.4 раздела 2 ф.0503151 - отрабатывать только на ф.0503152</v>
      </c>
      <c r="AD136" s="66" t="s">
        <v>123</v>
      </c>
      <c r="AE136" s="66" t="s">
        <v>123</v>
      </c>
      <c r="AF136" s="29" t="s">
        <v>1194</v>
      </c>
      <c r="AG136" s="30">
        <v>45415.634120370371</v>
      </c>
      <c r="AH136" s="32" t="s">
        <v>4</v>
      </c>
      <c r="AI136" s="32" t="s">
        <v>123</v>
      </c>
      <c r="AJ136" s="6">
        <f t="shared" si="94"/>
        <v>1</v>
      </c>
      <c r="AK136" s="6">
        <f t="shared" si="95"/>
        <v>0</v>
      </c>
      <c r="AL136" s="6">
        <f t="shared" si="96"/>
        <v>0</v>
      </c>
      <c r="AM136" s="92" t="str">
        <f t="shared" si="97"/>
        <v>стр.200 (итоговая)</v>
      </c>
      <c r="AN136" s="92" t="str">
        <f t="shared" si="98"/>
        <v/>
      </c>
      <c r="AO136" s="92" t="str">
        <f t="shared" si="99"/>
        <v xml:space="preserve"> гр.4</v>
      </c>
      <c r="AP136" s="92" t="str">
        <f t="shared" si="100"/>
        <v/>
      </c>
      <c r="AQ136" s="92" t="str">
        <f t="shared" si="101"/>
        <v xml:space="preserve"> раздела 2</v>
      </c>
      <c r="AR136" s="92" t="str">
        <f t="shared" si="102"/>
        <v xml:space="preserve"> ф.0503152</v>
      </c>
      <c r="AS136" s="79" t="str">
        <f t="shared" si="103"/>
        <v/>
      </c>
      <c r="AT136" s="92" t="str">
        <f t="shared" si="104"/>
        <v xml:space="preserve"> &lt;&gt;</v>
      </c>
      <c r="AU136" s="92" t="str">
        <f t="shared" si="105"/>
        <v xml:space="preserve"> стр.200 (итоговая)</v>
      </c>
      <c r="AV136" s="92" t="str">
        <f t="shared" si="106"/>
        <v/>
      </c>
      <c r="AW136" s="92" t="str">
        <f t="shared" si="107"/>
        <v xml:space="preserve"> гр.4</v>
      </c>
      <c r="AX136" s="92" t="str">
        <f t="shared" si="108"/>
        <v/>
      </c>
      <c r="AY136" s="92" t="str">
        <f t="shared" si="109"/>
        <v xml:space="preserve"> раздела 2</v>
      </c>
      <c r="AZ136" s="92" t="str">
        <f t="shared" si="110"/>
        <v xml:space="preserve"> ф.0503151</v>
      </c>
      <c r="BA136" s="79" t="str">
        <f t="shared" si="111"/>
        <v/>
      </c>
      <c r="BB136" s="92" t="str">
        <f t="shared" si="112"/>
        <v xml:space="preserve"> - отрабатывать только на ф.0503152</v>
      </c>
    </row>
    <row r="137" spans="2:54" s="23" customFormat="1" ht="42.75" hidden="1" outlineLevel="1" x14ac:dyDescent="0.25">
      <c r="B137" s="378" t="str">
        <f>"М"&amp;COUNTA($C$116:C137)&amp;"_"&amp;MID(I137,5,3)&amp;"_"&amp;MID(S137,5,3)</f>
        <v>М22_152_151</v>
      </c>
      <c r="C137" s="25" t="s">
        <v>116</v>
      </c>
      <c r="D137" s="25" t="s">
        <v>116</v>
      </c>
      <c r="E137" s="25" t="s">
        <v>117</v>
      </c>
      <c r="F137" s="25" t="s">
        <v>116</v>
      </c>
      <c r="G137" s="25" t="s">
        <v>116</v>
      </c>
      <c r="H137" s="25" t="s">
        <v>116</v>
      </c>
      <c r="I137" s="25" t="s">
        <v>158</v>
      </c>
      <c r="J137" s="25"/>
      <c r="K137" s="25"/>
      <c r="L137" s="25"/>
      <c r="M137" s="25" t="s">
        <v>131</v>
      </c>
      <c r="N137" s="25" t="s">
        <v>1200</v>
      </c>
      <c r="O137" s="25"/>
      <c r="P137" s="25" t="s">
        <v>124</v>
      </c>
      <c r="Q137" s="25"/>
      <c r="R137" s="26" t="s">
        <v>122</v>
      </c>
      <c r="S137" s="25" t="s">
        <v>154</v>
      </c>
      <c r="T137" s="25"/>
      <c r="U137" s="25" t="s">
        <v>1195</v>
      </c>
      <c r="V137" s="25"/>
      <c r="W137" s="25" t="s">
        <v>131</v>
      </c>
      <c r="X137" s="25" t="s">
        <v>1200</v>
      </c>
      <c r="Y137" s="368"/>
      <c r="Z137" s="25"/>
      <c r="AA137" s="25" t="s">
        <v>134</v>
      </c>
      <c r="AB137" s="25"/>
      <c r="AC137" s="90" t="str">
        <f t="shared" si="93"/>
        <v>стр.200 (итоговая) гр.5 раздела 2 ф.0503152 &lt;&gt; стр.200 (итоговая) гр.4 раздела 2 ф.0503151 - отрабатывать только на ф.0503152</v>
      </c>
      <c r="AD137" s="66" t="s">
        <v>123</v>
      </c>
      <c r="AE137" s="66" t="s">
        <v>123</v>
      </c>
      <c r="AF137" s="29" t="s">
        <v>1194</v>
      </c>
      <c r="AG137" s="30">
        <v>45415.634120370371</v>
      </c>
      <c r="AH137" s="32" t="s">
        <v>4</v>
      </c>
      <c r="AI137" s="32" t="s">
        <v>123</v>
      </c>
      <c r="AJ137" s="6">
        <f t="shared" si="94"/>
        <v>1</v>
      </c>
      <c r="AK137" s="6">
        <f t="shared" si="95"/>
        <v>0</v>
      </c>
      <c r="AL137" s="6">
        <f t="shared" si="96"/>
        <v>0</v>
      </c>
      <c r="AM137" s="92" t="str">
        <f t="shared" si="97"/>
        <v>стр.200 (итоговая)</v>
      </c>
      <c r="AN137" s="92" t="str">
        <f t="shared" si="98"/>
        <v/>
      </c>
      <c r="AO137" s="92" t="str">
        <f t="shared" si="99"/>
        <v xml:space="preserve"> гр.5</v>
      </c>
      <c r="AP137" s="92" t="str">
        <f t="shared" si="100"/>
        <v/>
      </c>
      <c r="AQ137" s="92" t="str">
        <f t="shared" si="101"/>
        <v xml:space="preserve"> раздела 2</v>
      </c>
      <c r="AR137" s="92" t="str">
        <f t="shared" si="102"/>
        <v xml:space="preserve"> ф.0503152</v>
      </c>
      <c r="AS137" s="79" t="str">
        <f t="shared" si="103"/>
        <v/>
      </c>
      <c r="AT137" s="92" t="str">
        <f t="shared" si="104"/>
        <v xml:space="preserve"> &lt;&gt;</v>
      </c>
      <c r="AU137" s="92" t="str">
        <f t="shared" si="105"/>
        <v xml:space="preserve"> стр.200 (итоговая)</v>
      </c>
      <c r="AV137" s="92" t="str">
        <f t="shared" si="106"/>
        <v/>
      </c>
      <c r="AW137" s="92" t="str">
        <f t="shared" si="107"/>
        <v xml:space="preserve"> гр.4</v>
      </c>
      <c r="AX137" s="92" t="str">
        <f t="shared" si="108"/>
        <v/>
      </c>
      <c r="AY137" s="92" t="str">
        <f t="shared" si="109"/>
        <v xml:space="preserve"> раздела 2</v>
      </c>
      <c r="AZ137" s="92" t="str">
        <f t="shared" si="110"/>
        <v xml:space="preserve"> ф.0503151</v>
      </c>
      <c r="BA137" s="79" t="str">
        <f t="shared" si="111"/>
        <v/>
      </c>
      <c r="BB137" s="92" t="str">
        <f t="shared" si="112"/>
        <v xml:space="preserve"> - отрабатывать только на ф.0503152</v>
      </c>
    </row>
    <row r="138" spans="2:54" s="23" customFormat="1" ht="42.75" hidden="1" outlineLevel="1" x14ac:dyDescent="0.25">
      <c r="B138" s="378" t="str">
        <f>"М"&amp;COUNTA($C$116:C138)&amp;"_"&amp;MID(I138,5,3)&amp;"_"&amp;MID(S138,5,3)</f>
        <v>М23_152_151</v>
      </c>
      <c r="C138" s="25" t="s">
        <v>116</v>
      </c>
      <c r="D138" s="25" t="s">
        <v>116</v>
      </c>
      <c r="E138" s="25" t="s">
        <v>117</v>
      </c>
      <c r="F138" s="25" t="s">
        <v>116</v>
      </c>
      <c r="G138" s="25" t="s">
        <v>116</v>
      </c>
      <c r="H138" s="25" t="s">
        <v>116</v>
      </c>
      <c r="I138" s="25" t="s">
        <v>158</v>
      </c>
      <c r="J138" s="25"/>
      <c r="K138" s="25"/>
      <c r="L138" s="25"/>
      <c r="M138" s="25" t="s">
        <v>131</v>
      </c>
      <c r="N138" s="25" t="s">
        <v>1200</v>
      </c>
      <c r="O138" s="25"/>
      <c r="P138" s="25" t="s">
        <v>138</v>
      </c>
      <c r="Q138" s="25"/>
      <c r="R138" s="26" t="s">
        <v>122</v>
      </c>
      <c r="S138" s="25" t="s">
        <v>154</v>
      </c>
      <c r="T138" s="25"/>
      <c r="U138" s="25" t="s">
        <v>492</v>
      </c>
      <c r="V138" s="25"/>
      <c r="W138" s="25" t="s">
        <v>131</v>
      </c>
      <c r="X138" s="25" t="s">
        <v>1200</v>
      </c>
      <c r="Y138" s="368"/>
      <c r="Z138" s="25"/>
      <c r="AA138" s="25" t="s">
        <v>134</v>
      </c>
      <c r="AB138" s="25"/>
      <c r="AC138" s="90" t="str">
        <f t="shared" si="93"/>
        <v>стр.200 (итоговая) гр.6 раздела 2 ф.0503152 &lt;&gt; стр.200 (итоговая) гр.4 раздела 2 ф.0503151 - отрабатывать только на ф.0503152</v>
      </c>
      <c r="AD138" s="66" t="s">
        <v>123</v>
      </c>
      <c r="AE138" s="66" t="s">
        <v>123</v>
      </c>
      <c r="AF138" s="29" t="s">
        <v>1194</v>
      </c>
      <c r="AG138" s="30">
        <v>45415.634120370371</v>
      </c>
      <c r="AH138" s="32" t="s">
        <v>4</v>
      </c>
      <c r="AI138" s="32" t="s">
        <v>123</v>
      </c>
      <c r="AJ138" s="6">
        <f t="shared" si="94"/>
        <v>1</v>
      </c>
      <c r="AK138" s="6">
        <f t="shared" si="95"/>
        <v>0</v>
      </c>
      <c r="AL138" s="6">
        <f t="shared" si="96"/>
        <v>0</v>
      </c>
      <c r="AM138" s="92" t="str">
        <f t="shared" si="97"/>
        <v>стр.200 (итоговая)</v>
      </c>
      <c r="AN138" s="92" t="str">
        <f t="shared" si="98"/>
        <v/>
      </c>
      <c r="AO138" s="92" t="str">
        <f t="shared" si="99"/>
        <v xml:space="preserve"> гр.6</v>
      </c>
      <c r="AP138" s="92" t="str">
        <f t="shared" si="100"/>
        <v/>
      </c>
      <c r="AQ138" s="92" t="str">
        <f t="shared" si="101"/>
        <v xml:space="preserve"> раздела 2</v>
      </c>
      <c r="AR138" s="92" t="str">
        <f t="shared" si="102"/>
        <v xml:space="preserve"> ф.0503152</v>
      </c>
      <c r="AS138" s="79" t="str">
        <f t="shared" si="103"/>
        <v/>
      </c>
      <c r="AT138" s="92" t="str">
        <f t="shared" si="104"/>
        <v xml:space="preserve"> &lt;&gt;</v>
      </c>
      <c r="AU138" s="92" t="str">
        <f t="shared" si="105"/>
        <v xml:space="preserve"> стр.200 (итоговая)</v>
      </c>
      <c r="AV138" s="92" t="str">
        <f t="shared" si="106"/>
        <v/>
      </c>
      <c r="AW138" s="92" t="str">
        <f t="shared" si="107"/>
        <v xml:space="preserve"> гр.4</v>
      </c>
      <c r="AX138" s="92" t="str">
        <f t="shared" si="108"/>
        <v/>
      </c>
      <c r="AY138" s="92" t="str">
        <f t="shared" si="109"/>
        <v xml:space="preserve"> раздела 2</v>
      </c>
      <c r="AZ138" s="92" t="str">
        <f t="shared" si="110"/>
        <v xml:space="preserve"> ф.0503151</v>
      </c>
      <c r="BA138" s="79" t="str">
        <f t="shared" si="111"/>
        <v/>
      </c>
      <c r="BB138" s="92" t="str">
        <f t="shared" si="112"/>
        <v xml:space="preserve"> - отрабатывать только на ф.0503152</v>
      </c>
    </row>
    <row r="139" spans="2:54" s="23" customFormat="1" ht="42.75" hidden="1" outlineLevel="1" x14ac:dyDescent="0.25">
      <c r="B139" s="378" t="str">
        <f>"М"&amp;COUNTA($C$116:C139)&amp;"_"&amp;MID(I139,5,3)&amp;"_"&amp;MID(S139,5,3)</f>
        <v>М24_152_151</v>
      </c>
      <c r="C139" s="25" t="s">
        <v>116</v>
      </c>
      <c r="D139" s="25" t="s">
        <v>116</v>
      </c>
      <c r="E139" s="25" t="s">
        <v>117</v>
      </c>
      <c r="F139" s="25" t="s">
        <v>116</v>
      </c>
      <c r="G139" s="25" t="s">
        <v>116</v>
      </c>
      <c r="H139" s="25" t="s">
        <v>116</v>
      </c>
      <c r="I139" s="25" t="s">
        <v>158</v>
      </c>
      <c r="J139" s="25"/>
      <c r="K139" s="25"/>
      <c r="L139" s="25"/>
      <c r="M139" s="25" t="s">
        <v>131</v>
      </c>
      <c r="N139" s="25" t="s">
        <v>1200</v>
      </c>
      <c r="O139" s="25"/>
      <c r="P139" s="25" t="s">
        <v>422</v>
      </c>
      <c r="Q139" s="25"/>
      <c r="R139" s="26" t="s">
        <v>122</v>
      </c>
      <c r="S139" s="25" t="s">
        <v>154</v>
      </c>
      <c r="T139" s="25"/>
      <c r="U139" s="25" t="s">
        <v>1196</v>
      </c>
      <c r="V139" s="25"/>
      <c r="W139" s="25" t="s">
        <v>131</v>
      </c>
      <c r="X139" s="25" t="s">
        <v>1200</v>
      </c>
      <c r="Y139" s="368"/>
      <c r="Z139" s="25"/>
      <c r="AA139" s="25" t="s">
        <v>134</v>
      </c>
      <c r="AB139" s="25"/>
      <c r="AC139" s="90" t="str">
        <f t="shared" si="93"/>
        <v>стр.200 (итоговая) гр.7 раздела 2 ф.0503152 &lt;&gt; стр.200 (итоговая) гр.4 раздела 2 ф.0503151 - отрабатывать только на ф.0503152</v>
      </c>
      <c r="AD139" s="66" t="s">
        <v>123</v>
      </c>
      <c r="AE139" s="66" t="s">
        <v>123</v>
      </c>
      <c r="AF139" s="29" t="s">
        <v>1194</v>
      </c>
      <c r="AG139" s="30">
        <v>45415.634131944447</v>
      </c>
      <c r="AH139" s="32" t="s">
        <v>4</v>
      </c>
      <c r="AI139" s="32" t="s">
        <v>123</v>
      </c>
      <c r="AJ139" s="6">
        <f t="shared" si="94"/>
        <v>1</v>
      </c>
      <c r="AK139" s="6">
        <f t="shared" si="95"/>
        <v>0</v>
      </c>
      <c r="AL139" s="6">
        <f t="shared" si="96"/>
        <v>0</v>
      </c>
      <c r="AM139" s="92" t="str">
        <f t="shared" si="97"/>
        <v>стр.200 (итоговая)</v>
      </c>
      <c r="AN139" s="92" t="str">
        <f t="shared" si="98"/>
        <v/>
      </c>
      <c r="AO139" s="92" t="str">
        <f t="shared" si="99"/>
        <v xml:space="preserve"> гр.7</v>
      </c>
      <c r="AP139" s="92" t="str">
        <f t="shared" si="100"/>
        <v/>
      </c>
      <c r="AQ139" s="92" t="str">
        <f t="shared" si="101"/>
        <v xml:space="preserve"> раздела 2</v>
      </c>
      <c r="AR139" s="92" t="str">
        <f t="shared" si="102"/>
        <v xml:space="preserve"> ф.0503152</v>
      </c>
      <c r="AS139" s="79" t="str">
        <f t="shared" si="103"/>
        <v/>
      </c>
      <c r="AT139" s="92" t="str">
        <f t="shared" si="104"/>
        <v xml:space="preserve"> &lt;&gt;</v>
      </c>
      <c r="AU139" s="92" t="str">
        <f t="shared" si="105"/>
        <v xml:space="preserve"> стр.200 (итоговая)</v>
      </c>
      <c r="AV139" s="92" t="str">
        <f t="shared" si="106"/>
        <v/>
      </c>
      <c r="AW139" s="92" t="str">
        <f t="shared" si="107"/>
        <v xml:space="preserve"> гр.4</v>
      </c>
      <c r="AX139" s="92" t="str">
        <f t="shared" si="108"/>
        <v/>
      </c>
      <c r="AY139" s="92" t="str">
        <f t="shared" si="109"/>
        <v xml:space="preserve"> раздела 2</v>
      </c>
      <c r="AZ139" s="92" t="str">
        <f t="shared" si="110"/>
        <v xml:space="preserve"> ф.0503151</v>
      </c>
      <c r="BA139" s="79" t="str">
        <f t="shared" si="111"/>
        <v/>
      </c>
      <c r="BB139" s="92" t="str">
        <f t="shared" si="112"/>
        <v xml:space="preserve"> - отрабатывать только на ф.0503152</v>
      </c>
    </row>
    <row r="140" spans="2:54" s="23" customFormat="1" ht="42.75" hidden="1" outlineLevel="1" x14ac:dyDescent="0.25">
      <c r="B140" s="378" t="str">
        <f>"М"&amp;COUNTA($C$116:C140)&amp;"_"&amp;MID(I140,5,3)&amp;"_"&amp;MID(S140,5,3)</f>
        <v>М25_152_151</v>
      </c>
      <c r="C140" s="25" t="s">
        <v>116</v>
      </c>
      <c r="D140" s="25" t="s">
        <v>116</v>
      </c>
      <c r="E140" s="25" t="s">
        <v>117</v>
      </c>
      <c r="F140" s="25" t="s">
        <v>116</v>
      </c>
      <c r="G140" s="25" t="s">
        <v>116</v>
      </c>
      <c r="H140" s="25" t="s">
        <v>116</v>
      </c>
      <c r="I140" s="25" t="s">
        <v>158</v>
      </c>
      <c r="J140" s="25"/>
      <c r="K140" s="25"/>
      <c r="L140" s="25"/>
      <c r="M140" s="25" t="s">
        <v>131</v>
      </c>
      <c r="N140" s="25" t="s">
        <v>1200</v>
      </c>
      <c r="O140" s="25"/>
      <c r="P140" s="25" t="s">
        <v>143</v>
      </c>
      <c r="Q140" s="25"/>
      <c r="R140" s="26" t="s">
        <v>122</v>
      </c>
      <c r="S140" s="25" t="s">
        <v>154</v>
      </c>
      <c r="T140" s="25"/>
      <c r="U140" s="25" t="s">
        <v>141</v>
      </c>
      <c r="V140" s="25"/>
      <c r="W140" s="25" t="s">
        <v>131</v>
      </c>
      <c r="X140" s="25" t="s">
        <v>1200</v>
      </c>
      <c r="Y140" s="368"/>
      <c r="Z140" s="25"/>
      <c r="AA140" s="25" t="s">
        <v>134</v>
      </c>
      <c r="AB140" s="25"/>
      <c r="AC140" s="90" t="str">
        <f t="shared" si="93"/>
        <v>стр.200 (итоговая) гр.8 раздела 2 ф.0503152 &lt;&gt; стр.200 (итоговая) гр.4 раздела 2 ф.0503151 - отрабатывать только на ф.0503152</v>
      </c>
      <c r="AD140" s="66" t="s">
        <v>123</v>
      </c>
      <c r="AE140" s="66" t="s">
        <v>123</v>
      </c>
      <c r="AF140" s="29" t="s">
        <v>1194</v>
      </c>
      <c r="AG140" s="30">
        <v>45415.634131944447</v>
      </c>
      <c r="AH140" s="32" t="s">
        <v>4</v>
      </c>
      <c r="AI140" s="32" t="s">
        <v>123</v>
      </c>
      <c r="AJ140" s="6">
        <f t="shared" si="94"/>
        <v>1</v>
      </c>
      <c r="AK140" s="6">
        <f t="shared" si="95"/>
        <v>0</v>
      </c>
      <c r="AL140" s="6">
        <f t="shared" si="96"/>
        <v>0</v>
      </c>
      <c r="AM140" s="92" t="str">
        <f t="shared" si="97"/>
        <v>стр.200 (итоговая)</v>
      </c>
      <c r="AN140" s="92" t="str">
        <f t="shared" si="98"/>
        <v/>
      </c>
      <c r="AO140" s="92" t="str">
        <f t="shared" si="99"/>
        <v xml:space="preserve"> гр.8</v>
      </c>
      <c r="AP140" s="92" t="str">
        <f t="shared" si="100"/>
        <v/>
      </c>
      <c r="AQ140" s="92" t="str">
        <f t="shared" si="101"/>
        <v xml:space="preserve"> раздела 2</v>
      </c>
      <c r="AR140" s="92" t="str">
        <f t="shared" si="102"/>
        <v xml:space="preserve"> ф.0503152</v>
      </c>
      <c r="AS140" s="79" t="str">
        <f t="shared" si="103"/>
        <v/>
      </c>
      <c r="AT140" s="92" t="str">
        <f t="shared" si="104"/>
        <v xml:space="preserve"> &lt;&gt;</v>
      </c>
      <c r="AU140" s="92" t="str">
        <f t="shared" si="105"/>
        <v xml:space="preserve"> стр.200 (итоговая)</v>
      </c>
      <c r="AV140" s="92" t="str">
        <f t="shared" si="106"/>
        <v/>
      </c>
      <c r="AW140" s="92" t="str">
        <f t="shared" si="107"/>
        <v xml:space="preserve"> гр.4</v>
      </c>
      <c r="AX140" s="92" t="str">
        <f t="shared" si="108"/>
        <v/>
      </c>
      <c r="AY140" s="92" t="str">
        <f t="shared" si="109"/>
        <v xml:space="preserve"> раздела 2</v>
      </c>
      <c r="AZ140" s="92" t="str">
        <f t="shared" si="110"/>
        <v xml:space="preserve"> ф.0503151</v>
      </c>
      <c r="BA140" s="79" t="str">
        <f t="shared" si="111"/>
        <v/>
      </c>
      <c r="BB140" s="92" t="str">
        <f t="shared" si="112"/>
        <v xml:space="preserve"> - отрабатывать только на ф.0503152</v>
      </c>
    </row>
    <row r="141" spans="2:54" s="23" customFormat="1" ht="42.75" hidden="1" outlineLevel="1" x14ac:dyDescent="0.25">
      <c r="B141" s="378" t="str">
        <f>"М"&amp;COUNTA($C$116:C141)&amp;"_"&amp;MID(I141,5,3)&amp;"_"&amp;MID(S141,5,3)</f>
        <v>М26_152_151</v>
      </c>
      <c r="C141" s="25" t="s">
        <v>116</v>
      </c>
      <c r="D141" s="25" t="s">
        <v>116</v>
      </c>
      <c r="E141" s="25" t="s">
        <v>117</v>
      </c>
      <c r="F141" s="25" t="s">
        <v>116</v>
      </c>
      <c r="G141" s="25" t="s">
        <v>116</v>
      </c>
      <c r="H141" s="25" t="s">
        <v>116</v>
      </c>
      <c r="I141" s="25" t="s">
        <v>158</v>
      </c>
      <c r="J141" s="25"/>
      <c r="K141" s="25"/>
      <c r="L141" s="25"/>
      <c r="M141" s="25" t="s">
        <v>131</v>
      </c>
      <c r="N141" s="25" t="s">
        <v>1200</v>
      </c>
      <c r="O141" s="25"/>
      <c r="P141" s="25" t="s">
        <v>140</v>
      </c>
      <c r="Q141" s="25"/>
      <c r="R141" s="26" t="s">
        <v>122</v>
      </c>
      <c r="S141" s="25" t="s">
        <v>154</v>
      </c>
      <c r="T141" s="25"/>
      <c r="U141" s="25" t="s">
        <v>142</v>
      </c>
      <c r="V141" s="25"/>
      <c r="W141" s="25" t="s">
        <v>131</v>
      </c>
      <c r="X141" s="25" t="s">
        <v>1200</v>
      </c>
      <c r="Y141" s="368"/>
      <c r="Z141" s="25"/>
      <c r="AA141" s="25" t="s">
        <v>134</v>
      </c>
      <c r="AB141" s="25"/>
      <c r="AC141" s="90" t="str">
        <f t="shared" si="93"/>
        <v>стр.200 (итоговая) гр.9 раздела 2 ф.0503152 &lt;&gt; стр.200 (итоговая) гр.4 раздела 2 ф.0503151 - отрабатывать только на ф.0503152</v>
      </c>
      <c r="AD141" s="66" t="s">
        <v>123</v>
      </c>
      <c r="AE141" s="66" t="s">
        <v>123</v>
      </c>
      <c r="AF141" s="29" t="s">
        <v>1194</v>
      </c>
      <c r="AG141" s="30">
        <v>45415.634143518517</v>
      </c>
      <c r="AH141" s="32" t="s">
        <v>4</v>
      </c>
      <c r="AI141" s="32" t="s">
        <v>123</v>
      </c>
      <c r="AJ141" s="6">
        <f t="shared" si="94"/>
        <v>1</v>
      </c>
      <c r="AK141" s="6">
        <f t="shared" si="95"/>
        <v>0</v>
      </c>
      <c r="AL141" s="6">
        <f t="shared" si="96"/>
        <v>0</v>
      </c>
      <c r="AM141" s="92" t="str">
        <f t="shared" si="97"/>
        <v>стр.200 (итоговая)</v>
      </c>
      <c r="AN141" s="92" t="str">
        <f t="shared" si="98"/>
        <v/>
      </c>
      <c r="AO141" s="92" t="str">
        <f t="shared" si="99"/>
        <v xml:space="preserve"> гр.9</v>
      </c>
      <c r="AP141" s="92" t="str">
        <f t="shared" si="100"/>
        <v/>
      </c>
      <c r="AQ141" s="92" t="str">
        <f t="shared" si="101"/>
        <v xml:space="preserve"> раздела 2</v>
      </c>
      <c r="AR141" s="92" t="str">
        <f t="shared" si="102"/>
        <v xml:space="preserve"> ф.0503152</v>
      </c>
      <c r="AS141" s="79" t="str">
        <f t="shared" si="103"/>
        <v/>
      </c>
      <c r="AT141" s="92" t="str">
        <f t="shared" si="104"/>
        <v xml:space="preserve"> &lt;&gt;</v>
      </c>
      <c r="AU141" s="92" t="str">
        <f t="shared" si="105"/>
        <v xml:space="preserve"> стр.200 (итоговая)</v>
      </c>
      <c r="AV141" s="92" t="str">
        <f t="shared" si="106"/>
        <v/>
      </c>
      <c r="AW141" s="92" t="str">
        <f t="shared" si="107"/>
        <v xml:space="preserve"> гр.4</v>
      </c>
      <c r="AX141" s="92" t="str">
        <f t="shared" si="108"/>
        <v/>
      </c>
      <c r="AY141" s="92" t="str">
        <f t="shared" si="109"/>
        <v xml:space="preserve"> раздела 2</v>
      </c>
      <c r="AZ141" s="92" t="str">
        <f t="shared" si="110"/>
        <v xml:space="preserve"> ф.0503151</v>
      </c>
      <c r="BA141" s="79" t="str">
        <f t="shared" si="111"/>
        <v/>
      </c>
      <c r="BB141" s="92" t="str">
        <f t="shared" si="112"/>
        <v xml:space="preserve"> - отрабатывать только на ф.0503152</v>
      </c>
    </row>
    <row r="142" spans="2:54" s="23" customFormat="1" ht="42" hidden="1" customHeight="1" outlineLevel="1" x14ac:dyDescent="0.25">
      <c r="B142" s="378" t="str">
        <f>"М"&amp;COUNTA($C$116:C142)&amp;"_"&amp;MID(I142,5,3)&amp;"_"&amp;MID(S142,5,3)</f>
        <v>М27_152_151</v>
      </c>
      <c r="C142" s="25" t="s">
        <v>116</v>
      </c>
      <c r="D142" s="25" t="s">
        <v>116</v>
      </c>
      <c r="E142" s="25" t="s">
        <v>117</v>
      </c>
      <c r="F142" s="25" t="s">
        <v>116</v>
      </c>
      <c r="G142" s="25" t="s">
        <v>116</v>
      </c>
      <c r="H142" s="25" t="s">
        <v>116</v>
      </c>
      <c r="I142" s="25" t="s">
        <v>158</v>
      </c>
      <c r="J142" s="25"/>
      <c r="K142" s="25"/>
      <c r="L142" s="25"/>
      <c r="M142" s="25" t="s">
        <v>131</v>
      </c>
      <c r="N142" s="25" t="s">
        <v>1200</v>
      </c>
      <c r="O142" s="25"/>
      <c r="P142" s="25" t="s">
        <v>135</v>
      </c>
      <c r="Q142" s="25"/>
      <c r="R142" s="26" t="s">
        <v>122</v>
      </c>
      <c r="S142" s="25" t="s">
        <v>154</v>
      </c>
      <c r="T142" s="25"/>
      <c r="U142" s="25" t="s">
        <v>1197</v>
      </c>
      <c r="V142" s="25"/>
      <c r="W142" s="25" t="s">
        <v>131</v>
      </c>
      <c r="X142" s="25" t="s">
        <v>1200</v>
      </c>
      <c r="Y142" s="368"/>
      <c r="Z142" s="25"/>
      <c r="AA142" s="25" t="s">
        <v>134</v>
      </c>
      <c r="AB142" s="25"/>
      <c r="AC142" s="90" t="str">
        <f t="shared" si="93"/>
        <v>стр.200 (итоговая) гр.10 раздела 2 ф.0503152 &lt;&gt; стр.200 (итоговая) гр.4 раздела 2 ф.0503151 - отрабатывать только на ф.0503152</v>
      </c>
      <c r="AD142" s="66" t="s">
        <v>123</v>
      </c>
      <c r="AE142" s="66" t="s">
        <v>123</v>
      </c>
      <c r="AF142" s="29" t="s">
        <v>1194</v>
      </c>
      <c r="AG142" s="30">
        <v>45415.634143518517</v>
      </c>
      <c r="AH142" s="32" t="s">
        <v>4</v>
      </c>
      <c r="AI142" s="32" t="s">
        <v>123</v>
      </c>
      <c r="AJ142" s="6">
        <f t="shared" si="94"/>
        <v>1</v>
      </c>
      <c r="AK142" s="6">
        <f t="shared" si="95"/>
        <v>0</v>
      </c>
      <c r="AL142" s="6">
        <f t="shared" si="96"/>
        <v>0</v>
      </c>
      <c r="AM142" s="92" t="str">
        <f t="shared" si="97"/>
        <v>стр.200 (итоговая)</v>
      </c>
      <c r="AN142" s="92" t="str">
        <f t="shared" si="98"/>
        <v/>
      </c>
      <c r="AO142" s="92" t="str">
        <f t="shared" si="99"/>
        <v xml:space="preserve"> гр.10</v>
      </c>
      <c r="AP142" s="92" t="str">
        <f t="shared" si="100"/>
        <v/>
      </c>
      <c r="AQ142" s="92" t="str">
        <f t="shared" si="101"/>
        <v xml:space="preserve"> раздела 2</v>
      </c>
      <c r="AR142" s="92" t="str">
        <f t="shared" si="102"/>
        <v xml:space="preserve"> ф.0503152</v>
      </c>
      <c r="AS142" s="79" t="str">
        <f t="shared" si="103"/>
        <v/>
      </c>
      <c r="AT142" s="92" t="str">
        <f t="shared" si="104"/>
        <v xml:space="preserve"> &lt;&gt;</v>
      </c>
      <c r="AU142" s="92" t="str">
        <f t="shared" si="105"/>
        <v xml:space="preserve"> стр.200 (итоговая)</v>
      </c>
      <c r="AV142" s="92" t="str">
        <f t="shared" si="106"/>
        <v/>
      </c>
      <c r="AW142" s="92" t="str">
        <f t="shared" si="107"/>
        <v xml:space="preserve"> гр.4</v>
      </c>
      <c r="AX142" s="92" t="str">
        <f t="shared" si="108"/>
        <v/>
      </c>
      <c r="AY142" s="92" t="str">
        <f t="shared" si="109"/>
        <v xml:space="preserve"> раздела 2</v>
      </c>
      <c r="AZ142" s="92" t="str">
        <f t="shared" si="110"/>
        <v xml:space="preserve"> ф.0503151</v>
      </c>
      <c r="BA142" s="79" t="str">
        <f t="shared" si="111"/>
        <v/>
      </c>
      <c r="BB142" s="92" t="str">
        <f t="shared" si="112"/>
        <v xml:space="preserve"> - отрабатывать только на ф.0503152</v>
      </c>
    </row>
    <row r="143" spans="2:54" s="23" customFormat="1" ht="42.75" hidden="1" outlineLevel="1" x14ac:dyDescent="0.25">
      <c r="B143" s="378" t="str">
        <f>"М"&amp;COUNTA($C$116:C143)&amp;"_"&amp;MID(I143,5,3)&amp;"_"&amp;MID(S143,5,3)</f>
        <v>М28_152_151</v>
      </c>
      <c r="C143" s="25" t="s">
        <v>116</v>
      </c>
      <c r="D143" s="25" t="s">
        <v>116</v>
      </c>
      <c r="E143" s="25" t="s">
        <v>117</v>
      </c>
      <c r="F143" s="25" t="s">
        <v>116</v>
      </c>
      <c r="G143" s="25" t="s">
        <v>116</v>
      </c>
      <c r="H143" s="25" t="s">
        <v>116</v>
      </c>
      <c r="I143" s="25" t="s">
        <v>158</v>
      </c>
      <c r="J143" s="25"/>
      <c r="K143" s="25"/>
      <c r="L143" s="25"/>
      <c r="M143" s="25" t="s">
        <v>131</v>
      </c>
      <c r="N143" s="25" t="s">
        <v>1200</v>
      </c>
      <c r="O143" s="25"/>
      <c r="P143" s="25" t="s">
        <v>141</v>
      </c>
      <c r="Q143" s="25"/>
      <c r="R143" s="26" t="s">
        <v>122</v>
      </c>
      <c r="S143" s="25" t="s">
        <v>154</v>
      </c>
      <c r="T143" s="25"/>
      <c r="U143" s="25" t="s">
        <v>510</v>
      </c>
      <c r="V143" s="25"/>
      <c r="W143" s="25" t="s">
        <v>131</v>
      </c>
      <c r="X143" s="25" t="s">
        <v>1200</v>
      </c>
      <c r="Y143" s="368"/>
      <c r="Z143" s="25"/>
      <c r="AA143" s="25" t="s">
        <v>134</v>
      </c>
      <c r="AB143" s="25"/>
      <c r="AC143" s="90" t="str">
        <f t="shared" si="93"/>
        <v>стр.200 (итоговая) гр.11 раздела 2 ф.0503152 &lt;&gt; стр.200 (итоговая) гр.4 раздела 2 ф.0503151 - отрабатывать только на ф.0503152</v>
      </c>
      <c r="AD143" s="66" t="s">
        <v>123</v>
      </c>
      <c r="AE143" s="66" t="s">
        <v>123</v>
      </c>
      <c r="AF143" s="29" t="s">
        <v>1194</v>
      </c>
      <c r="AG143" s="30">
        <v>45415.634155092594</v>
      </c>
      <c r="AH143" s="32" t="s">
        <v>4</v>
      </c>
      <c r="AI143" s="32" t="s">
        <v>123</v>
      </c>
      <c r="AJ143" s="6">
        <f t="shared" si="94"/>
        <v>1</v>
      </c>
      <c r="AK143" s="6">
        <f t="shared" si="95"/>
        <v>0</v>
      </c>
      <c r="AL143" s="6">
        <f t="shared" si="96"/>
        <v>0</v>
      </c>
      <c r="AM143" s="92" t="str">
        <f t="shared" si="97"/>
        <v>стр.200 (итоговая)</v>
      </c>
      <c r="AN143" s="92" t="str">
        <f t="shared" si="98"/>
        <v/>
      </c>
      <c r="AO143" s="92" t="str">
        <f t="shared" si="99"/>
        <v xml:space="preserve"> гр.11</v>
      </c>
      <c r="AP143" s="92" t="str">
        <f t="shared" si="100"/>
        <v/>
      </c>
      <c r="AQ143" s="92" t="str">
        <f t="shared" si="101"/>
        <v xml:space="preserve"> раздела 2</v>
      </c>
      <c r="AR143" s="92" t="str">
        <f t="shared" si="102"/>
        <v xml:space="preserve"> ф.0503152</v>
      </c>
      <c r="AS143" s="79" t="str">
        <f t="shared" si="103"/>
        <v/>
      </c>
      <c r="AT143" s="92" t="str">
        <f t="shared" si="104"/>
        <v xml:space="preserve"> &lt;&gt;</v>
      </c>
      <c r="AU143" s="92" t="str">
        <f t="shared" si="105"/>
        <v xml:space="preserve"> стр.200 (итоговая)</v>
      </c>
      <c r="AV143" s="92" t="str">
        <f t="shared" si="106"/>
        <v/>
      </c>
      <c r="AW143" s="92" t="str">
        <f t="shared" si="107"/>
        <v xml:space="preserve"> гр.4</v>
      </c>
      <c r="AX143" s="92" t="str">
        <f t="shared" si="108"/>
        <v/>
      </c>
      <c r="AY143" s="92" t="str">
        <f t="shared" si="109"/>
        <v xml:space="preserve"> раздела 2</v>
      </c>
      <c r="AZ143" s="92" t="str">
        <f t="shared" si="110"/>
        <v xml:space="preserve"> ф.0503151</v>
      </c>
      <c r="BA143" s="79" t="str">
        <f t="shared" si="111"/>
        <v/>
      </c>
      <c r="BB143" s="92" t="str">
        <f t="shared" si="112"/>
        <v xml:space="preserve"> - отрабатывать только на ф.0503152</v>
      </c>
    </row>
    <row r="144" spans="2:54" s="23" customFormat="1" ht="42.75" hidden="1" outlineLevel="1" x14ac:dyDescent="0.25">
      <c r="B144" s="378" t="str">
        <f>"М"&amp;COUNTA($C$116:C144)&amp;"_"&amp;MID(I144,5,3)&amp;"_"&amp;MID(S144,5,3)</f>
        <v>М29_152_151</v>
      </c>
      <c r="C144" s="25" t="s">
        <v>116</v>
      </c>
      <c r="D144" s="25" t="s">
        <v>116</v>
      </c>
      <c r="E144" s="25" t="s">
        <v>117</v>
      </c>
      <c r="F144" s="25" t="s">
        <v>116</v>
      </c>
      <c r="G144" s="25" t="s">
        <v>116</v>
      </c>
      <c r="H144" s="25" t="s">
        <v>116</v>
      </c>
      <c r="I144" s="25" t="s">
        <v>158</v>
      </c>
      <c r="J144" s="25"/>
      <c r="K144" s="25"/>
      <c r="L144" s="25"/>
      <c r="M144" s="25" t="s">
        <v>131</v>
      </c>
      <c r="N144" s="25" t="s">
        <v>1200</v>
      </c>
      <c r="O144" s="25"/>
      <c r="P144" s="25" t="s">
        <v>142</v>
      </c>
      <c r="Q144" s="25"/>
      <c r="R144" s="26" t="s">
        <v>122</v>
      </c>
      <c r="S144" s="25" t="s">
        <v>154</v>
      </c>
      <c r="T144" s="25"/>
      <c r="U144" s="25" t="s">
        <v>135</v>
      </c>
      <c r="V144" s="25"/>
      <c r="W144" s="25" t="s">
        <v>131</v>
      </c>
      <c r="X144" s="25" t="s">
        <v>1200</v>
      </c>
      <c r="Y144" s="368"/>
      <c r="Z144" s="25"/>
      <c r="AA144" s="25" t="s">
        <v>134</v>
      </c>
      <c r="AB144" s="25"/>
      <c r="AC144" s="90" t="str">
        <f t="shared" si="93"/>
        <v>стр.200 (итоговая) гр.12 раздела 2 ф.0503152 &lt;&gt; стр.200 (итоговая) гр.4 раздела 2 ф.0503151 - отрабатывать только на ф.0503152</v>
      </c>
      <c r="AD144" s="66" t="s">
        <v>123</v>
      </c>
      <c r="AE144" s="66" t="s">
        <v>123</v>
      </c>
      <c r="AF144" s="29" t="s">
        <v>1194</v>
      </c>
      <c r="AG144" s="30">
        <v>45415.634166666663</v>
      </c>
      <c r="AH144" s="32" t="s">
        <v>4</v>
      </c>
      <c r="AI144" s="32" t="s">
        <v>123</v>
      </c>
      <c r="AJ144" s="6">
        <f t="shared" si="94"/>
        <v>1</v>
      </c>
      <c r="AK144" s="6">
        <f t="shared" si="95"/>
        <v>0</v>
      </c>
      <c r="AL144" s="6">
        <f t="shared" si="96"/>
        <v>0</v>
      </c>
      <c r="AM144" s="92" t="str">
        <f t="shared" si="97"/>
        <v>стр.200 (итоговая)</v>
      </c>
      <c r="AN144" s="92" t="str">
        <f t="shared" si="98"/>
        <v/>
      </c>
      <c r="AO144" s="92" t="str">
        <f t="shared" si="99"/>
        <v xml:space="preserve"> гр.12</v>
      </c>
      <c r="AP144" s="92" t="str">
        <f t="shared" si="100"/>
        <v/>
      </c>
      <c r="AQ144" s="92" t="str">
        <f t="shared" si="101"/>
        <v xml:space="preserve"> раздела 2</v>
      </c>
      <c r="AR144" s="92" t="str">
        <f t="shared" si="102"/>
        <v xml:space="preserve"> ф.0503152</v>
      </c>
      <c r="AS144" s="79" t="str">
        <f t="shared" si="103"/>
        <v/>
      </c>
      <c r="AT144" s="92" t="str">
        <f t="shared" si="104"/>
        <v xml:space="preserve"> &lt;&gt;</v>
      </c>
      <c r="AU144" s="92" t="str">
        <f t="shared" si="105"/>
        <v xml:space="preserve"> стр.200 (итоговая)</v>
      </c>
      <c r="AV144" s="92" t="str">
        <f t="shared" si="106"/>
        <v/>
      </c>
      <c r="AW144" s="92" t="str">
        <f t="shared" si="107"/>
        <v xml:space="preserve"> гр.4</v>
      </c>
      <c r="AX144" s="92" t="str">
        <f t="shared" si="108"/>
        <v/>
      </c>
      <c r="AY144" s="92" t="str">
        <f t="shared" si="109"/>
        <v xml:space="preserve"> раздела 2</v>
      </c>
      <c r="AZ144" s="92" t="str">
        <f t="shared" si="110"/>
        <v xml:space="preserve"> ф.0503151</v>
      </c>
      <c r="BA144" s="79" t="str">
        <f t="shared" si="111"/>
        <v/>
      </c>
      <c r="BB144" s="92" t="str">
        <f t="shared" si="112"/>
        <v xml:space="preserve"> - отрабатывать только на ф.0503152</v>
      </c>
    </row>
    <row r="145" spans="2:54" s="23" customFormat="1" ht="42.75" hidden="1" outlineLevel="1" x14ac:dyDescent="0.25">
      <c r="B145" s="378" t="str">
        <f>"М"&amp;COUNTA($C$116:C145)&amp;"_"&amp;MID(I145,5,3)&amp;"_"&amp;MID(S145,5,3)</f>
        <v>М30_152_151</v>
      </c>
      <c r="C145" s="25" t="s">
        <v>116</v>
      </c>
      <c r="D145" s="25" t="s">
        <v>116</v>
      </c>
      <c r="E145" s="25" t="s">
        <v>117</v>
      </c>
      <c r="F145" s="25" t="s">
        <v>116</v>
      </c>
      <c r="G145" s="25" t="s">
        <v>116</v>
      </c>
      <c r="H145" s="25" t="s">
        <v>116</v>
      </c>
      <c r="I145" s="25" t="s">
        <v>158</v>
      </c>
      <c r="J145" s="25"/>
      <c r="K145" s="25"/>
      <c r="L145" s="25"/>
      <c r="M145" s="25" t="s">
        <v>131</v>
      </c>
      <c r="N145" s="25" t="s">
        <v>1200</v>
      </c>
      <c r="O145" s="25"/>
      <c r="P145" s="25" t="s">
        <v>510</v>
      </c>
      <c r="Q145" s="25"/>
      <c r="R145" s="26" t="s">
        <v>122</v>
      </c>
      <c r="S145" s="25" t="s">
        <v>154</v>
      </c>
      <c r="T145" s="25"/>
      <c r="U145" s="25" t="s">
        <v>702</v>
      </c>
      <c r="V145" s="25"/>
      <c r="W145" s="25" t="s">
        <v>131</v>
      </c>
      <c r="X145" s="25" t="s">
        <v>1200</v>
      </c>
      <c r="Y145" s="368"/>
      <c r="Z145" s="25"/>
      <c r="AA145" s="25" t="s">
        <v>134</v>
      </c>
      <c r="AB145" s="25"/>
      <c r="AC145" s="90" t="str">
        <f t="shared" si="93"/>
        <v>стр.200 (итоговая) гр.13 раздела 2 ф.0503152 &lt;&gt; стр.200 (итоговая) гр.4 раздела 2 ф.0503151 - отрабатывать только на ф.0503152</v>
      </c>
      <c r="AD145" s="66" t="s">
        <v>123</v>
      </c>
      <c r="AE145" s="66" t="s">
        <v>123</v>
      </c>
      <c r="AF145" s="29" t="s">
        <v>1194</v>
      </c>
      <c r="AG145" s="30">
        <v>45415.63417824074</v>
      </c>
      <c r="AH145" s="32" t="s">
        <v>4</v>
      </c>
      <c r="AI145" s="32" t="s">
        <v>123</v>
      </c>
      <c r="AJ145" s="6">
        <f t="shared" si="94"/>
        <v>1</v>
      </c>
      <c r="AK145" s="6">
        <f t="shared" si="95"/>
        <v>0</v>
      </c>
      <c r="AL145" s="6">
        <f t="shared" si="96"/>
        <v>0</v>
      </c>
      <c r="AM145" s="92" t="str">
        <f t="shared" si="97"/>
        <v>стр.200 (итоговая)</v>
      </c>
      <c r="AN145" s="92" t="str">
        <f t="shared" si="98"/>
        <v/>
      </c>
      <c r="AO145" s="92" t="str">
        <f t="shared" si="99"/>
        <v xml:space="preserve"> гр.13</v>
      </c>
      <c r="AP145" s="92" t="str">
        <f t="shared" si="100"/>
        <v/>
      </c>
      <c r="AQ145" s="92" t="str">
        <f t="shared" si="101"/>
        <v xml:space="preserve"> раздела 2</v>
      </c>
      <c r="AR145" s="92" t="str">
        <f t="shared" si="102"/>
        <v xml:space="preserve"> ф.0503152</v>
      </c>
      <c r="AS145" s="79" t="str">
        <f t="shared" si="103"/>
        <v/>
      </c>
      <c r="AT145" s="92" t="str">
        <f t="shared" si="104"/>
        <v xml:space="preserve"> &lt;&gt;</v>
      </c>
      <c r="AU145" s="92" t="str">
        <f t="shared" si="105"/>
        <v xml:space="preserve"> стр.200 (итоговая)</v>
      </c>
      <c r="AV145" s="92" t="str">
        <f t="shared" si="106"/>
        <v/>
      </c>
      <c r="AW145" s="92" t="str">
        <f t="shared" si="107"/>
        <v xml:space="preserve"> гр.4</v>
      </c>
      <c r="AX145" s="92" t="str">
        <f t="shared" si="108"/>
        <v/>
      </c>
      <c r="AY145" s="92" t="str">
        <f t="shared" si="109"/>
        <v xml:space="preserve"> раздела 2</v>
      </c>
      <c r="AZ145" s="92" t="str">
        <f t="shared" si="110"/>
        <v xml:space="preserve"> ф.0503151</v>
      </c>
      <c r="BA145" s="79" t="str">
        <f t="shared" si="111"/>
        <v/>
      </c>
      <c r="BB145" s="92" t="str">
        <f t="shared" si="112"/>
        <v xml:space="preserve"> - отрабатывать только на ф.0503152</v>
      </c>
    </row>
    <row r="146" spans="2:54" s="23" customFormat="1" ht="71.25" hidden="1" outlineLevel="1" x14ac:dyDescent="0.25">
      <c r="B146" s="378" t="str">
        <f>"М"&amp;COUNTA($C$116:C146)&amp;"_"&amp;MID(I146,5,3)&amp;"_"&amp;MID(S146,5,3)</f>
        <v>М31_152_151</v>
      </c>
      <c r="C146" s="25" t="s">
        <v>116</v>
      </c>
      <c r="D146" s="25" t="s">
        <v>116</v>
      </c>
      <c r="E146" s="25" t="s">
        <v>117</v>
      </c>
      <c r="F146" s="25" t="s">
        <v>116</v>
      </c>
      <c r="G146" s="25" t="s">
        <v>116</v>
      </c>
      <c r="H146" s="25" t="s">
        <v>116</v>
      </c>
      <c r="I146" s="25" t="s">
        <v>158</v>
      </c>
      <c r="J146" s="25"/>
      <c r="K146" s="25"/>
      <c r="L146" s="25"/>
      <c r="M146" s="25" t="s">
        <v>131</v>
      </c>
      <c r="N146" s="25" t="s">
        <v>1201</v>
      </c>
      <c r="O146" s="25" t="s">
        <v>1202</v>
      </c>
      <c r="P146" s="25" t="s">
        <v>134</v>
      </c>
      <c r="Q146" s="25"/>
      <c r="R146" s="26" t="s">
        <v>122</v>
      </c>
      <c r="S146" s="25" t="s">
        <v>154</v>
      </c>
      <c r="T146" s="25"/>
      <c r="U146" s="25" t="s">
        <v>1182</v>
      </c>
      <c r="V146" s="25"/>
      <c r="W146" s="25" t="s">
        <v>131</v>
      </c>
      <c r="X146" s="25" t="s">
        <v>1201</v>
      </c>
      <c r="Y146" s="368"/>
      <c r="Z146" s="25" t="s">
        <v>1202</v>
      </c>
      <c r="AA146" s="25" t="s">
        <v>134</v>
      </c>
      <c r="AB146" s="25"/>
      <c r="AC146" s="90" t="str">
        <f t="shared" si="93"/>
        <v>стр.200 (детализированная) (кроме стр.по маске ***ХХХХ***ХХХХХХХХХХ) гр.4 раздела 2 ф.0503152 &lt;&gt; стр.200 (детализированная) (кроме стр.по маске ***ХХХХ***ХХХХХХХХХХ) гр.4 раздела 2 ф.0503151 - отрабатывать только на ф.0503152</v>
      </c>
      <c r="AD146" s="66" t="s">
        <v>123</v>
      </c>
      <c r="AE146" s="66" t="s">
        <v>123</v>
      </c>
      <c r="AF146" s="29" t="s">
        <v>1194</v>
      </c>
      <c r="AG146" s="30">
        <v>45415.634189814817</v>
      </c>
      <c r="AH146" s="32" t="s">
        <v>4</v>
      </c>
      <c r="AI146" s="32" t="s">
        <v>123</v>
      </c>
      <c r="AJ146" s="6">
        <f t="shared" si="94"/>
        <v>1</v>
      </c>
      <c r="AK146" s="6">
        <f t="shared" si="95"/>
        <v>0</v>
      </c>
      <c r="AL146" s="6">
        <f t="shared" si="96"/>
        <v>0</v>
      </c>
      <c r="AM146" s="92" t="str">
        <f t="shared" si="97"/>
        <v>стр.200 (детализированная)</v>
      </c>
      <c r="AN146" s="92" t="str">
        <f t="shared" si="98"/>
        <v xml:space="preserve"> (кроме стр.по маске ***ХХХХ***ХХХХХХХХХХ)</v>
      </c>
      <c r="AO146" s="92" t="str">
        <f t="shared" si="99"/>
        <v xml:space="preserve"> гр.4</v>
      </c>
      <c r="AP146" s="92" t="str">
        <f t="shared" si="100"/>
        <v/>
      </c>
      <c r="AQ146" s="92" t="str">
        <f t="shared" si="101"/>
        <v xml:space="preserve"> раздела 2</v>
      </c>
      <c r="AR146" s="92" t="str">
        <f t="shared" si="102"/>
        <v xml:space="preserve"> ф.0503152</v>
      </c>
      <c r="AS146" s="79" t="str">
        <f t="shared" si="103"/>
        <v/>
      </c>
      <c r="AT146" s="92" t="str">
        <f t="shared" si="104"/>
        <v xml:space="preserve"> &lt;&gt;</v>
      </c>
      <c r="AU146" s="92" t="str">
        <f t="shared" si="105"/>
        <v xml:space="preserve"> стр.200 (детализированная)</v>
      </c>
      <c r="AV146" s="92" t="str">
        <f t="shared" si="106"/>
        <v xml:space="preserve"> (кроме стр.по маске ***ХХХХ***ХХХХХХХХХХ)</v>
      </c>
      <c r="AW146" s="92" t="str">
        <f t="shared" si="107"/>
        <v xml:space="preserve"> гр.4</v>
      </c>
      <c r="AX146" s="92" t="str">
        <f t="shared" si="108"/>
        <v/>
      </c>
      <c r="AY146" s="92" t="str">
        <f t="shared" si="109"/>
        <v xml:space="preserve"> раздела 2</v>
      </c>
      <c r="AZ146" s="92" t="str">
        <f t="shared" si="110"/>
        <v xml:space="preserve"> ф.0503151</v>
      </c>
      <c r="BA146" s="79" t="str">
        <f t="shared" si="111"/>
        <v/>
      </c>
      <c r="BB146" s="92" t="str">
        <f t="shared" si="112"/>
        <v xml:space="preserve"> - отрабатывать только на ф.0503152</v>
      </c>
    </row>
    <row r="147" spans="2:54" s="23" customFormat="1" ht="71.25" hidden="1" outlineLevel="1" x14ac:dyDescent="0.25">
      <c r="B147" s="378" t="str">
        <f>"М"&amp;COUNTA($C$116:C147)&amp;"_"&amp;MID(I147,5,3)&amp;"_"&amp;MID(S147,5,3)</f>
        <v>М32_152_151</v>
      </c>
      <c r="C147" s="25" t="s">
        <v>116</v>
      </c>
      <c r="D147" s="25" t="s">
        <v>116</v>
      </c>
      <c r="E147" s="25" t="s">
        <v>117</v>
      </c>
      <c r="F147" s="25" t="s">
        <v>116</v>
      </c>
      <c r="G147" s="25" t="s">
        <v>116</v>
      </c>
      <c r="H147" s="25" t="s">
        <v>116</v>
      </c>
      <c r="I147" s="25" t="s">
        <v>158</v>
      </c>
      <c r="J147" s="25"/>
      <c r="K147" s="25"/>
      <c r="L147" s="25"/>
      <c r="M147" s="25" t="s">
        <v>131</v>
      </c>
      <c r="N147" s="25" t="s">
        <v>1201</v>
      </c>
      <c r="O147" s="25" t="s">
        <v>1202</v>
      </c>
      <c r="P147" s="25" t="s">
        <v>124</v>
      </c>
      <c r="Q147" s="25"/>
      <c r="R147" s="26" t="s">
        <v>122</v>
      </c>
      <c r="S147" s="25" t="s">
        <v>154</v>
      </c>
      <c r="T147" s="25"/>
      <c r="U147" s="25" t="s">
        <v>1195</v>
      </c>
      <c r="V147" s="25"/>
      <c r="W147" s="25" t="s">
        <v>131</v>
      </c>
      <c r="X147" s="25" t="s">
        <v>1201</v>
      </c>
      <c r="Y147" s="368"/>
      <c r="Z147" s="25" t="s">
        <v>1202</v>
      </c>
      <c r="AA147" s="25" t="s">
        <v>134</v>
      </c>
      <c r="AB147" s="25"/>
      <c r="AC147" s="90" t="str">
        <f t="shared" si="93"/>
        <v>стр.200 (детализированная) (кроме стр.по маске ***ХХХХ***ХХХХХХХХХХ) гр.5 раздела 2 ф.0503152 &lt;&gt; стр.200 (детализированная) (кроме стр.по маске ***ХХХХ***ХХХХХХХХХХ) гр.4 раздела 2 ф.0503151 - отрабатывать только на ф.0503152</v>
      </c>
      <c r="AD147" s="66" t="s">
        <v>123</v>
      </c>
      <c r="AE147" s="66" t="s">
        <v>123</v>
      </c>
      <c r="AF147" s="29" t="s">
        <v>1194</v>
      </c>
      <c r="AG147" s="30">
        <v>45415.634189814817</v>
      </c>
      <c r="AH147" s="32" t="s">
        <v>4</v>
      </c>
      <c r="AI147" s="32" t="s">
        <v>123</v>
      </c>
      <c r="AJ147" s="6">
        <f t="shared" si="94"/>
        <v>1</v>
      </c>
      <c r="AK147" s="6">
        <f t="shared" si="95"/>
        <v>0</v>
      </c>
      <c r="AL147" s="6">
        <f t="shared" si="96"/>
        <v>0</v>
      </c>
      <c r="AM147" s="92" t="str">
        <f t="shared" si="97"/>
        <v>стр.200 (детализированная)</v>
      </c>
      <c r="AN147" s="92" t="str">
        <f t="shared" si="98"/>
        <v xml:space="preserve"> (кроме стр.по маске ***ХХХХ***ХХХХХХХХХХ)</v>
      </c>
      <c r="AO147" s="92" t="str">
        <f t="shared" si="99"/>
        <v xml:space="preserve"> гр.5</v>
      </c>
      <c r="AP147" s="92" t="str">
        <f t="shared" si="100"/>
        <v/>
      </c>
      <c r="AQ147" s="92" t="str">
        <f t="shared" si="101"/>
        <v xml:space="preserve"> раздела 2</v>
      </c>
      <c r="AR147" s="92" t="str">
        <f t="shared" si="102"/>
        <v xml:space="preserve"> ф.0503152</v>
      </c>
      <c r="AS147" s="79" t="str">
        <f t="shared" si="103"/>
        <v/>
      </c>
      <c r="AT147" s="92" t="str">
        <f t="shared" si="104"/>
        <v xml:space="preserve"> &lt;&gt;</v>
      </c>
      <c r="AU147" s="92" t="str">
        <f t="shared" si="105"/>
        <v xml:space="preserve"> стр.200 (детализированная)</v>
      </c>
      <c r="AV147" s="92" t="str">
        <f t="shared" si="106"/>
        <v xml:space="preserve"> (кроме стр.по маске ***ХХХХ***ХХХХХХХХХХ)</v>
      </c>
      <c r="AW147" s="92" t="str">
        <f t="shared" si="107"/>
        <v xml:space="preserve"> гр.4</v>
      </c>
      <c r="AX147" s="92" t="str">
        <f t="shared" si="108"/>
        <v/>
      </c>
      <c r="AY147" s="92" t="str">
        <f t="shared" si="109"/>
        <v xml:space="preserve"> раздела 2</v>
      </c>
      <c r="AZ147" s="92" t="str">
        <f t="shared" si="110"/>
        <v xml:space="preserve"> ф.0503151</v>
      </c>
      <c r="BA147" s="79" t="str">
        <f t="shared" si="111"/>
        <v/>
      </c>
      <c r="BB147" s="92" t="str">
        <f t="shared" si="112"/>
        <v xml:space="preserve"> - отрабатывать только на ф.0503152</v>
      </c>
    </row>
    <row r="148" spans="2:54" s="23" customFormat="1" ht="71.25" hidden="1" outlineLevel="1" x14ac:dyDescent="0.25">
      <c r="B148" s="378" t="str">
        <f>"М"&amp;COUNTA($C$116:C148)&amp;"_"&amp;MID(I148,5,3)&amp;"_"&amp;MID(S148,5,3)</f>
        <v>М33_152_151</v>
      </c>
      <c r="C148" s="25" t="s">
        <v>116</v>
      </c>
      <c r="D148" s="25" t="s">
        <v>116</v>
      </c>
      <c r="E148" s="25" t="s">
        <v>117</v>
      </c>
      <c r="F148" s="25" t="s">
        <v>116</v>
      </c>
      <c r="G148" s="25" t="s">
        <v>116</v>
      </c>
      <c r="H148" s="25" t="s">
        <v>116</v>
      </c>
      <c r="I148" s="25" t="s">
        <v>158</v>
      </c>
      <c r="J148" s="25"/>
      <c r="K148" s="25"/>
      <c r="L148" s="25"/>
      <c r="M148" s="25" t="s">
        <v>131</v>
      </c>
      <c r="N148" s="25" t="s">
        <v>1201</v>
      </c>
      <c r="O148" s="25" t="s">
        <v>1202</v>
      </c>
      <c r="P148" s="25" t="s">
        <v>138</v>
      </c>
      <c r="Q148" s="25"/>
      <c r="R148" s="26" t="s">
        <v>122</v>
      </c>
      <c r="S148" s="25" t="s">
        <v>154</v>
      </c>
      <c r="T148" s="25"/>
      <c r="U148" s="25" t="s">
        <v>492</v>
      </c>
      <c r="V148" s="25"/>
      <c r="W148" s="25" t="s">
        <v>131</v>
      </c>
      <c r="X148" s="25" t="s">
        <v>1201</v>
      </c>
      <c r="Y148" s="368"/>
      <c r="Z148" s="25" t="s">
        <v>1202</v>
      </c>
      <c r="AA148" s="25" t="s">
        <v>134</v>
      </c>
      <c r="AB148" s="25"/>
      <c r="AC148" s="90" t="str">
        <f t="shared" si="93"/>
        <v>стр.200 (детализированная) (кроме стр.по маске ***ХХХХ***ХХХХХХХХХХ) гр.6 раздела 2 ф.0503152 &lt;&gt; стр.200 (детализированная) (кроме стр.по маске ***ХХХХ***ХХХХХХХХХХ) гр.4 раздела 2 ф.0503151 - отрабатывать только на ф.0503152</v>
      </c>
      <c r="AD148" s="66" t="s">
        <v>123</v>
      </c>
      <c r="AE148" s="66" t="s">
        <v>123</v>
      </c>
      <c r="AF148" s="29" t="s">
        <v>1194</v>
      </c>
      <c r="AG148" s="30">
        <v>45415.634201388886</v>
      </c>
      <c r="AH148" s="32" t="s">
        <v>4</v>
      </c>
      <c r="AI148" s="32" t="s">
        <v>123</v>
      </c>
      <c r="AJ148" s="6">
        <f t="shared" si="94"/>
        <v>1</v>
      </c>
      <c r="AK148" s="6">
        <f t="shared" si="95"/>
        <v>0</v>
      </c>
      <c r="AL148" s="6">
        <f t="shared" si="96"/>
        <v>0</v>
      </c>
      <c r="AM148" s="92" t="str">
        <f t="shared" si="97"/>
        <v>стр.200 (детализированная)</v>
      </c>
      <c r="AN148" s="92" t="str">
        <f t="shared" si="98"/>
        <v xml:space="preserve"> (кроме стр.по маске ***ХХХХ***ХХХХХХХХХХ)</v>
      </c>
      <c r="AO148" s="92" t="str">
        <f t="shared" si="99"/>
        <v xml:space="preserve"> гр.6</v>
      </c>
      <c r="AP148" s="92" t="str">
        <f t="shared" si="100"/>
        <v/>
      </c>
      <c r="AQ148" s="92" t="str">
        <f t="shared" si="101"/>
        <v xml:space="preserve"> раздела 2</v>
      </c>
      <c r="AR148" s="92" t="str">
        <f t="shared" si="102"/>
        <v xml:space="preserve"> ф.0503152</v>
      </c>
      <c r="AS148" s="79" t="str">
        <f t="shared" si="103"/>
        <v/>
      </c>
      <c r="AT148" s="92" t="str">
        <f t="shared" si="104"/>
        <v xml:space="preserve"> &lt;&gt;</v>
      </c>
      <c r="AU148" s="92" t="str">
        <f t="shared" si="105"/>
        <v xml:space="preserve"> стр.200 (детализированная)</v>
      </c>
      <c r="AV148" s="92" t="str">
        <f t="shared" si="106"/>
        <v xml:space="preserve"> (кроме стр.по маске ***ХХХХ***ХХХХХХХХХХ)</v>
      </c>
      <c r="AW148" s="92" t="str">
        <f t="shared" si="107"/>
        <v xml:space="preserve"> гр.4</v>
      </c>
      <c r="AX148" s="92" t="str">
        <f t="shared" si="108"/>
        <v/>
      </c>
      <c r="AY148" s="92" t="str">
        <f t="shared" si="109"/>
        <v xml:space="preserve"> раздела 2</v>
      </c>
      <c r="AZ148" s="92" t="str">
        <f t="shared" si="110"/>
        <v xml:space="preserve"> ф.0503151</v>
      </c>
      <c r="BA148" s="79" t="str">
        <f t="shared" si="111"/>
        <v/>
      </c>
      <c r="BB148" s="92" t="str">
        <f t="shared" si="112"/>
        <v xml:space="preserve"> - отрабатывать только на ф.0503152</v>
      </c>
    </row>
    <row r="149" spans="2:54" s="23" customFormat="1" ht="71.25" hidden="1" outlineLevel="1" x14ac:dyDescent="0.25">
      <c r="B149" s="378" t="str">
        <f>"М"&amp;COUNTA($C$116:C149)&amp;"_"&amp;MID(I149,5,3)&amp;"_"&amp;MID(S149,5,3)</f>
        <v>М34_152_151</v>
      </c>
      <c r="C149" s="25" t="s">
        <v>116</v>
      </c>
      <c r="D149" s="25" t="s">
        <v>116</v>
      </c>
      <c r="E149" s="25" t="s">
        <v>117</v>
      </c>
      <c r="F149" s="25" t="s">
        <v>116</v>
      </c>
      <c r="G149" s="25" t="s">
        <v>116</v>
      </c>
      <c r="H149" s="25" t="s">
        <v>116</v>
      </c>
      <c r="I149" s="25" t="s">
        <v>158</v>
      </c>
      <c r="J149" s="25"/>
      <c r="K149" s="25"/>
      <c r="L149" s="25"/>
      <c r="M149" s="25" t="s">
        <v>131</v>
      </c>
      <c r="N149" s="25" t="s">
        <v>1201</v>
      </c>
      <c r="O149" s="25" t="s">
        <v>1202</v>
      </c>
      <c r="P149" s="25" t="s">
        <v>422</v>
      </c>
      <c r="Q149" s="25"/>
      <c r="R149" s="26" t="s">
        <v>122</v>
      </c>
      <c r="S149" s="25" t="s">
        <v>154</v>
      </c>
      <c r="T149" s="25"/>
      <c r="U149" s="25" t="s">
        <v>1196</v>
      </c>
      <c r="V149" s="25"/>
      <c r="W149" s="25" t="s">
        <v>131</v>
      </c>
      <c r="X149" s="25" t="s">
        <v>1201</v>
      </c>
      <c r="Y149" s="368"/>
      <c r="Z149" s="25" t="s">
        <v>1202</v>
      </c>
      <c r="AA149" s="25" t="s">
        <v>134</v>
      </c>
      <c r="AB149" s="25"/>
      <c r="AC149" s="90" t="str">
        <f t="shared" si="93"/>
        <v>стр.200 (детализированная) (кроме стр.по маске ***ХХХХ***ХХХХХХХХХХ) гр.7 раздела 2 ф.0503152 &lt;&gt; стр.200 (детализированная) (кроме стр.по маске ***ХХХХ***ХХХХХХХХХХ) гр.4 раздела 2 ф.0503151 - отрабатывать только на ф.0503152</v>
      </c>
      <c r="AD149" s="66" t="s">
        <v>123</v>
      </c>
      <c r="AE149" s="66" t="s">
        <v>123</v>
      </c>
      <c r="AF149" s="29" t="s">
        <v>1194</v>
      </c>
      <c r="AG149" s="30">
        <v>45415.634212962963</v>
      </c>
      <c r="AH149" s="32" t="s">
        <v>4</v>
      </c>
      <c r="AI149" s="32" t="s">
        <v>123</v>
      </c>
      <c r="AJ149" s="6">
        <f t="shared" si="94"/>
        <v>1</v>
      </c>
      <c r="AK149" s="6">
        <f t="shared" si="95"/>
        <v>0</v>
      </c>
      <c r="AL149" s="6">
        <f t="shared" si="96"/>
        <v>0</v>
      </c>
      <c r="AM149" s="92" t="str">
        <f t="shared" si="97"/>
        <v>стр.200 (детализированная)</v>
      </c>
      <c r="AN149" s="92" t="str">
        <f t="shared" si="98"/>
        <v xml:space="preserve"> (кроме стр.по маске ***ХХХХ***ХХХХХХХХХХ)</v>
      </c>
      <c r="AO149" s="92" t="str">
        <f t="shared" si="99"/>
        <v xml:space="preserve"> гр.7</v>
      </c>
      <c r="AP149" s="92" t="str">
        <f t="shared" si="100"/>
        <v/>
      </c>
      <c r="AQ149" s="92" t="str">
        <f t="shared" si="101"/>
        <v xml:space="preserve"> раздела 2</v>
      </c>
      <c r="AR149" s="92" t="str">
        <f t="shared" si="102"/>
        <v xml:space="preserve"> ф.0503152</v>
      </c>
      <c r="AS149" s="79" t="str">
        <f t="shared" si="103"/>
        <v/>
      </c>
      <c r="AT149" s="92" t="str">
        <f t="shared" si="104"/>
        <v xml:space="preserve"> &lt;&gt;</v>
      </c>
      <c r="AU149" s="92" t="str">
        <f t="shared" si="105"/>
        <v xml:space="preserve"> стр.200 (детализированная)</v>
      </c>
      <c r="AV149" s="92" t="str">
        <f t="shared" si="106"/>
        <v xml:space="preserve"> (кроме стр.по маске ***ХХХХ***ХХХХХХХХХХ)</v>
      </c>
      <c r="AW149" s="92" t="str">
        <f t="shared" si="107"/>
        <v xml:space="preserve"> гр.4</v>
      </c>
      <c r="AX149" s="92" t="str">
        <f t="shared" si="108"/>
        <v/>
      </c>
      <c r="AY149" s="92" t="str">
        <f t="shared" si="109"/>
        <v xml:space="preserve"> раздела 2</v>
      </c>
      <c r="AZ149" s="92" t="str">
        <f t="shared" si="110"/>
        <v xml:space="preserve"> ф.0503151</v>
      </c>
      <c r="BA149" s="79" t="str">
        <f t="shared" si="111"/>
        <v/>
      </c>
      <c r="BB149" s="92" t="str">
        <f t="shared" si="112"/>
        <v xml:space="preserve"> - отрабатывать только на ф.0503152</v>
      </c>
    </row>
    <row r="150" spans="2:54" s="23" customFormat="1" ht="71.25" hidden="1" outlineLevel="1" x14ac:dyDescent="0.25">
      <c r="B150" s="378" t="str">
        <f>"М"&amp;COUNTA($C$116:C150)&amp;"_"&amp;MID(I150,5,3)&amp;"_"&amp;MID(S150,5,3)</f>
        <v>М35_152_151</v>
      </c>
      <c r="C150" s="25" t="s">
        <v>116</v>
      </c>
      <c r="D150" s="25" t="s">
        <v>116</v>
      </c>
      <c r="E150" s="25" t="s">
        <v>117</v>
      </c>
      <c r="F150" s="25" t="s">
        <v>116</v>
      </c>
      <c r="G150" s="25" t="s">
        <v>116</v>
      </c>
      <c r="H150" s="25" t="s">
        <v>116</v>
      </c>
      <c r="I150" s="25" t="s">
        <v>158</v>
      </c>
      <c r="J150" s="25"/>
      <c r="K150" s="25"/>
      <c r="L150" s="25"/>
      <c r="M150" s="25" t="s">
        <v>131</v>
      </c>
      <c r="N150" s="25" t="s">
        <v>1201</v>
      </c>
      <c r="O150" s="25" t="s">
        <v>1202</v>
      </c>
      <c r="P150" s="25" t="s">
        <v>143</v>
      </c>
      <c r="Q150" s="25"/>
      <c r="R150" s="26" t="s">
        <v>122</v>
      </c>
      <c r="S150" s="25" t="s">
        <v>154</v>
      </c>
      <c r="T150" s="25"/>
      <c r="U150" s="25" t="s">
        <v>141</v>
      </c>
      <c r="V150" s="25"/>
      <c r="W150" s="25" t="s">
        <v>131</v>
      </c>
      <c r="X150" s="25" t="s">
        <v>1201</v>
      </c>
      <c r="Y150" s="368"/>
      <c r="Z150" s="25" t="s">
        <v>1202</v>
      </c>
      <c r="AA150" s="25" t="s">
        <v>134</v>
      </c>
      <c r="AB150" s="25"/>
      <c r="AC150" s="90" t="str">
        <f t="shared" si="93"/>
        <v>стр.200 (детализированная) (кроме стр.по маске ***ХХХХ***ХХХХХХХХХХ) гр.8 раздела 2 ф.0503152 &lt;&gt; стр.200 (детализированная) (кроме стр.по маске ***ХХХХ***ХХХХХХХХХХ) гр.4 раздела 2 ф.0503151 - отрабатывать только на ф.0503152</v>
      </c>
      <c r="AD150" s="66" t="s">
        <v>123</v>
      </c>
      <c r="AE150" s="66" t="s">
        <v>123</v>
      </c>
      <c r="AF150" s="29" t="s">
        <v>1194</v>
      </c>
      <c r="AG150" s="30">
        <v>45415.63422453704</v>
      </c>
      <c r="AH150" s="32" t="s">
        <v>4</v>
      </c>
      <c r="AI150" s="32" t="s">
        <v>123</v>
      </c>
      <c r="AJ150" s="6">
        <f t="shared" si="94"/>
        <v>1</v>
      </c>
      <c r="AK150" s="6">
        <f t="shared" si="95"/>
        <v>0</v>
      </c>
      <c r="AL150" s="6">
        <f t="shared" si="96"/>
        <v>0</v>
      </c>
      <c r="AM150" s="92" t="str">
        <f t="shared" si="97"/>
        <v>стр.200 (детализированная)</v>
      </c>
      <c r="AN150" s="92" t="str">
        <f t="shared" si="98"/>
        <v xml:space="preserve"> (кроме стр.по маске ***ХХХХ***ХХХХХХХХХХ)</v>
      </c>
      <c r="AO150" s="92" t="str">
        <f t="shared" si="99"/>
        <v xml:space="preserve"> гр.8</v>
      </c>
      <c r="AP150" s="92" t="str">
        <f t="shared" si="100"/>
        <v/>
      </c>
      <c r="AQ150" s="92" t="str">
        <f t="shared" si="101"/>
        <v xml:space="preserve"> раздела 2</v>
      </c>
      <c r="AR150" s="92" t="str">
        <f t="shared" si="102"/>
        <v xml:space="preserve"> ф.0503152</v>
      </c>
      <c r="AS150" s="79" t="str">
        <f t="shared" si="103"/>
        <v/>
      </c>
      <c r="AT150" s="92" t="str">
        <f t="shared" si="104"/>
        <v xml:space="preserve"> &lt;&gt;</v>
      </c>
      <c r="AU150" s="92" t="str">
        <f t="shared" si="105"/>
        <v xml:space="preserve"> стр.200 (детализированная)</v>
      </c>
      <c r="AV150" s="92" t="str">
        <f t="shared" si="106"/>
        <v xml:space="preserve"> (кроме стр.по маске ***ХХХХ***ХХХХХХХХХХ)</v>
      </c>
      <c r="AW150" s="92" t="str">
        <f t="shared" si="107"/>
        <v xml:space="preserve"> гр.4</v>
      </c>
      <c r="AX150" s="92" t="str">
        <f t="shared" si="108"/>
        <v/>
      </c>
      <c r="AY150" s="92" t="str">
        <f t="shared" si="109"/>
        <v xml:space="preserve"> раздела 2</v>
      </c>
      <c r="AZ150" s="92" t="str">
        <f t="shared" si="110"/>
        <v xml:space="preserve"> ф.0503151</v>
      </c>
      <c r="BA150" s="79" t="str">
        <f t="shared" si="111"/>
        <v/>
      </c>
      <c r="BB150" s="92" t="str">
        <f t="shared" si="112"/>
        <v xml:space="preserve"> - отрабатывать только на ф.0503152</v>
      </c>
    </row>
    <row r="151" spans="2:54" s="23" customFormat="1" ht="71.25" hidden="1" outlineLevel="1" x14ac:dyDescent="0.25">
      <c r="B151" s="378" t="str">
        <f>"М"&amp;COUNTA($C$116:C151)&amp;"_"&amp;MID(I151,5,3)&amp;"_"&amp;MID(S151,5,3)</f>
        <v>М36_152_151</v>
      </c>
      <c r="C151" s="25" t="s">
        <v>116</v>
      </c>
      <c r="D151" s="25" t="s">
        <v>116</v>
      </c>
      <c r="E151" s="25" t="s">
        <v>117</v>
      </c>
      <c r="F151" s="25" t="s">
        <v>116</v>
      </c>
      <c r="G151" s="25" t="s">
        <v>116</v>
      </c>
      <c r="H151" s="25" t="s">
        <v>116</v>
      </c>
      <c r="I151" s="25" t="s">
        <v>158</v>
      </c>
      <c r="J151" s="25"/>
      <c r="K151" s="25"/>
      <c r="L151" s="25"/>
      <c r="M151" s="25" t="s">
        <v>131</v>
      </c>
      <c r="N151" s="25" t="s">
        <v>1201</v>
      </c>
      <c r="O151" s="25" t="s">
        <v>1202</v>
      </c>
      <c r="P151" s="25" t="s">
        <v>140</v>
      </c>
      <c r="Q151" s="25"/>
      <c r="R151" s="26" t="s">
        <v>122</v>
      </c>
      <c r="S151" s="25" t="s">
        <v>154</v>
      </c>
      <c r="T151" s="25"/>
      <c r="U151" s="25" t="s">
        <v>142</v>
      </c>
      <c r="V151" s="25"/>
      <c r="W151" s="25" t="s">
        <v>131</v>
      </c>
      <c r="X151" s="25" t="s">
        <v>1201</v>
      </c>
      <c r="Y151" s="368"/>
      <c r="Z151" s="25" t="s">
        <v>1202</v>
      </c>
      <c r="AA151" s="25" t="s">
        <v>134</v>
      </c>
      <c r="AB151" s="25"/>
      <c r="AC151" s="90" t="str">
        <f t="shared" si="93"/>
        <v>стр.200 (детализированная) (кроме стр.по маске ***ХХХХ***ХХХХХХХХХХ) гр.9 раздела 2 ф.0503152 &lt;&gt; стр.200 (детализированная) (кроме стр.по маске ***ХХХХ***ХХХХХХХХХХ) гр.4 раздела 2 ф.0503151 - отрабатывать только на ф.0503152</v>
      </c>
      <c r="AD151" s="66" t="s">
        <v>123</v>
      </c>
      <c r="AE151" s="66" t="s">
        <v>123</v>
      </c>
      <c r="AF151" s="29" t="s">
        <v>1194</v>
      </c>
      <c r="AG151" s="30">
        <v>45415.634236111109</v>
      </c>
      <c r="AH151" s="32" t="s">
        <v>4</v>
      </c>
      <c r="AI151" s="32" t="s">
        <v>123</v>
      </c>
      <c r="AJ151" s="6">
        <f t="shared" si="94"/>
        <v>1</v>
      </c>
      <c r="AK151" s="6">
        <f t="shared" si="95"/>
        <v>0</v>
      </c>
      <c r="AL151" s="6">
        <f t="shared" si="96"/>
        <v>0</v>
      </c>
      <c r="AM151" s="92" t="str">
        <f t="shared" si="97"/>
        <v>стр.200 (детализированная)</v>
      </c>
      <c r="AN151" s="92" t="str">
        <f t="shared" si="98"/>
        <v xml:space="preserve"> (кроме стр.по маске ***ХХХХ***ХХХХХХХХХХ)</v>
      </c>
      <c r="AO151" s="92" t="str">
        <f t="shared" si="99"/>
        <v xml:space="preserve"> гр.9</v>
      </c>
      <c r="AP151" s="92" t="str">
        <f t="shared" si="100"/>
        <v/>
      </c>
      <c r="AQ151" s="92" t="str">
        <f t="shared" si="101"/>
        <v xml:space="preserve"> раздела 2</v>
      </c>
      <c r="AR151" s="92" t="str">
        <f t="shared" si="102"/>
        <v xml:space="preserve"> ф.0503152</v>
      </c>
      <c r="AS151" s="79" t="str">
        <f t="shared" si="103"/>
        <v/>
      </c>
      <c r="AT151" s="92" t="str">
        <f t="shared" si="104"/>
        <v xml:space="preserve"> &lt;&gt;</v>
      </c>
      <c r="AU151" s="92" t="str">
        <f t="shared" si="105"/>
        <v xml:space="preserve"> стр.200 (детализированная)</v>
      </c>
      <c r="AV151" s="92" t="str">
        <f t="shared" si="106"/>
        <v xml:space="preserve"> (кроме стр.по маске ***ХХХХ***ХХХХХХХХХХ)</v>
      </c>
      <c r="AW151" s="92" t="str">
        <f t="shared" si="107"/>
        <v xml:space="preserve"> гр.4</v>
      </c>
      <c r="AX151" s="92" t="str">
        <f t="shared" si="108"/>
        <v/>
      </c>
      <c r="AY151" s="92" t="str">
        <f t="shared" si="109"/>
        <v xml:space="preserve"> раздела 2</v>
      </c>
      <c r="AZ151" s="92" t="str">
        <f t="shared" si="110"/>
        <v xml:space="preserve"> ф.0503151</v>
      </c>
      <c r="BA151" s="79" t="str">
        <f t="shared" si="111"/>
        <v/>
      </c>
      <c r="BB151" s="92" t="str">
        <f t="shared" si="112"/>
        <v xml:space="preserve"> - отрабатывать только на ф.0503152</v>
      </c>
    </row>
    <row r="152" spans="2:54" s="23" customFormat="1" ht="71.25" hidden="1" outlineLevel="1" x14ac:dyDescent="0.25">
      <c r="B152" s="378" t="str">
        <f>"М"&amp;COUNTA($C$116:C152)&amp;"_"&amp;MID(I152,5,3)&amp;"_"&amp;MID(S152,5,3)</f>
        <v>М37_152_151</v>
      </c>
      <c r="C152" s="25" t="s">
        <v>116</v>
      </c>
      <c r="D152" s="25" t="s">
        <v>116</v>
      </c>
      <c r="E152" s="25" t="s">
        <v>117</v>
      </c>
      <c r="F152" s="25" t="s">
        <v>116</v>
      </c>
      <c r="G152" s="25" t="s">
        <v>116</v>
      </c>
      <c r="H152" s="25" t="s">
        <v>116</v>
      </c>
      <c r="I152" s="25" t="s">
        <v>158</v>
      </c>
      <c r="J152" s="25"/>
      <c r="K152" s="25"/>
      <c r="L152" s="25"/>
      <c r="M152" s="25" t="s">
        <v>131</v>
      </c>
      <c r="N152" s="25" t="s">
        <v>1201</v>
      </c>
      <c r="O152" s="25" t="s">
        <v>1202</v>
      </c>
      <c r="P152" s="25" t="s">
        <v>135</v>
      </c>
      <c r="Q152" s="25"/>
      <c r="R152" s="26" t="s">
        <v>122</v>
      </c>
      <c r="S152" s="25" t="s">
        <v>154</v>
      </c>
      <c r="T152" s="25"/>
      <c r="U152" s="25" t="s">
        <v>1197</v>
      </c>
      <c r="V152" s="25"/>
      <c r="W152" s="25" t="s">
        <v>131</v>
      </c>
      <c r="X152" s="25" t="s">
        <v>1201</v>
      </c>
      <c r="Y152" s="368"/>
      <c r="Z152" s="25" t="s">
        <v>1202</v>
      </c>
      <c r="AA152" s="25" t="s">
        <v>134</v>
      </c>
      <c r="AB152" s="25"/>
      <c r="AC152" s="90" t="str">
        <f t="shared" si="93"/>
        <v>стр.200 (детализированная) (кроме стр.по маске ***ХХХХ***ХХХХХХХХХХ) гр.10 раздела 2 ф.0503152 &lt;&gt; стр.200 (детализированная) (кроме стр.по маске ***ХХХХ***ХХХХХХХХХХ) гр.4 раздела 2 ф.0503151 - отрабатывать только на ф.0503152</v>
      </c>
      <c r="AD152" s="66" t="s">
        <v>123</v>
      </c>
      <c r="AE152" s="66" t="s">
        <v>123</v>
      </c>
      <c r="AF152" s="29" t="s">
        <v>1194</v>
      </c>
      <c r="AG152" s="30">
        <v>45415.634247685186</v>
      </c>
      <c r="AH152" s="32" t="s">
        <v>4</v>
      </c>
      <c r="AI152" s="32" t="s">
        <v>123</v>
      </c>
      <c r="AJ152" s="6">
        <f t="shared" si="94"/>
        <v>1</v>
      </c>
      <c r="AK152" s="6">
        <f t="shared" si="95"/>
        <v>0</v>
      </c>
      <c r="AL152" s="6">
        <f t="shared" si="96"/>
        <v>0</v>
      </c>
      <c r="AM152" s="92" t="str">
        <f t="shared" si="97"/>
        <v>стр.200 (детализированная)</v>
      </c>
      <c r="AN152" s="92" t="str">
        <f t="shared" si="98"/>
        <v xml:space="preserve"> (кроме стр.по маске ***ХХХХ***ХХХХХХХХХХ)</v>
      </c>
      <c r="AO152" s="92" t="str">
        <f t="shared" si="99"/>
        <v xml:space="preserve"> гр.10</v>
      </c>
      <c r="AP152" s="92" t="str">
        <f t="shared" si="100"/>
        <v/>
      </c>
      <c r="AQ152" s="92" t="str">
        <f t="shared" si="101"/>
        <v xml:space="preserve"> раздела 2</v>
      </c>
      <c r="AR152" s="92" t="str">
        <f t="shared" si="102"/>
        <v xml:space="preserve"> ф.0503152</v>
      </c>
      <c r="AS152" s="79" t="str">
        <f t="shared" si="103"/>
        <v/>
      </c>
      <c r="AT152" s="92" t="str">
        <f t="shared" si="104"/>
        <v xml:space="preserve"> &lt;&gt;</v>
      </c>
      <c r="AU152" s="92" t="str">
        <f t="shared" si="105"/>
        <v xml:space="preserve"> стр.200 (детализированная)</v>
      </c>
      <c r="AV152" s="92" t="str">
        <f t="shared" si="106"/>
        <v xml:space="preserve"> (кроме стр.по маске ***ХХХХ***ХХХХХХХХХХ)</v>
      </c>
      <c r="AW152" s="92" t="str">
        <f t="shared" si="107"/>
        <v xml:space="preserve"> гр.4</v>
      </c>
      <c r="AX152" s="92" t="str">
        <f t="shared" si="108"/>
        <v/>
      </c>
      <c r="AY152" s="92" t="str">
        <f t="shared" si="109"/>
        <v xml:space="preserve"> раздела 2</v>
      </c>
      <c r="AZ152" s="92" t="str">
        <f t="shared" si="110"/>
        <v xml:space="preserve"> ф.0503151</v>
      </c>
      <c r="BA152" s="79" t="str">
        <f t="shared" si="111"/>
        <v/>
      </c>
      <c r="BB152" s="92" t="str">
        <f t="shared" si="112"/>
        <v xml:space="preserve"> - отрабатывать только на ф.0503152</v>
      </c>
    </row>
    <row r="153" spans="2:54" s="23" customFormat="1" ht="71.25" hidden="1" outlineLevel="1" x14ac:dyDescent="0.25">
      <c r="B153" s="378" t="str">
        <f>"М"&amp;COUNTA($C$116:C153)&amp;"_"&amp;MID(I153,5,3)&amp;"_"&amp;MID(S153,5,3)</f>
        <v>М38_152_151</v>
      </c>
      <c r="C153" s="25" t="s">
        <v>116</v>
      </c>
      <c r="D153" s="25" t="s">
        <v>116</v>
      </c>
      <c r="E153" s="25" t="s">
        <v>117</v>
      </c>
      <c r="F153" s="25" t="s">
        <v>116</v>
      </c>
      <c r="G153" s="25" t="s">
        <v>116</v>
      </c>
      <c r="H153" s="25" t="s">
        <v>116</v>
      </c>
      <c r="I153" s="25" t="s">
        <v>158</v>
      </c>
      <c r="J153" s="25"/>
      <c r="K153" s="25"/>
      <c r="L153" s="25"/>
      <c r="M153" s="25" t="s">
        <v>131</v>
      </c>
      <c r="N153" s="25" t="s">
        <v>1201</v>
      </c>
      <c r="O153" s="25" t="s">
        <v>1202</v>
      </c>
      <c r="P153" s="25" t="s">
        <v>141</v>
      </c>
      <c r="Q153" s="25"/>
      <c r="R153" s="26" t="s">
        <v>122</v>
      </c>
      <c r="S153" s="25" t="s">
        <v>154</v>
      </c>
      <c r="T153" s="25"/>
      <c r="U153" s="25" t="s">
        <v>510</v>
      </c>
      <c r="V153" s="25"/>
      <c r="W153" s="25" t="s">
        <v>131</v>
      </c>
      <c r="X153" s="25" t="s">
        <v>1201</v>
      </c>
      <c r="Y153" s="368"/>
      <c r="Z153" s="25" t="s">
        <v>1202</v>
      </c>
      <c r="AA153" s="25" t="s">
        <v>134</v>
      </c>
      <c r="AB153" s="25"/>
      <c r="AC153" s="90" t="str">
        <f t="shared" si="93"/>
        <v>стр.200 (детализированная) (кроме стр.по маске ***ХХХХ***ХХХХХХХХХХ) гр.11 раздела 2 ф.0503152 &lt;&gt; стр.200 (детализированная) (кроме стр.по маске ***ХХХХ***ХХХХХХХХХХ) гр.4 раздела 2 ф.0503151 - отрабатывать только на ф.0503152</v>
      </c>
      <c r="AD153" s="66" t="s">
        <v>123</v>
      </c>
      <c r="AE153" s="66" t="s">
        <v>123</v>
      </c>
      <c r="AF153" s="29" t="s">
        <v>1194</v>
      </c>
      <c r="AG153" s="30">
        <v>45415.634259259263</v>
      </c>
      <c r="AH153" s="32" t="s">
        <v>4</v>
      </c>
      <c r="AI153" s="32" t="s">
        <v>123</v>
      </c>
      <c r="AJ153" s="6">
        <f t="shared" si="94"/>
        <v>1</v>
      </c>
      <c r="AK153" s="6">
        <f t="shared" si="95"/>
        <v>0</v>
      </c>
      <c r="AL153" s="6">
        <f t="shared" si="96"/>
        <v>0</v>
      </c>
      <c r="AM153" s="92" t="str">
        <f t="shared" si="97"/>
        <v>стр.200 (детализированная)</v>
      </c>
      <c r="AN153" s="92" t="str">
        <f t="shared" si="98"/>
        <v xml:space="preserve"> (кроме стр.по маске ***ХХХХ***ХХХХХХХХХХ)</v>
      </c>
      <c r="AO153" s="92" t="str">
        <f t="shared" si="99"/>
        <v xml:space="preserve"> гр.11</v>
      </c>
      <c r="AP153" s="92" t="str">
        <f t="shared" si="100"/>
        <v/>
      </c>
      <c r="AQ153" s="92" t="str">
        <f t="shared" si="101"/>
        <v xml:space="preserve"> раздела 2</v>
      </c>
      <c r="AR153" s="92" t="str">
        <f t="shared" si="102"/>
        <v xml:space="preserve"> ф.0503152</v>
      </c>
      <c r="AS153" s="79" t="str">
        <f t="shared" si="103"/>
        <v/>
      </c>
      <c r="AT153" s="92" t="str">
        <f t="shared" si="104"/>
        <v xml:space="preserve"> &lt;&gt;</v>
      </c>
      <c r="AU153" s="92" t="str">
        <f t="shared" si="105"/>
        <v xml:space="preserve"> стр.200 (детализированная)</v>
      </c>
      <c r="AV153" s="92" t="str">
        <f t="shared" si="106"/>
        <v xml:space="preserve"> (кроме стр.по маске ***ХХХХ***ХХХХХХХХХХ)</v>
      </c>
      <c r="AW153" s="92" t="str">
        <f t="shared" si="107"/>
        <v xml:space="preserve"> гр.4</v>
      </c>
      <c r="AX153" s="92" t="str">
        <f t="shared" si="108"/>
        <v/>
      </c>
      <c r="AY153" s="92" t="str">
        <f t="shared" si="109"/>
        <v xml:space="preserve"> раздела 2</v>
      </c>
      <c r="AZ153" s="92" t="str">
        <f t="shared" si="110"/>
        <v xml:space="preserve"> ф.0503151</v>
      </c>
      <c r="BA153" s="79" t="str">
        <f t="shared" si="111"/>
        <v/>
      </c>
      <c r="BB153" s="92" t="str">
        <f t="shared" si="112"/>
        <v xml:space="preserve"> - отрабатывать только на ф.0503152</v>
      </c>
    </row>
    <row r="154" spans="2:54" s="23" customFormat="1" ht="71.25" hidden="1" outlineLevel="1" x14ac:dyDescent="0.25">
      <c r="B154" s="378" t="str">
        <f>"М"&amp;COUNTA($C$116:C154)&amp;"_"&amp;MID(I154,5,3)&amp;"_"&amp;MID(S154,5,3)</f>
        <v>М39_152_151</v>
      </c>
      <c r="C154" s="25" t="s">
        <v>116</v>
      </c>
      <c r="D154" s="25" t="s">
        <v>116</v>
      </c>
      <c r="E154" s="25" t="s">
        <v>117</v>
      </c>
      <c r="F154" s="25" t="s">
        <v>116</v>
      </c>
      <c r="G154" s="25" t="s">
        <v>116</v>
      </c>
      <c r="H154" s="25" t="s">
        <v>116</v>
      </c>
      <c r="I154" s="25" t="s">
        <v>158</v>
      </c>
      <c r="J154" s="25"/>
      <c r="K154" s="25"/>
      <c r="L154" s="25"/>
      <c r="M154" s="25" t="s">
        <v>131</v>
      </c>
      <c r="N154" s="25" t="s">
        <v>1201</v>
      </c>
      <c r="O154" s="25" t="s">
        <v>1202</v>
      </c>
      <c r="P154" s="25" t="s">
        <v>142</v>
      </c>
      <c r="Q154" s="25"/>
      <c r="R154" s="26" t="s">
        <v>122</v>
      </c>
      <c r="S154" s="25" t="s">
        <v>154</v>
      </c>
      <c r="T154" s="25"/>
      <c r="U154" s="25" t="s">
        <v>135</v>
      </c>
      <c r="V154" s="25"/>
      <c r="W154" s="25" t="s">
        <v>131</v>
      </c>
      <c r="X154" s="25" t="s">
        <v>1201</v>
      </c>
      <c r="Y154" s="368"/>
      <c r="Z154" s="25" t="s">
        <v>1202</v>
      </c>
      <c r="AA154" s="25" t="s">
        <v>134</v>
      </c>
      <c r="AB154" s="25"/>
      <c r="AC154" s="90" t="str">
        <f t="shared" si="93"/>
        <v>стр.200 (детализированная) (кроме стр.по маске ***ХХХХ***ХХХХХХХХХХ) гр.12 раздела 2 ф.0503152 &lt;&gt; стр.200 (детализированная) (кроме стр.по маске ***ХХХХ***ХХХХХХХХХХ) гр.4 раздела 2 ф.0503151 - отрабатывать только на ф.0503152</v>
      </c>
      <c r="AD154" s="66" t="s">
        <v>123</v>
      </c>
      <c r="AE154" s="66" t="s">
        <v>123</v>
      </c>
      <c r="AF154" s="29" t="s">
        <v>1194</v>
      </c>
      <c r="AG154" s="30">
        <v>45415.634259259263</v>
      </c>
      <c r="AH154" s="32" t="s">
        <v>4</v>
      </c>
      <c r="AI154" s="32" t="s">
        <v>123</v>
      </c>
      <c r="AJ154" s="6">
        <f t="shared" si="94"/>
        <v>1</v>
      </c>
      <c r="AK154" s="6">
        <f t="shared" si="95"/>
        <v>0</v>
      </c>
      <c r="AL154" s="6">
        <f t="shared" si="96"/>
        <v>0</v>
      </c>
      <c r="AM154" s="92" t="str">
        <f t="shared" si="97"/>
        <v>стр.200 (детализированная)</v>
      </c>
      <c r="AN154" s="92" t="str">
        <f t="shared" si="98"/>
        <v xml:space="preserve"> (кроме стр.по маске ***ХХХХ***ХХХХХХХХХХ)</v>
      </c>
      <c r="AO154" s="92" t="str">
        <f t="shared" si="99"/>
        <v xml:space="preserve"> гр.12</v>
      </c>
      <c r="AP154" s="92" t="str">
        <f t="shared" si="100"/>
        <v/>
      </c>
      <c r="AQ154" s="92" t="str">
        <f t="shared" si="101"/>
        <v xml:space="preserve"> раздела 2</v>
      </c>
      <c r="AR154" s="92" t="str">
        <f t="shared" si="102"/>
        <v xml:space="preserve"> ф.0503152</v>
      </c>
      <c r="AS154" s="79" t="str">
        <f t="shared" si="103"/>
        <v/>
      </c>
      <c r="AT154" s="92" t="str">
        <f t="shared" si="104"/>
        <v xml:space="preserve"> &lt;&gt;</v>
      </c>
      <c r="AU154" s="92" t="str">
        <f t="shared" si="105"/>
        <v xml:space="preserve"> стр.200 (детализированная)</v>
      </c>
      <c r="AV154" s="92" t="str">
        <f t="shared" si="106"/>
        <v xml:space="preserve"> (кроме стр.по маске ***ХХХХ***ХХХХХХХХХХ)</v>
      </c>
      <c r="AW154" s="92" t="str">
        <f t="shared" si="107"/>
        <v xml:space="preserve"> гр.4</v>
      </c>
      <c r="AX154" s="92" t="str">
        <f t="shared" si="108"/>
        <v/>
      </c>
      <c r="AY154" s="92" t="str">
        <f t="shared" si="109"/>
        <v xml:space="preserve"> раздела 2</v>
      </c>
      <c r="AZ154" s="92" t="str">
        <f t="shared" si="110"/>
        <v xml:space="preserve"> ф.0503151</v>
      </c>
      <c r="BA154" s="79" t="str">
        <f t="shared" si="111"/>
        <v/>
      </c>
      <c r="BB154" s="92" t="str">
        <f t="shared" si="112"/>
        <v xml:space="preserve"> - отрабатывать только на ф.0503152</v>
      </c>
    </row>
    <row r="155" spans="2:54" s="23" customFormat="1" ht="71.25" hidden="1" outlineLevel="1" x14ac:dyDescent="0.25">
      <c r="B155" s="378" t="str">
        <f>"М"&amp;COUNTA($C$116:C155)&amp;"_"&amp;MID(I155,5,3)&amp;"_"&amp;MID(S155,5,3)</f>
        <v>М40_152_151</v>
      </c>
      <c r="C155" s="25" t="s">
        <v>116</v>
      </c>
      <c r="D155" s="25" t="s">
        <v>116</v>
      </c>
      <c r="E155" s="25" t="s">
        <v>117</v>
      </c>
      <c r="F155" s="25" t="s">
        <v>116</v>
      </c>
      <c r="G155" s="25" t="s">
        <v>116</v>
      </c>
      <c r="H155" s="25" t="s">
        <v>116</v>
      </c>
      <c r="I155" s="25" t="s">
        <v>158</v>
      </c>
      <c r="J155" s="25"/>
      <c r="K155" s="25"/>
      <c r="L155" s="25"/>
      <c r="M155" s="25" t="s">
        <v>131</v>
      </c>
      <c r="N155" s="25" t="s">
        <v>1201</v>
      </c>
      <c r="O155" s="25" t="s">
        <v>1202</v>
      </c>
      <c r="P155" s="25" t="s">
        <v>510</v>
      </c>
      <c r="Q155" s="25"/>
      <c r="R155" s="26" t="s">
        <v>122</v>
      </c>
      <c r="S155" s="25" t="s">
        <v>154</v>
      </c>
      <c r="T155" s="25"/>
      <c r="U155" s="25" t="s">
        <v>702</v>
      </c>
      <c r="V155" s="25"/>
      <c r="W155" s="25" t="s">
        <v>131</v>
      </c>
      <c r="X155" s="25" t="s">
        <v>1201</v>
      </c>
      <c r="Y155" s="368"/>
      <c r="Z155" s="25" t="s">
        <v>1202</v>
      </c>
      <c r="AA155" s="25" t="s">
        <v>134</v>
      </c>
      <c r="AB155" s="25"/>
      <c r="AC155" s="90" t="str">
        <f t="shared" si="93"/>
        <v>стр.200 (детализированная) (кроме стр.по маске ***ХХХХ***ХХХХХХХХХХ) гр.13 раздела 2 ф.0503152 &lt;&gt; стр.200 (детализированная) (кроме стр.по маске ***ХХХХ***ХХХХХХХХХХ) гр.4 раздела 2 ф.0503151 - отрабатывать только на ф.0503152</v>
      </c>
      <c r="AD155" s="66" t="s">
        <v>123</v>
      </c>
      <c r="AE155" s="66" t="s">
        <v>123</v>
      </c>
      <c r="AF155" s="29" t="s">
        <v>1194</v>
      </c>
      <c r="AG155" s="30">
        <v>45415.634270833332</v>
      </c>
      <c r="AH155" s="32" t="s">
        <v>4</v>
      </c>
      <c r="AI155" s="32" t="s">
        <v>123</v>
      </c>
      <c r="AJ155" s="6">
        <f t="shared" si="94"/>
        <v>1</v>
      </c>
      <c r="AK155" s="6">
        <f t="shared" si="95"/>
        <v>0</v>
      </c>
      <c r="AL155" s="6">
        <f t="shared" si="96"/>
        <v>0</v>
      </c>
      <c r="AM155" s="92" t="str">
        <f t="shared" si="97"/>
        <v>стр.200 (детализированная)</v>
      </c>
      <c r="AN155" s="92" t="str">
        <f t="shared" si="98"/>
        <v xml:space="preserve"> (кроме стр.по маске ***ХХХХ***ХХХХХХХХХХ)</v>
      </c>
      <c r="AO155" s="92" t="str">
        <f t="shared" si="99"/>
        <v xml:space="preserve"> гр.13</v>
      </c>
      <c r="AP155" s="92" t="str">
        <f t="shared" si="100"/>
        <v/>
      </c>
      <c r="AQ155" s="92" t="str">
        <f t="shared" si="101"/>
        <v xml:space="preserve"> раздела 2</v>
      </c>
      <c r="AR155" s="92" t="str">
        <f t="shared" si="102"/>
        <v xml:space="preserve"> ф.0503152</v>
      </c>
      <c r="AS155" s="79" t="str">
        <f t="shared" si="103"/>
        <v/>
      </c>
      <c r="AT155" s="92" t="str">
        <f t="shared" si="104"/>
        <v xml:space="preserve"> &lt;&gt;</v>
      </c>
      <c r="AU155" s="92" t="str">
        <f t="shared" si="105"/>
        <v xml:space="preserve"> стр.200 (детализированная)</v>
      </c>
      <c r="AV155" s="92" t="str">
        <f t="shared" si="106"/>
        <v xml:space="preserve"> (кроме стр.по маске ***ХХХХ***ХХХХХХХХХХ)</v>
      </c>
      <c r="AW155" s="92" t="str">
        <f t="shared" si="107"/>
        <v xml:space="preserve"> гр.4</v>
      </c>
      <c r="AX155" s="92" t="str">
        <f t="shared" si="108"/>
        <v/>
      </c>
      <c r="AY155" s="92" t="str">
        <f t="shared" si="109"/>
        <v xml:space="preserve"> раздела 2</v>
      </c>
      <c r="AZ155" s="92" t="str">
        <f t="shared" si="110"/>
        <v xml:space="preserve"> ф.0503151</v>
      </c>
      <c r="BA155" s="79" t="str">
        <f t="shared" si="111"/>
        <v/>
      </c>
      <c r="BB155" s="92" t="str">
        <f t="shared" si="112"/>
        <v xml:space="preserve"> - отрабатывать только на ф.0503152</v>
      </c>
    </row>
    <row r="156" spans="2:54" s="23" customFormat="1" ht="28.5" hidden="1" outlineLevel="1" x14ac:dyDescent="0.25">
      <c r="B156" s="378" t="str">
        <f>"М"&amp;COUNTA($C$116:C156)&amp;"_"&amp;MID(I156,5,3)&amp;"_"&amp;MID(S156,5,3)</f>
        <v>М41_152_151</v>
      </c>
      <c r="C156" s="25" t="s">
        <v>116</v>
      </c>
      <c r="D156" s="25" t="s">
        <v>116</v>
      </c>
      <c r="E156" s="25" t="s">
        <v>117</v>
      </c>
      <c r="F156" s="25" t="s">
        <v>116</v>
      </c>
      <c r="G156" s="25" t="s">
        <v>116</v>
      </c>
      <c r="H156" s="25" t="s">
        <v>116</v>
      </c>
      <c r="I156" s="25" t="s">
        <v>158</v>
      </c>
      <c r="J156" s="25"/>
      <c r="K156" s="25"/>
      <c r="L156" s="25"/>
      <c r="M156" s="25" t="s">
        <v>125</v>
      </c>
      <c r="N156" s="25" t="s">
        <v>333</v>
      </c>
      <c r="O156" s="25"/>
      <c r="P156" s="25" t="s">
        <v>134</v>
      </c>
      <c r="Q156" s="25"/>
      <c r="R156" s="26" t="s">
        <v>122</v>
      </c>
      <c r="S156" s="25" t="s">
        <v>154</v>
      </c>
      <c r="T156" s="25"/>
      <c r="U156" s="25" t="s">
        <v>1182</v>
      </c>
      <c r="V156" s="25"/>
      <c r="W156" s="25" t="s">
        <v>125</v>
      </c>
      <c r="X156" s="25" t="s">
        <v>333</v>
      </c>
      <c r="Y156" s="368"/>
      <c r="Z156" s="25"/>
      <c r="AA156" s="25" t="s">
        <v>134</v>
      </c>
      <c r="AB156" s="25"/>
      <c r="AC156" s="90" t="str">
        <f t="shared" si="93"/>
        <v>стр.500 гр.4 раздела 3 ф.0503152 &lt;&gt; стр.500 гр.4 раздела 3 ф.0503151 - отрабатывать только на ф.0503152</v>
      </c>
      <c r="AD156" s="66" t="s">
        <v>123</v>
      </c>
      <c r="AE156" s="66" t="s">
        <v>123</v>
      </c>
      <c r="AF156" s="29" t="s">
        <v>1194</v>
      </c>
      <c r="AG156" s="30">
        <v>45415.634282407409</v>
      </c>
      <c r="AH156" s="32" t="s">
        <v>4</v>
      </c>
      <c r="AI156" s="32" t="s">
        <v>123</v>
      </c>
      <c r="AJ156" s="6">
        <f t="shared" si="94"/>
        <v>1</v>
      </c>
      <c r="AK156" s="6">
        <f t="shared" si="95"/>
        <v>0</v>
      </c>
      <c r="AL156" s="6">
        <f t="shared" si="96"/>
        <v>0</v>
      </c>
      <c r="AM156" s="92" t="str">
        <f t="shared" si="97"/>
        <v>стр.500</v>
      </c>
      <c r="AN156" s="92" t="str">
        <f t="shared" si="98"/>
        <v/>
      </c>
      <c r="AO156" s="92" t="str">
        <f t="shared" si="99"/>
        <v xml:space="preserve"> гр.4</v>
      </c>
      <c r="AP156" s="92" t="str">
        <f t="shared" si="100"/>
        <v/>
      </c>
      <c r="AQ156" s="92" t="str">
        <f t="shared" si="101"/>
        <v xml:space="preserve"> раздела 3</v>
      </c>
      <c r="AR156" s="92" t="str">
        <f t="shared" si="102"/>
        <v xml:space="preserve"> ф.0503152</v>
      </c>
      <c r="AS156" s="79" t="str">
        <f t="shared" si="103"/>
        <v/>
      </c>
      <c r="AT156" s="92" t="str">
        <f t="shared" si="104"/>
        <v xml:space="preserve"> &lt;&gt;</v>
      </c>
      <c r="AU156" s="92" t="str">
        <f t="shared" si="105"/>
        <v xml:space="preserve"> стр.500</v>
      </c>
      <c r="AV156" s="92" t="str">
        <f t="shared" si="106"/>
        <v/>
      </c>
      <c r="AW156" s="92" t="str">
        <f t="shared" si="107"/>
        <v xml:space="preserve"> гр.4</v>
      </c>
      <c r="AX156" s="92" t="str">
        <f t="shared" si="108"/>
        <v/>
      </c>
      <c r="AY156" s="92" t="str">
        <f t="shared" si="109"/>
        <v xml:space="preserve"> раздела 3</v>
      </c>
      <c r="AZ156" s="92" t="str">
        <f t="shared" si="110"/>
        <v xml:space="preserve"> ф.0503151</v>
      </c>
      <c r="BA156" s="79" t="str">
        <f t="shared" si="111"/>
        <v/>
      </c>
      <c r="BB156" s="92" t="str">
        <f t="shared" si="112"/>
        <v xml:space="preserve"> - отрабатывать только на ф.0503152</v>
      </c>
    </row>
    <row r="157" spans="2:54" s="23" customFormat="1" ht="28.5" hidden="1" outlineLevel="1" x14ac:dyDescent="0.25">
      <c r="B157" s="378" t="str">
        <f>"М"&amp;COUNTA($C$116:C157)&amp;"_"&amp;MID(I157,5,3)&amp;"_"&amp;MID(S157,5,3)</f>
        <v>М42_152_151</v>
      </c>
      <c r="C157" s="25" t="s">
        <v>116</v>
      </c>
      <c r="D157" s="25" t="s">
        <v>116</v>
      </c>
      <c r="E157" s="25" t="s">
        <v>117</v>
      </c>
      <c r="F157" s="25" t="s">
        <v>116</v>
      </c>
      <c r="G157" s="25" t="s">
        <v>116</v>
      </c>
      <c r="H157" s="25" t="s">
        <v>116</v>
      </c>
      <c r="I157" s="25" t="s">
        <v>158</v>
      </c>
      <c r="J157" s="25"/>
      <c r="K157" s="25"/>
      <c r="L157" s="25"/>
      <c r="M157" s="25" t="s">
        <v>125</v>
      </c>
      <c r="N157" s="25" t="s">
        <v>333</v>
      </c>
      <c r="O157" s="25"/>
      <c r="P157" s="25" t="s">
        <v>124</v>
      </c>
      <c r="Q157" s="25"/>
      <c r="R157" s="26" t="s">
        <v>122</v>
      </c>
      <c r="S157" s="25" t="s">
        <v>154</v>
      </c>
      <c r="T157" s="25"/>
      <c r="U157" s="25" t="s">
        <v>1195</v>
      </c>
      <c r="V157" s="25"/>
      <c r="W157" s="25" t="s">
        <v>125</v>
      </c>
      <c r="X157" s="25" t="s">
        <v>333</v>
      </c>
      <c r="Y157" s="368"/>
      <c r="Z157" s="25"/>
      <c r="AA157" s="25" t="s">
        <v>134</v>
      </c>
      <c r="AB157" s="25"/>
      <c r="AC157" s="90" t="str">
        <f t="shared" si="93"/>
        <v>стр.500 гр.5 раздела 3 ф.0503152 &lt;&gt; стр.500 гр.4 раздела 3 ф.0503151 - отрабатывать только на ф.0503152</v>
      </c>
      <c r="AD157" s="66" t="s">
        <v>123</v>
      </c>
      <c r="AE157" s="66" t="s">
        <v>123</v>
      </c>
      <c r="AF157" s="29" t="s">
        <v>1194</v>
      </c>
      <c r="AG157" s="30">
        <v>45415.634293981479</v>
      </c>
      <c r="AH157" s="32" t="s">
        <v>4</v>
      </c>
      <c r="AI157" s="32" t="s">
        <v>123</v>
      </c>
      <c r="AJ157" s="6">
        <f t="shared" si="94"/>
        <v>1</v>
      </c>
      <c r="AK157" s="6">
        <f t="shared" si="95"/>
        <v>0</v>
      </c>
      <c r="AL157" s="6">
        <f t="shared" si="96"/>
        <v>0</v>
      </c>
      <c r="AM157" s="92" t="str">
        <f t="shared" si="97"/>
        <v>стр.500</v>
      </c>
      <c r="AN157" s="92" t="str">
        <f t="shared" si="98"/>
        <v/>
      </c>
      <c r="AO157" s="92" t="str">
        <f t="shared" si="99"/>
        <v xml:space="preserve"> гр.5</v>
      </c>
      <c r="AP157" s="92" t="str">
        <f t="shared" si="100"/>
        <v/>
      </c>
      <c r="AQ157" s="92" t="str">
        <f t="shared" si="101"/>
        <v xml:space="preserve"> раздела 3</v>
      </c>
      <c r="AR157" s="92" t="str">
        <f t="shared" si="102"/>
        <v xml:space="preserve"> ф.0503152</v>
      </c>
      <c r="AS157" s="79" t="str">
        <f t="shared" si="103"/>
        <v/>
      </c>
      <c r="AT157" s="92" t="str">
        <f t="shared" si="104"/>
        <v xml:space="preserve"> &lt;&gt;</v>
      </c>
      <c r="AU157" s="92" t="str">
        <f t="shared" si="105"/>
        <v xml:space="preserve"> стр.500</v>
      </c>
      <c r="AV157" s="92" t="str">
        <f t="shared" si="106"/>
        <v/>
      </c>
      <c r="AW157" s="92" t="str">
        <f t="shared" si="107"/>
        <v xml:space="preserve"> гр.4</v>
      </c>
      <c r="AX157" s="92" t="str">
        <f t="shared" si="108"/>
        <v/>
      </c>
      <c r="AY157" s="92" t="str">
        <f t="shared" si="109"/>
        <v xml:space="preserve"> раздела 3</v>
      </c>
      <c r="AZ157" s="92" t="str">
        <f t="shared" si="110"/>
        <v xml:space="preserve"> ф.0503151</v>
      </c>
      <c r="BA157" s="79" t="str">
        <f t="shared" si="111"/>
        <v/>
      </c>
      <c r="BB157" s="92" t="str">
        <f t="shared" si="112"/>
        <v xml:space="preserve"> - отрабатывать только на ф.0503152</v>
      </c>
    </row>
    <row r="158" spans="2:54" s="23" customFormat="1" ht="28.5" hidden="1" outlineLevel="1" x14ac:dyDescent="0.25">
      <c r="B158" s="378" t="str">
        <f>"М"&amp;COUNTA($C$116:C158)&amp;"_"&amp;MID(I158,5,3)&amp;"_"&amp;MID(S158,5,3)</f>
        <v>М43_152_151</v>
      </c>
      <c r="C158" s="25" t="s">
        <v>116</v>
      </c>
      <c r="D158" s="25" t="s">
        <v>116</v>
      </c>
      <c r="E158" s="25" t="s">
        <v>117</v>
      </c>
      <c r="F158" s="25" t="s">
        <v>116</v>
      </c>
      <c r="G158" s="25" t="s">
        <v>116</v>
      </c>
      <c r="H158" s="25" t="s">
        <v>116</v>
      </c>
      <c r="I158" s="25" t="s">
        <v>158</v>
      </c>
      <c r="J158" s="25"/>
      <c r="K158" s="25"/>
      <c r="L158" s="25"/>
      <c r="M158" s="25" t="s">
        <v>125</v>
      </c>
      <c r="N158" s="25" t="s">
        <v>333</v>
      </c>
      <c r="O158" s="25"/>
      <c r="P158" s="25" t="s">
        <v>138</v>
      </c>
      <c r="Q158" s="25"/>
      <c r="R158" s="26" t="s">
        <v>122</v>
      </c>
      <c r="S158" s="25" t="s">
        <v>154</v>
      </c>
      <c r="T158" s="25"/>
      <c r="U158" s="25" t="s">
        <v>492</v>
      </c>
      <c r="V158" s="25"/>
      <c r="W158" s="25" t="s">
        <v>125</v>
      </c>
      <c r="X158" s="25" t="s">
        <v>333</v>
      </c>
      <c r="Y158" s="368"/>
      <c r="Z158" s="25"/>
      <c r="AA158" s="25" t="s">
        <v>134</v>
      </c>
      <c r="AB158" s="25"/>
      <c r="AC158" s="90" t="str">
        <f t="shared" si="93"/>
        <v>стр.500 гр.6 раздела 3 ф.0503152 &lt;&gt; стр.500 гр.4 раздела 3 ф.0503151 - отрабатывать только на ф.0503152</v>
      </c>
      <c r="AD158" s="66" t="s">
        <v>123</v>
      </c>
      <c r="AE158" s="66" t="s">
        <v>123</v>
      </c>
      <c r="AF158" s="29" t="s">
        <v>1194</v>
      </c>
      <c r="AG158" s="30">
        <v>45415.634305555555</v>
      </c>
      <c r="AH158" s="32" t="s">
        <v>4</v>
      </c>
      <c r="AI158" s="32" t="s">
        <v>123</v>
      </c>
      <c r="AJ158" s="6">
        <f t="shared" si="94"/>
        <v>1</v>
      </c>
      <c r="AK158" s="6">
        <f t="shared" si="95"/>
        <v>0</v>
      </c>
      <c r="AL158" s="6">
        <f t="shared" si="96"/>
        <v>0</v>
      </c>
      <c r="AM158" s="92" t="str">
        <f t="shared" si="97"/>
        <v>стр.500</v>
      </c>
      <c r="AN158" s="92" t="str">
        <f t="shared" si="98"/>
        <v/>
      </c>
      <c r="AO158" s="92" t="str">
        <f t="shared" si="99"/>
        <v xml:space="preserve"> гр.6</v>
      </c>
      <c r="AP158" s="92" t="str">
        <f t="shared" si="100"/>
        <v/>
      </c>
      <c r="AQ158" s="92" t="str">
        <f t="shared" si="101"/>
        <v xml:space="preserve"> раздела 3</v>
      </c>
      <c r="AR158" s="92" t="str">
        <f t="shared" si="102"/>
        <v xml:space="preserve"> ф.0503152</v>
      </c>
      <c r="AS158" s="79" t="str">
        <f t="shared" si="103"/>
        <v/>
      </c>
      <c r="AT158" s="92" t="str">
        <f t="shared" si="104"/>
        <v xml:space="preserve"> &lt;&gt;</v>
      </c>
      <c r="AU158" s="92" t="str">
        <f t="shared" si="105"/>
        <v xml:space="preserve"> стр.500</v>
      </c>
      <c r="AV158" s="92" t="str">
        <f t="shared" si="106"/>
        <v/>
      </c>
      <c r="AW158" s="92" t="str">
        <f t="shared" si="107"/>
        <v xml:space="preserve"> гр.4</v>
      </c>
      <c r="AX158" s="92" t="str">
        <f t="shared" si="108"/>
        <v/>
      </c>
      <c r="AY158" s="92" t="str">
        <f t="shared" si="109"/>
        <v xml:space="preserve"> раздела 3</v>
      </c>
      <c r="AZ158" s="92" t="str">
        <f t="shared" si="110"/>
        <v xml:space="preserve"> ф.0503151</v>
      </c>
      <c r="BA158" s="79" t="str">
        <f t="shared" si="111"/>
        <v/>
      </c>
      <c r="BB158" s="92" t="str">
        <f t="shared" si="112"/>
        <v xml:space="preserve"> - отрабатывать только на ф.0503152</v>
      </c>
    </row>
    <row r="159" spans="2:54" s="23" customFormat="1" ht="28.5" hidden="1" outlineLevel="1" x14ac:dyDescent="0.25">
      <c r="B159" s="378" t="str">
        <f>"М"&amp;COUNTA($C$116:C159)&amp;"_"&amp;MID(I159,5,3)&amp;"_"&amp;MID(S159,5,3)</f>
        <v>М44_152_151</v>
      </c>
      <c r="C159" s="25" t="s">
        <v>116</v>
      </c>
      <c r="D159" s="25" t="s">
        <v>116</v>
      </c>
      <c r="E159" s="25" t="s">
        <v>117</v>
      </c>
      <c r="F159" s="25" t="s">
        <v>116</v>
      </c>
      <c r="G159" s="25" t="s">
        <v>116</v>
      </c>
      <c r="H159" s="25" t="s">
        <v>116</v>
      </c>
      <c r="I159" s="25" t="s">
        <v>158</v>
      </c>
      <c r="J159" s="25"/>
      <c r="K159" s="25"/>
      <c r="L159" s="25"/>
      <c r="M159" s="25" t="s">
        <v>125</v>
      </c>
      <c r="N159" s="25" t="s">
        <v>333</v>
      </c>
      <c r="O159" s="25"/>
      <c r="P159" s="25" t="s">
        <v>422</v>
      </c>
      <c r="Q159" s="25"/>
      <c r="R159" s="26" t="s">
        <v>122</v>
      </c>
      <c r="S159" s="25" t="s">
        <v>154</v>
      </c>
      <c r="T159" s="25"/>
      <c r="U159" s="25" t="s">
        <v>1196</v>
      </c>
      <c r="V159" s="25"/>
      <c r="W159" s="25" t="s">
        <v>125</v>
      </c>
      <c r="X159" s="25" t="s">
        <v>333</v>
      </c>
      <c r="Y159" s="368"/>
      <c r="Z159" s="25"/>
      <c r="AA159" s="25" t="s">
        <v>134</v>
      </c>
      <c r="AB159" s="25"/>
      <c r="AC159" s="90" t="str">
        <f t="shared" si="93"/>
        <v>стр.500 гр.7 раздела 3 ф.0503152 &lt;&gt; стр.500 гр.4 раздела 3 ф.0503151 - отрабатывать только на ф.0503152</v>
      </c>
      <c r="AD159" s="66" t="s">
        <v>123</v>
      </c>
      <c r="AE159" s="66" t="s">
        <v>123</v>
      </c>
      <c r="AF159" s="29" t="s">
        <v>1194</v>
      </c>
      <c r="AG159" s="30">
        <v>45415.634305555555</v>
      </c>
      <c r="AH159" s="32" t="s">
        <v>4</v>
      </c>
      <c r="AI159" s="32" t="s">
        <v>123</v>
      </c>
      <c r="AJ159" s="6">
        <f t="shared" si="94"/>
        <v>1</v>
      </c>
      <c r="AK159" s="6">
        <f t="shared" si="95"/>
        <v>0</v>
      </c>
      <c r="AL159" s="6">
        <f t="shared" si="96"/>
        <v>0</v>
      </c>
      <c r="AM159" s="92" t="str">
        <f t="shared" si="97"/>
        <v>стр.500</v>
      </c>
      <c r="AN159" s="92" t="str">
        <f t="shared" si="98"/>
        <v/>
      </c>
      <c r="AO159" s="92" t="str">
        <f t="shared" si="99"/>
        <v xml:space="preserve"> гр.7</v>
      </c>
      <c r="AP159" s="92" t="str">
        <f t="shared" si="100"/>
        <v/>
      </c>
      <c r="AQ159" s="92" t="str">
        <f t="shared" si="101"/>
        <v xml:space="preserve"> раздела 3</v>
      </c>
      <c r="AR159" s="92" t="str">
        <f t="shared" si="102"/>
        <v xml:space="preserve"> ф.0503152</v>
      </c>
      <c r="AS159" s="79" t="str">
        <f t="shared" si="103"/>
        <v/>
      </c>
      <c r="AT159" s="92" t="str">
        <f t="shared" si="104"/>
        <v xml:space="preserve"> &lt;&gt;</v>
      </c>
      <c r="AU159" s="92" t="str">
        <f t="shared" si="105"/>
        <v xml:space="preserve"> стр.500</v>
      </c>
      <c r="AV159" s="92" t="str">
        <f t="shared" si="106"/>
        <v/>
      </c>
      <c r="AW159" s="92" t="str">
        <f t="shared" si="107"/>
        <v xml:space="preserve"> гр.4</v>
      </c>
      <c r="AX159" s="92" t="str">
        <f t="shared" si="108"/>
        <v/>
      </c>
      <c r="AY159" s="92" t="str">
        <f t="shared" si="109"/>
        <v xml:space="preserve"> раздела 3</v>
      </c>
      <c r="AZ159" s="92" t="str">
        <f t="shared" si="110"/>
        <v xml:space="preserve"> ф.0503151</v>
      </c>
      <c r="BA159" s="79" t="str">
        <f t="shared" si="111"/>
        <v/>
      </c>
      <c r="BB159" s="92" t="str">
        <f t="shared" si="112"/>
        <v xml:space="preserve"> - отрабатывать только на ф.0503152</v>
      </c>
    </row>
    <row r="160" spans="2:54" s="23" customFormat="1" ht="28.5" hidden="1" outlineLevel="1" x14ac:dyDescent="0.25">
      <c r="B160" s="378" t="str">
        <f>"М"&amp;COUNTA($C$116:C160)&amp;"_"&amp;MID(I160,5,3)&amp;"_"&amp;MID(S160,5,3)</f>
        <v>М45_152_151</v>
      </c>
      <c r="C160" s="25" t="s">
        <v>116</v>
      </c>
      <c r="D160" s="25" t="s">
        <v>116</v>
      </c>
      <c r="E160" s="25" t="s">
        <v>117</v>
      </c>
      <c r="F160" s="25" t="s">
        <v>116</v>
      </c>
      <c r="G160" s="25" t="s">
        <v>116</v>
      </c>
      <c r="H160" s="25" t="s">
        <v>116</v>
      </c>
      <c r="I160" s="25" t="s">
        <v>158</v>
      </c>
      <c r="J160" s="25"/>
      <c r="K160" s="25"/>
      <c r="L160" s="25"/>
      <c r="M160" s="25" t="s">
        <v>125</v>
      </c>
      <c r="N160" s="25" t="s">
        <v>333</v>
      </c>
      <c r="O160" s="25"/>
      <c r="P160" s="25" t="s">
        <v>143</v>
      </c>
      <c r="Q160" s="25"/>
      <c r="R160" s="26" t="s">
        <v>122</v>
      </c>
      <c r="S160" s="25" t="s">
        <v>154</v>
      </c>
      <c r="T160" s="25"/>
      <c r="U160" s="25" t="s">
        <v>141</v>
      </c>
      <c r="V160" s="25"/>
      <c r="W160" s="25" t="s">
        <v>125</v>
      </c>
      <c r="X160" s="25" t="s">
        <v>333</v>
      </c>
      <c r="Y160" s="368"/>
      <c r="Z160" s="25"/>
      <c r="AA160" s="25" t="s">
        <v>134</v>
      </c>
      <c r="AB160" s="25"/>
      <c r="AC160" s="90" t="str">
        <f t="shared" si="93"/>
        <v>стр.500 гр.8 раздела 3 ф.0503152 &lt;&gt; стр.500 гр.4 раздела 3 ф.0503151 - отрабатывать только на ф.0503152</v>
      </c>
      <c r="AD160" s="66" t="s">
        <v>123</v>
      </c>
      <c r="AE160" s="66" t="s">
        <v>123</v>
      </c>
      <c r="AF160" s="29" t="s">
        <v>1194</v>
      </c>
      <c r="AG160" s="30">
        <v>45415.634317129632</v>
      </c>
      <c r="AH160" s="32" t="s">
        <v>4</v>
      </c>
      <c r="AI160" s="32" t="s">
        <v>123</v>
      </c>
      <c r="AJ160" s="6">
        <f t="shared" si="94"/>
        <v>1</v>
      </c>
      <c r="AK160" s="6">
        <f t="shared" si="95"/>
        <v>0</v>
      </c>
      <c r="AL160" s="6">
        <f t="shared" si="96"/>
        <v>0</v>
      </c>
      <c r="AM160" s="92" t="str">
        <f t="shared" si="97"/>
        <v>стр.500</v>
      </c>
      <c r="AN160" s="92" t="str">
        <f t="shared" si="98"/>
        <v/>
      </c>
      <c r="AO160" s="92" t="str">
        <f t="shared" si="99"/>
        <v xml:space="preserve"> гр.8</v>
      </c>
      <c r="AP160" s="92" t="str">
        <f t="shared" si="100"/>
        <v/>
      </c>
      <c r="AQ160" s="92" t="str">
        <f t="shared" si="101"/>
        <v xml:space="preserve"> раздела 3</v>
      </c>
      <c r="AR160" s="92" t="str">
        <f t="shared" si="102"/>
        <v xml:space="preserve"> ф.0503152</v>
      </c>
      <c r="AS160" s="79" t="str">
        <f t="shared" si="103"/>
        <v/>
      </c>
      <c r="AT160" s="92" t="str">
        <f t="shared" si="104"/>
        <v xml:space="preserve"> &lt;&gt;</v>
      </c>
      <c r="AU160" s="92" t="str">
        <f t="shared" si="105"/>
        <v xml:space="preserve"> стр.500</v>
      </c>
      <c r="AV160" s="92" t="str">
        <f t="shared" si="106"/>
        <v/>
      </c>
      <c r="AW160" s="92" t="str">
        <f t="shared" si="107"/>
        <v xml:space="preserve"> гр.4</v>
      </c>
      <c r="AX160" s="92" t="str">
        <f t="shared" si="108"/>
        <v/>
      </c>
      <c r="AY160" s="92" t="str">
        <f t="shared" si="109"/>
        <v xml:space="preserve"> раздела 3</v>
      </c>
      <c r="AZ160" s="92" t="str">
        <f t="shared" si="110"/>
        <v xml:space="preserve"> ф.0503151</v>
      </c>
      <c r="BA160" s="79" t="str">
        <f t="shared" si="111"/>
        <v/>
      </c>
      <c r="BB160" s="92" t="str">
        <f t="shared" si="112"/>
        <v xml:space="preserve"> - отрабатывать только на ф.0503152</v>
      </c>
    </row>
    <row r="161" spans="2:54" s="23" customFormat="1" ht="28.5" hidden="1" outlineLevel="1" x14ac:dyDescent="0.25">
      <c r="B161" s="378" t="str">
        <f>"М"&amp;COUNTA($C$116:C161)&amp;"_"&amp;MID(I161,5,3)&amp;"_"&amp;MID(S161,5,3)</f>
        <v>М46_152_151</v>
      </c>
      <c r="C161" s="25" t="s">
        <v>116</v>
      </c>
      <c r="D161" s="25" t="s">
        <v>116</v>
      </c>
      <c r="E161" s="25" t="s">
        <v>117</v>
      </c>
      <c r="F161" s="25" t="s">
        <v>116</v>
      </c>
      <c r="G161" s="25" t="s">
        <v>116</v>
      </c>
      <c r="H161" s="25" t="s">
        <v>116</v>
      </c>
      <c r="I161" s="25" t="s">
        <v>158</v>
      </c>
      <c r="J161" s="25"/>
      <c r="K161" s="25"/>
      <c r="L161" s="25"/>
      <c r="M161" s="25" t="s">
        <v>125</v>
      </c>
      <c r="N161" s="25" t="s">
        <v>333</v>
      </c>
      <c r="O161" s="25"/>
      <c r="P161" s="25" t="s">
        <v>140</v>
      </c>
      <c r="Q161" s="25"/>
      <c r="R161" s="26" t="s">
        <v>122</v>
      </c>
      <c r="S161" s="25" t="s">
        <v>154</v>
      </c>
      <c r="T161" s="25"/>
      <c r="U161" s="25" t="s">
        <v>142</v>
      </c>
      <c r="V161" s="25"/>
      <c r="W161" s="25" t="s">
        <v>125</v>
      </c>
      <c r="X161" s="25" t="s">
        <v>333</v>
      </c>
      <c r="Y161" s="368"/>
      <c r="Z161" s="25"/>
      <c r="AA161" s="25" t="s">
        <v>134</v>
      </c>
      <c r="AB161" s="25"/>
      <c r="AC161" s="90" t="str">
        <f t="shared" si="93"/>
        <v>стр.500 гр.9 раздела 3 ф.0503152 &lt;&gt; стр.500 гр.4 раздела 3 ф.0503151 - отрабатывать только на ф.0503152</v>
      </c>
      <c r="AD161" s="66" t="s">
        <v>123</v>
      </c>
      <c r="AE161" s="66" t="s">
        <v>123</v>
      </c>
      <c r="AF161" s="29" t="s">
        <v>1194</v>
      </c>
      <c r="AG161" s="30">
        <v>45415.634328703702</v>
      </c>
      <c r="AH161" s="32" t="s">
        <v>4</v>
      </c>
      <c r="AI161" s="32" t="s">
        <v>123</v>
      </c>
      <c r="AJ161" s="6">
        <f t="shared" si="94"/>
        <v>1</v>
      </c>
      <c r="AK161" s="6">
        <f t="shared" si="95"/>
        <v>0</v>
      </c>
      <c r="AL161" s="6">
        <f t="shared" si="96"/>
        <v>0</v>
      </c>
      <c r="AM161" s="92" t="str">
        <f t="shared" si="97"/>
        <v>стр.500</v>
      </c>
      <c r="AN161" s="92" t="str">
        <f t="shared" si="98"/>
        <v/>
      </c>
      <c r="AO161" s="92" t="str">
        <f t="shared" si="99"/>
        <v xml:space="preserve"> гр.9</v>
      </c>
      <c r="AP161" s="92" t="str">
        <f t="shared" si="100"/>
        <v/>
      </c>
      <c r="AQ161" s="92" t="str">
        <f t="shared" si="101"/>
        <v xml:space="preserve"> раздела 3</v>
      </c>
      <c r="AR161" s="92" t="str">
        <f t="shared" si="102"/>
        <v xml:space="preserve"> ф.0503152</v>
      </c>
      <c r="AS161" s="79" t="str">
        <f t="shared" si="103"/>
        <v/>
      </c>
      <c r="AT161" s="92" t="str">
        <f t="shared" si="104"/>
        <v xml:space="preserve"> &lt;&gt;</v>
      </c>
      <c r="AU161" s="92" t="str">
        <f t="shared" si="105"/>
        <v xml:space="preserve"> стр.500</v>
      </c>
      <c r="AV161" s="92" t="str">
        <f t="shared" si="106"/>
        <v/>
      </c>
      <c r="AW161" s="92" t="str">
        <f t="shared" si="107"/>
        <v xml:space="preserve"> гр.4</v>
      </c>
      <c r="AX161" s="92" t="str">
        <f t="shared" si="108"/>
        <v/>
      </c>
      <c r="AY161" s="92" t="str">
        <f t="shared" si="109"/>
        <v xml:space="preserve"> раздела 3</v>
      </c>
      <c r="AZ161" s="92" t="str">
        <f t="shared" si="110"/>
        <v xml:space="preserve"> ф.0503151</v>
      </c>
      <c r="BA161" s="79" t="str">
        <f t="shared" si="111"/>
        <v/>
      </c>
      <c r="BB161" s="92" t="str">
        <f t="shared" si="112"/>
        <v xml:space="preserve"> - отрабатывать только на ф.0503152</v>
      </c>
    </row>
    <row r="162" spans="2:54" s="23" customFormat="1" ht="28.5" hidden="1" outlineLevel="1" x14ac:dyDescent="0.25">
      <c r="B162" s="378" t="str">
        <f>"М"&amp;COUNTA($C$116:C162)&amp;"_"&amp;MID(I162,5,3)&amp;"_"&amp;MID(S162,5,3)</f>
        <v>М47_152_151</v>
      </c>
      <c r="C162" s="25" t="s">
        <v>116</v>
      </c>
      <c r="D162" s="25" t="s">
        <v>116</v>
      </c>
      <c r="E162" s="25" t="s">
        <v>117</v>
      </c>
      <c r="F162" s="25" t="s">
        <v>116</v>
      </c>
      <c r="G162" s="25" t="s">
        <v>116</v>
      </c>
      <c r="H162" s="25" t="s">
        <v>116</v>
      </c>
      <c r="I162" s="25" t="s">
        <v>158</v>
      </c>
      <c r="J162" s="25"/>
      <c r="K162" s="25"/>
      <c r="L162" s="25"/>
      <c r="M162" s="25" t="s">
        <v>125</v>
      </c>
      <c r="N162" s="25" t="s">
        <v>333</v>
      </c>
      <c r="O162" s="25"/>
      <c r="P162" s="25" t="s">
        <v>135</v>
      </c>
      <c r="Q162" s="25"/>
      <c r="R162" s="26" t="s">
        <v>122</v>
      </c>
      <c r="S162" s="25" t="s">
        <v>154</v>
      </c>
      <c r="T162" s="25"/>
      <c r="U162" s="25" t="s">
        <v>1197</v>
      </c>
      <c r="V162" s="25"/>
      <c r="W162" s="25" t="s">
        <v>125</v>
      </c>
      <c r="X162" s="25" t="s">
        <v>333</v>
      </c>
      <c r="Y162" s="368"/>
      <c r="Z162" s="25"/>
      <c r="AA162" s="25" t="s">
        <v>134</v>
      </c>
      <c r="AB162" s="25"/>
      <c r="AC162" s="90" t="str">
        <f t="shared" ref="AC162:AC225" si="113">AM162&amp;AN162&amp;AO162&amp;AP162&amp;AQ162&amp;AR162&amp;AS162&amp;AT162&amp;AU162&amp;AV162&amp;AW162&amp;AX162&amp;AY162&amp;AZ162&amp;BA162&amp;BB162</f>
        <v>стр.500 гр.10 раздела 3 ф.0503152 &lt;&gt; стр.500 гр.4 раздела 3 ф.0503151 - отрабатывать только на ф.0503152</v>
      </c>
      <c r="AD162" s="66" t="s">
        <v>123</v>
      </c>
      <c r="AE162" s="66" t="s">
        <v>123</v>
      </c>
      <c r="AF162" s="29" t="s">
        <v>1194</v>
      </c>
      <c r="AG162" s="30">
        <v>45415.634340277778</v>
      </c>
      <c r="AH162" s="32" t="s">
        <v>4</v>
      </c>
      <c r="AI162" s="32" t="s">
        <v>123</v>
      </c>
      <c r="AJ162" s="6">
        <f t="shared" ref="AJ162:AJ225" si="114">IF(AH162="Включена",1,0)</f>
        <v>1</v>
      </c>
      <c r="AK162" s="6">
        <f t="shared" ref="AK162:AK225" si="115">IF(AH162="Черновик",1,0)</f>
        <v>0</v>
      </c>
      <c r="AL162" s="6">
        <f t="shared" ref="AL162:AL225" si="116">IF(AH162="Отсутствует",1,0)</f>
        <v>0</v>
      </c>
      <c r="AM162" s="92" t="str">
        <f t="shared" ref="AM162:AM225" si="117">IF(N162="*","по всем строкам","стр."&amp;N162)</f>
        <v>стр.500</v>
      </c>
      <c r="AN162" s="92" t="str">
        <f t="shared" ref="AN162:AN225" si="118">IF(O162="",""," (кроме стр."&amp;O162&amp;")")</f>
        <v/>
      </c>
      <c r="AO162" s="92" t="str">
        <f t="shared" ref="AO162:AO225" si="119">IF(P162="*"," по всем графам"," гр."&amp;P162)</f>
        <v xml:space="preserve"> гр.10</v>
      </c>
      <c r="AP162" s="92" t="str">
        <f t="shared" ref="AP162:AP225" si="120">IF(Q162="",""," (кроме гр."&amp;Q162&amp;")")</f>
        <v/>
      </c>
      <c r="AQ162" s="92" t="str">
        <f t="shared" ref="AQ162:AQ225" si="121">IF(M162="",""," раздела "&amp;M162)</f>
        <v xml:space="preserve"> раздела 3</v>
      </c>
      <c r="AR162" s="92" t="str">
        <f t="shared" ref="AR162:AR225" si="122">" ф."&amp;I162</f>
        <v xml:space="preserve"> ф.0503152</v>
      </c>
      <c r="AS162" s="79" t="str">
        <f t="shared" ref="AS162:AS225" si="123">IF(J162="",""," ("&amp;J162&amp;")")</f>
        <v/>
      </c>
      <c r="AT162" s="92" t="str">
        <f t="shared" ref="AT162:AT225" si="124">IF(R162="="," &lt;&gt;",IF(R162="&lt;&gt;"," =",IF(R162="&gt;"," &lt;",IF(R162="&lt;"," &gt;",IF(R162="&gt;="," &lt;",IF(R162="&lt;="," &gt;",""))))))</f>
        <v xml:space="preserve"> &lt;&gt;</v>
      </c>
      <c r="AU162" s="92" t="str">
        <f t="shared" ref="AU162:AU225" si="125">IF(X162="*"," соответствующим строкам",IF(X162="",""," стр."&amp;X162))</f>
        <v xml:space="preserve"> стр.500</v>
      </c>
      <c r="AV162" s="92" t="str">
        <f t="shared" ref="AV162:AV225" si="126">IF(Z162="",""," (кроме стр."&amp;Z162&amp;")")</f>
        <v/>
      </c>
      <c r="AW162" s="92" t="str">
        <f t="shared" ref="AW162:AW225" si="127">IF(AA162="*"," по соответствующим графам",IF(AA162="",""," гр."&amp;AA162))</f>
        <v xml:space="preserve"> гр.4</v>
      </c>
      <c r="AX162" s="92" t="str">
        <f t="shared" ref="AX162:AX225" si="128">IF(AB162="",""," (кроме гр."&amp;AB162&amp;")")</f>
        <v/>
      </c>
      <c r="AY162" s="92" t="str">
        <f t="shared" ref="AY162:AY225" si="129">IF(W162="",""," раздела "&amp;W162)</f>
        <v xml:space="preserve"> раздела 3</v>
      </c>
      <c r="AZ162" s="92" t="str">
        <f t="shared" ref="AZ162:AZ225" si="130">IF(S162="",""," ф."&amp;S162)</f>
        <v xml:space="preserve"> ф.0503151</v>
      </c>
      <c r="BA162" s="79" t="str">
        <f t="shared" ref="BA162:BA225" si="131">IF(T162="",""," ("&amp;T162&amp;")")</f>
        <v/>
      </c>
      <c r="BB162" s="92" t="str">
        <f t="shared" ref="BB162:BB225" si="132">IF(AF162="",IF(IF(OR(AD162="П",AE162="П"),"П","Б")="Б"," - недопустимо."," - требуется пояснение.")," - "&amp;AF162)</f>
        <v xml:space="preserve"> - отрабатывать только на ф.0503152</v>
      </c>
    </row>
    <row r="163" spans="2:54" s="23" customFormat="1" ht="28.5" hidden="1" outlineLevel="1" x14ac:dyDescent="0.25">
      <c r="B163" s="378" t="str">
        <f>"М"&amp;COUNTA($C$116:C163)&amp;"_"&amp;MID(I163,5,3)&amp;"_"&amp;MID(S163,5,3)</f>
        <v>М48_152_151</v>
      </c>
      <c r="C163" s="25" t="s">
        <v>116</v>
      </c>
      <c r="D163" s="25" t="s">
        <v>116</v>
      </c>
      <c r="E163" s="25" t="s">
        <v>117</v>
      </c>
      <c r="F163" s="25" t="s">
        <v>116</v>
      </c>
      <c r="G163" s="25" t="s">
        <v>116</v>
      </c>
      <c r="H163" s="25" t="s">
        <v>116</v>
      </c>
      <c r="I163" s="25" t="s">
        <v>158</v>
      </c>
      <c r="J163" s="25"/>
      <c r="K163" s="25"/>
      <c r="L163" s="25"/>
      <c r="M163" s="25" t="s">
        <v>125</v>
      </c>
      <c r="N163" s="25" t="s">
        <v>333</v>
      </c>
      <c r="O163" s="25"/>
      <c r="P163" s="25" t="s">
        <v>141</v>
      </c>
      <c r="Q163" s="25"/>
      <c r="R163" s="26" t="s">
        <v>122</v>
      </c>
      <c r="S163" s="25" t="s">
        <v>154</v>
      </c>
      <c r="T163" s="25"/>
      <c r="U163" s="25" t="s">
        <v>510</v>
      </c>
      <c r="V163" s="25"/>
      <c r="W163" s="25" t="s">
        <v>125</v>
      </c>
      <c r="X163" s="25" t="s">
        <v>333</v>
      </c>
      <c r="Y163" s="368"/>
      <c r="Z163" s="25"/>
      <c r="AA163" s="25" t="s">
        <v>134</v>
      </c>
      <c r="AB163" s="25"/>
      <c r="AC163" s="90" t="str">
        <f t="shared" si="113"/>
        <v>стр.500 гр.11 раздела 3 ф.0503152 &lt;&gt; стр.500 гр.4 раздела 3 ф.0503151 - отрабатывать только на ф.0503152</v>
      </c>
      <c r="AD163" s="66" t="s">
        <v>123</v>
      </c>
      <c r="AE163" s="66" t="s">
        <v>123</v>
      </c>
      <c r="AF163" s="29" t="s">
        <v>1194</v>
      </c>
      <c r="AG163" s="30">
        <v>45415.634340277778</v>
      </c>
      <c r="AH163" s="32" t="s">
        <v>4</v>
      </c>
      <c r="AI163" s="32" t="s">
        <v>123</v>
      </c>
      <c r="AJ163" s="6">
        <f t="shared" si="114"/>
        <v>1</v>
      </c>
      <c r="AK163" s="6">
        <f t="shared" si="115"/>
        <v>0</v>
      </c>
      <c r="AL163" s="6">
        <f t="shared" si="116"/>
        <v>0</v>
      </c>
      <c r="AM163" s="92" t="str">
        <f t="shared" si="117"/>
        <v>стр.500</v>
      </c>
      <c r="AN163" s="92" t="str">
        <f t="shared" si="118"/>
        <v/>
      </c>
      <c r="AO163" s="92" t="str">
        <f t="shared" si="119"/>
        <v xml:space="preserve"> гр.11</v>
      </c>
      <c r="AP163" s="92" t="str">
        <f t="shared" si="120"/>
        <v/>
      </c>
      <c r="AQ163" s="92" t="str">
        <f t="shared" si="121"/>
        <v xml:space="preserve"> раздела 3</v>
      </c>
      <c r="AR163" s="92" t="str">
        <f t="shared" si="122"/>
        <v xml:space="preserve"> ф.0503152</v>
      </c>
      <c r="AS163" s="79" t="str">
        <f t="shared" si="123"/>
        <v/>
      </c>
      <c r="AT163" s="92" t="str">
        <f t="shared" si="124"/>
        <v xml:space="preserve"> &lt;&gt;</v>
      </c>
      <c r="AU163" s="92" t="str">
        <f t="shared" si="125"/>
        <v xml:space="preserve"> стр.500</v>
      </c>
      <c r="AV163" s="92" t="str">
        <f t="shared" si="126"/>
        <v/>
      </c>
      <c r="AW163" s="92" t="str">
        <f t="shared" si="127"/>
        <v xml:space="preserve"> гр.4</v>
      </c>
      <c r="AX163" s="92" t="str">
        <f t="shared" si="128"/>
        <v/>
      </c>
      <c r="AY163" s="92" t="str">
        <f t="shared" si="129"/>
        <v xml:space="preserve"> раздела 3</v>
      </c>
      <c r="AZ163" s="92" t="str">
        <f t="shared" si="130"/>
        <v xml:space="preserve"> ф.0503151</v>
      </c>
      <c r="BA163" s="79" t="str">
        <f t="shared" si="131"/>
        <v/>
      </c>
      <c r="BB163" s="92" t="str">
        <f t="shared" si="132"/>
        <v xml:space="preserve"> - отрабатывать только на ф.0503152</v>
      </c>
    </row>
    <row r="164" spans="2:54" s="23" customFormat="1" ht="28.5" hidden="1" outlineLevel="1" x14ac:dyDescent="0.25">
      <c r="B164" s="378" t="str">
        <f>"М"&amp;COUNTA($C$116:C164)&amp;"_"&amp;MID(I164,5,3)&amp;"_"&amp;MID(S164,5,3)</f>
        <v>М49_152_151</v>
      </c>
      <c r="C164" s="25" t="s">
        <v>116</v>
      </c>
      <c r="D164" s="25" t="s">
        <v>116</v>
      </c>
      <c r="E164" s="25" t="s">
        <v>117</v>
      </c>
      <c r="F164" s="25" t="s">
        <v>116</v>
      </c>
      <c r="G164" s="25" t="s">
        <v>116</v>
      </c>
      <c r="H164" s="25" t="s">
        <v>116</v>
      </c>
      <c r="I164" s="25" t="s">
        <v>158</v>
      </c>
      <c r="J164" s="25"/>
      <c r="K164" s="25"/>
      <c r="L164" s="25"/>
      <c r="M164" s="25" t="s">
        <v>125</v>
      </c>
      <c r="N164" s="25" t="s">
        <v>333</v>
      </c>
      <c r="O164" s="25"/>
      <c r="P164" s="25" t="s">
        <v>142</v>
      </c>
      <c r="Q164" s="25"/>
      <c r="R164" s="26" t="s">
        <v>122</v>
      </c>
      <c r="S164" s="25" t="s">
        <v>154</v>
      </c>
      <c r="T164" s="25"/>
      <c r="U164" s="25" t="s">
        <v>135</v>
      </c>
      <c r="V164" s="25"/>
      <c r="W164" s="25" t="s">
        <v>125</v>
      </c>
      <c r="X164" s="25" t="s">
        <v>333</v>
      </c>
      <c r="Y164" s="368"/>
      <c r="Z164" s="25"/>
      <c r="AA164" s="25" t="s">
        <v>134</v>
      </c>
      <c r="AB164" s="25"/>
      <c r="AC164" s="90" t="str">
        <f t="shared" si="113"/>
        <v>стр.500 гр.12 раздела 3 ф.0503152 &lt;&gt; стр.500 гр.4 раздела 3 ф.0503151 - отрабатывать только на ф.0503152</v>
      </c>
      <c r="AD164" s="66" t="s">
        <v>123</v>
      </c>
      <c r="AE164" s="66" t="s">
        <v>123</v>
      </c>
      <c r="AF164" s="29" t="s">
        <v>1194</v>
      </c>
      <c r="AG164" s="30">
        <v>45415.634351851855</v>
      </c>
      <c r="AH164" s="32" t="s">
        <v>4</v>
      </c>
      <c r="AI164" s="32" t="s">
        <v>123</v>
      </c>
      <c r="AJ164" s="6">
        <f t="shared" si="114"/>
        <v>1</v>
      </c>
      <c r="AK164" s="6">
        <f t="shared" si="115"/>
        <v>0</v>
      </c>
      <c r="AL164" s="6">
        <f t="shared" si="116"/>
        <v>0</v>
      </c>
      <c r="AM164" s="92" t="str">
        <f t="shared" si="117"/>
        <v>стр.500</v>
      </c>
      <c r="AN164" s="92" t="str">
        <f t="shared" si="118"/>
        <v/>
      </c>
      <c r="AO164" s="92" t="str">
        <f t="shared" si="119"/>
        <v xml:space="preserve"> гр.12</v>
      </c>
      <c r="AP164" s="92" t="str">
        <f t="shared" si="120"/>
        <v/>
      </c>
      <c r="AQ164" s="92" t="str">
        <f t="shared" si="121"/>
        <v xml:space="preserve"> раздела 3</v>
      </c>
      <c r="AR164" s="92" t="str">
        <f t="shared" si="122"/>
        <v xml:space="preserve"> ф.0503152</v>
      </c>
      <c r="AS164" s="79" t="str">
        <f t="shared" si="123"/>
        <v/>
      </c>
      <c r="AT164" s="92" t="str">
        <f t="shared" si="124"/>
        <v xml:space="preserve"> &lt;&gt;</v>
      </c>
      <c r="AU164" s="92" t="str">
        <f t="shared" si="125"/>
        <v xml:space="preserve"> стр.500</v>
      </c>
      <c r="AV164" s="92" t="str">
        <f t="shared" si="126"/>
        <v/>
      </c>
      <c r="AW164" s="92" t="str">
        <f t="shared" si="127"/>
        <v xml:space="preserve"> гр.4</v>
      </c>
      <c r="AX164" s="92" t="str">
        <f t="shared" si="128"/>
        <v/>
      </c>
      <c r="AY164" s="92" t="str">
        <f t="shared" si="129"/>
        <v xml:space="preserve"> раздела 3</v>
      </c>
      <c r="AZ164" s="92" t="str">
        <f t="shared" si="130"/>
        <v xml:space="preserve"> ф.0503151</v>
      </c>
      <c r="BA164" s="79" t="str">
        <f t="shared" si="131"/>
        <v/>
      </c>
      <c r="BB164" s="92" t="str">
        <f t="shared" si="132"/>
        <v xml:space="preserve"> - отрабатывать только на ф.0503152</v>
      </c>
    </row>
    <row r="165" spans="2:54" s="23" customFormat="1" ht="28.5" hidden="1" outlineLevel="1" x14ac:dyDescent="0.25">
      <c r="B165" s="378" t="str">
        <f>"М"&amp;COUNTA($C$116:C165)&amp;"_"&amp;MID(I165,5,3)&amp;"_"&amp;MID(S165,5,3)</f>
        <v>М50_152_151</v>
      </c>
      <c r="C165" s="25" t="s">
        <v>116</v>
      </c>
      <c r="D165" s="25" t="s">
        <v>116</v>
      </c>
      <c r="E165" s="25" t="s">
        <v>117</v>
      </c>
      <c r="F165" s="25" t="s">
        <v>116</v>
      </c>
      <c r="G165" s="25" t="s">
        <v>116</v>
      </c>
      <c r="H165" s="25" t="s">
        <v>116</v>
      </c>
      <c r="I165" s="25" t="s">
        <v>158</v>
      </c>
      <c r="J165" s="25"/>
      <c r="K165" s="25"/>
      <c r="L165" s="25"/>
      <c r="M165" s="25" t="s">
        <v>125</v>
      </c>
      <c r="N165" s="25" t="s">
        <v>333</v>
      </c>
      <c r="O165" s="25"/>
      <c r="P165" s="25" t="s">
        <v>510</v>
      </c>
      <c r="Q165" s="25"/>
      <c r="R165" s="26" t="s">
        <v>122</v>
      </c>
      <c r="S165" s="25" t="s">
        <v>154</v>
      </c>
      <c r="T165" s="25"/>
      <c r="U165" s="25" t="s">
        <v>702</v>
      </c>
      <c r="V165" s="25"/>
      <c r="W165" s="25" t="s">
        <v>125</v>
      </c>
      <c r="X165" s="25" t="s">
        <v>333</v>
      </c>
      <c r="Y165" s="368"/>
      <c r="Z165" s="25"/>
      <c r="AA165" s="25" t="s">
        <v>134</v>
      </c>
      <c r="AB165" s="25"/>
      <c r="AC165" s="90" t="str">
        <f t="shared" si="113"/>
        <v>стр.500 гр.13 раздела 3 ф.0503152 &lt;&gt; стр.500 гр.4 раздела 3 ф.0503151 - отрабатывать только на ф.0503152</v>
      </c>
      <c r="AD165" s="66" t="s">
        <v>123</v>
      </c>
      <c r="AE165" s="66" t="s">
        <v>123</v>
      </c>
      <c r="AF165" s="29" t="s">
        <v>1194</v>
      </c>
      <c r="AG165" s="30">
        <v>45415.634363425925</v>
      </c>
      <c r="AH165" s="32" t="s">
        <v>4</v>
      </c>
      <c r="AI165" s="32" t="s">
        <v>123</v>
      </c>
      <c r="AJ165" s="6">
        <f t="shared" si="114"/>
        <v>1</v>
      </c>
      <c r="AK165" s="6">
        <f t="shared" si="115"/>
        <v>0</v>
      </c>
      <c r="AL165" s="6">
        <f t="shared" si="116"/>
        <v>0</v>
      </c>
      <c r="AM165" s="92" t="str">
        <f t="shared" si="117"/>
        <v>стр.500</v>
      </c>
      <c r="AN165" s="92" t="str">
        <f t="shared" si="118"/>
        <v/>
      </c>
      <c r="AO165" s="92" t="str">
        <f t="shared" si="119"/>
        <v xml:space="preserve"> гр.13</v>
      </c>
      <c r="AP165" s="92" t="str">
        <f t="shared" si="120"/>
        <v/>
      </c>
      <c r="AQ165" s="92" t="str">
        <f t="shared" si="121"/>
        <v xml:space="preserve"> раздела 3</v>
      </c>
      <c r="AR165" s="92" t="str">
        <f t="shared" si="122"/>
        <v xml:space="preserve"> ф.0503152</v>
      </c>
      <c r="AS165" s="79" t="str">
        <f t="shared" si="123"/>
        <v/>
      </c>
      <c r="AT165" s="92" t="str">
        <f t="shared" si="124"/>
        <v xml:space="preserve"> &lt;&gt;</v>
      </c>
      <c r="AU165" s="92" t="str">
        <f t="shared" si="125"/>
        <v xml:space="preserve"> стр.500</v>
      </c>
      <c r="AV165" s="92" t="str">
        <f t="shared" si="126"/>
        <v/>
      </c>
      <c r="AW165" s="92" t="str">
        <f t="shared" si="127"/>
        <v xml:space="preserve"> гр.4</v>
      </c>
      <c r="AX165" s="92" t="str">
        <f t="shared" si="128"/>
        <v/>
      </c>
      <c r="AY165" s="92" t="str">
        <f t="shared" si="129"/>
        <v xml:space="preserve"> раздела 3</v>
      </c>
      <c r="AZ165" s="92" t="str">
        <f t="shared" si="130"/>
        <v xml:space="preserve"> ф.0503151</v>
      </c>
      <c r="BA165" s="79" t="str">
        <f t="shared" si="131"/>
        <v/>
      </c>
      <c r="BB165" s="92" t="str">
        <f t="shared" si="132"/>
        <v xml:space="preserve"> - отрабатывать только на ф.0503152</v>
      </c>
    </row>
    <row r="166" spans="2:54" s="23" customFormat="1" ht="42.75" hidden="1" outlineLevel="1" x14ac:dyDescent="0.25">
      <c r="B166" s="378" t="str">
        <f>"М"&amp;COUNTA($C$116:C166)&amp;"_"&amp;MID(I166,5,3)&amp;"_"&amp;MID(S166,5,3)</f>
        <v>М51_152_151</v>
      </c>
      <c r="C166" s="25" t="s">
        <v>116</v>
      </c>
      <c r="D166" s="25" t="s">
        <v>116</v>
      </c>
      <c r="E166" s="25" t="s">
        <v>117</v>
      </c>
      <c r="F166" s="25" t="s">
        <v>116</v>
      </c>
      <c r="G166" s="25" t="s">
        <v>116</v>
      </c>
      <c r="H166" s="25" t="s">
        <v>116</v>
      </c>
      <c r="I166" s="25" t="s">
        <v>158</v>
      </c>
      <c r="J166" s="25"/>
      <c r="K166" s="25"/>
      <c r="L166" s="25"/>
      <c r="M166" s="25" t="s">
        <v>125</v>
      </c>
      <c r="N166" s="25" t="s">
        <v>1203</v>
      </c>
      <c r="O166" s="25"/>
      <c r="P166" s="25" t="s">
        <v>134</v>
      </c>
      <c r="Q166" s="25"/>
      <c r="R166" s="26" t="s">
        <v>122</v>
      </c>
      <c r="S166" s="25" t="s">
        <v>154</v>
      </c>
      <c r="T166" s="25"/>
      <c r="U166" s="25" t="s">
        <v>1182</v>
      </c>
      <c r="V166" s="25"/>
      <c r="W166" s="25" t="s">
        <v>125</v>
      </c>
      <c r="X166" s="25" t="s">
        <v>1203</v>
      </c>
      <c r="Y166" s="368"/>
      <c r="Z166" s="25"/>
      <c r="AA166" s="25" t="s">
        <v>134</v>
      </c>
      <c r="AB166" s="25"/>
      <c r="AC166" s="90" t="str">
        <f t="shared" si="113"/>
        <v>стр.520 (итоговая) гр.4 раздела 3 ф.0503152 &lt;&gt; стр.520 (итоговая) гр.4 раздела 3 ф.0503151 - отрабатывать только на ф.0503152</v>
      </c>
      <c r="AD166" s="66" t="s">
        <v>123</v>
      </c>
      <c r="AE166" s="66" t="s">
        <v>123</v>
      </c>
      <c r="AF166" s="29" t="s">
        <v>1194</v>
      </c>
      <c r="AG166" s="30">
        <v>45415.634363425925</v>
      </c>
      <c r="AH166" s="32" t="s">
        <v>4</v>
      </c>
      <c r="AI166" s="32" t="s">
        <v>123</v>
      </c>
      <c r="AJ166" s="6">
        <f t="shared" si="114"/>
        <v>1</v>
      </c>
      <c r="AK166" s="6">
        <f t="shared" si="115"/>
        <v>0</v>
      </c>
      <c r="AL166" s="6">
        <f t="shared" si="116"/>
        <v>0</v>
      </c>
      <c r="AM166" s="92" t="str">
        <f t="shared" si="117"/>
        <v>стр.520 (итоговая)</v>
      </c>
      <c r="AN166" s="92" t="str">
        <f t="shared" si="118"/>
        <v/>
      </c>
      <c r="AO166" s="92" t="str">
        <f t="shared" si="119"/>
        <v xml:space="preserve"> гр.4</v>
      </c>
      <c r="AP166" s="92" t="str">
        <f t="shared" si="120"/>
        <v/>
      </c>
      <c r="AQ166" s="92" t="str">
        <f t="shared" si="121"/>
        <v xml:space="preserve"> раздела 3</v>
      </c>
      <c r="AR166" s="92" t="str">
        <f t="shared" si="122"/>
        <v xml:space="preserve"> ф.0503152</v>
      </c>
      <c r="AS166" s="79" t="str">
        <f t="shared" si="123"/>
        <v/>
      </c>
      <c r="AT166" s="92" t="str">
        <f t="shared" si="124"/>
        <v xml:space="preserve"> &lt;&gt;</v>
      </c>
      <c r="AU166" s="92" t="str">
        <f t="shared" si="125"/>
        <v xml:space="preserve"> стр.520 (итоговая)</v>
      </c>
      <c r="AV166" s="92" t="str">
        <f t="shared" si="126"/>
        <v/>
      </c>
      <c r="AW166" s="92" t="str">
        <f t="shared" si="127"/>
        <v xml:space="preserve"> гр.4</v>
      </c>
      <c r="AX166" s="92" t="str">
        <f t="shared" si="128"/>
        <v/>
      </c>
      <c r="AY166" s="92" t="str">
        <f t="shared" si="129"/>
        <v xml:space="preserve"> раздела 3</v>
      </c>
      <c r="AZ166" s="92" t="str">
        <f t="shared" si="130"/>
        <v xml:space="preserve"> ф.0503151</v>
      </c>
      <c r="BA166" s="79" t="str">
        <f t="shared" si="131"/>
        <v/>
      </c>
      <c r="BB166" s="92" t="str">
        <f t="shared" si="132"/>
        <v xml:space="preserve"> - отрабатывать только на ф.0503152</v>
      </c>
    </row>
    <row r="167" spans="2:54" s="23" customFormat="1" ht="42.75" hidden="1" outlineLevel="1" x14ac:dyDescent="0.25">
      <c r="B167" s="378" t="str">
        <f>"М"&amp;COUNTA($C$116:C167)&amp;"_"&amp;MID(I167,5,3)&amp;"_"&amp;MID(S167,5,3)</f>
        <v>М52_152_151</v>
      </c>
      <c r="C167" s="25" t="s">
        <v>116</v>
      </c>
      <c r="D167" s="25" t="s">
        <v>116</v>
      </c>
      <c r="E167" s="25" t="s">
        <v>117</v>
      </c>
      <c r="F167" s="25" t="s">
        <v>116</v>
      </c>
      <c r="G167" s="25" t="s">
        <v>116</v>
      </c>
      <c r="H167" s="25" t="s">
        <v>116</v>
      </c>
      <c r="I167" s="25" t="s">
        <v>158</v>
      </c>
      <c r="J167" s="25"/>
      <c r="K167" s="25"/>
      <c r="L167" s="25"/>
      <c r="M167" s="25" t="s">
        <v>125</v>
      </c>
      <c r="N167" s="25" t="s">
        <v>1203</v>
      </c>
      <c r="O167" s="25"/>
      <c r="P167" s="25" t="s">
        <v>124</v>
      </c>
      <c r="Q167" s="25"/>
      <c r="R167" s="26" t="s">
        <v>122</v>
      </c>
      <c r="S167" s="25" t="s">
        <v>154</v>
      </c>
      <c r="T167" s="25"/>
      <c r="U167" s="25" t="s">
        <v>1195</v>
      </c>
      <c r="V167" s="25"/>
      <c r="W167" s="25" t="s">
        <v>125</v>
      </c>
      <c r="X167" s="25" t="s">
        <v>1203</v>
      </c>
      <c r="Y167" s="368"/>
      <c r="Z167" s="25"/>
      <c r="AA167" s="25" t="s">
        <v>134</v>
      </c>
      <c r="AB167" s="25"/>
      <c r="AC167" s="90" t="str">
        <f t="shared" si="113"/>
        <v>стр.520 (итоговая) гр.5 раздела 3 ф.0503152 &lt;&gt; стр.520 (итоговая) гр.4 раздела 3 ф.0503151 - отрабатывать только на ф.0503152</v>
      </c>
      <c r="AD167" s="66" t="s">
        <v>123</v>
      </c>
      <c r="AE167" s="66" t="s">
        <v>123</v>
      </c>
      <c r="AF167" s="29" t="s">
        <v>1194</v>
      </c>
      <c r="AG167" s="30">
        <v>45415.634375000001</v>
      </c>
      <c r="AH167" s="32" t="s">
        <v>4</v>
      </c>
      <c r="AI167" s="32" t="s">
        <v>123</v>
      </c>
      <c r="AJ167" s="6">
        <f t="shared" si="114"/>
        <v>1</v>
      </c>
      <c r="AK167" s="6">
        <f t="shared" si="115"/>
        <v>0</v>
      </c>
      <c r="AL167" s="6">
        <f t="shared" si="116"/>
        <v>0</v>
      </c>
      <c r="AM167" s="92" t="str">
        <f t="shared" si="117"/>
        <v>стр.520 (итоговая)</v>
      </c>
      <c r="AN167" s="92" t="str">
        <f t="shared" si="118"/>
        <v/>
      </c>
      <c r="AO167" s="92" t="str">
        <f t="shared" si="119"/>
        <v xml:space="preserve"> гр.5</v>
      </c>
      <c r="AP167" s="92" t="str">
        <f t="shared" si="120"/>
        <v/>
      </c>
      <c r="AQ167" s="92" t="str">
        <f t="shared" si="121"/>
        <v xml:space="preserve"> раздела 3</v>
      </c>
      <c r="AR167" s="92" t="str">
        <f t="shared" si="122"/>
        <v xml:space="preserve"> ф.0503152</v>
      </c>
      <c r="AS167" s="79" t="str">
        <f t="shared" si="123"/>
        <v/>
      </c>
      <c r="AT167" s="92" t="str">
        <f t="shared" si="124"/>
        <v xml:space="preserve"> &lt;&gt;</v>
      </c>
      <c r="AU167" s="92" t="str">
        <f t="shared" si="125"/>
        <v xml:space="preserve"> стр.520 (итоговая)</v>
      </c>
      <c r="AV167" s="92" t="str">
        <f t="shared" si="126"/>
        <v/>
      </c>
      <c r="AW167" s="92" t="str">
        <f t="shared" si="127"/>
        <v xml:space="preserve"> гр.4</v>
      </c>
      <c r="AX167" s="92" t="str">
        <f t="shared" si="128"/>
        <v/>
      </c>
      <c r="AY167" s="92" t="str">
        <f t="shared" si="129"/>
        <v xml:space="preserve"> раздела 3</v>
      </c>
      <c r="AZ167" s="92" t="str">
        <f t="shared" si="130"/>
        <v xml:space="preserve"> ф.0503151</v>
      </c>
      <c r="BA167" s="79" t="str">
        <f t="shared" si="131"/>
        <v/>
      </c>
      <c r="BB167" s="92" t="str">
        <f t="shared" si="132"/>
        <v xml:space="preserve"> - отрабатывать только на ф.0503152</v>
      </c>
    </row>
    <row r="168" spans="2:54" s="23" customFormat="1" ht="42.75" hidden="1" outlineLevel="1" x14ac:dyDescent="0.25">
      <c r="B168" s="378" t="str">
        <f>"М"&amp;COUNTA($C$116:C168)&amp;"_"&amp;MID(I168,5,3)&amp;"_"&amp;MID(S168,5,3)</f>
        <v>М53_152_151</v>
      </c>
      <c r="C168" s="25" t="s">
        <v>116</v>
      </c>
      <c r="D168" s="25" t="s">
        <v>116</v>
      </c>
      <c r="E168" s="25" t="s">
        <v>117</v>
      </c>
      <c r="F168" s="25" t="s">
        <v>116</v>
      </c>
      <c r="G168" s="25" t="s">
        <v>116</v>
      </c>
      <c r="H168" s="25" t="s">
        <v>116</v>
      </c>
      <c r="I168" s="25" t="s">
        <v>158</v>
      </c>
      <c r="J168" s="25"/>
      <c r="K168" s="25"/>
      <c r="L168" s="25"/>
      <c r="M168" s="25" t="s">
        <v>125</v>
      </c>
      <c r="N168" s="25" t="s">
        <v>1203</v>
      </c>
      <c r="O168" s="25"/>
      <c r="P168" s="25" t="s">
        <v>138</v>
      </c>
      <c r="Q168" s="25"/>
      <c r="R168" s="26" t="s">
        <v>122</v>
      </c>
      <c r="S168" s="25" t="s">
        <v>154</v>
      </c>
      <c r="T168" s="25"/>
      <c r="U168" s="25" t="s">
        <v>492</v>
      </c>
      <c r="V168" s="25"/>
      <c r="W168" s="25" t="s">
        <v>125</v>
      </c>
      <c r="X168" s="25" t="s">
        <v>1203</v>
      </c>
      <c r="Y168" s="368"/>
      <c r="Z168" s="25"/>
      <c r="AA168" s="25" t="s">
        <v>134</v>
      </c>
      <c r="AB168" s="25"/>
      <c r="AC168" s="90" t="str">
        <f t="shared" si="113"/>
        <v>стр.520 (итоговая) гр.6 раздела 3 ф.0503152 &lt;&gt; стр.520 (итоговая) гр.4 раздела 3 ф.0503151 - отрабатывать только на ф.0503152</v>
      </c>
      <c r="AD168" s="66" t="s">
        <v>123</v>
      </c>
      <c r="AE168" s="66" t="s">
        <v>123</v>
      </c>
      <c r="AF168" s="29" t="s">
        <v>1194</v>
      </c>
      <c r="AG168" s="30">
        <v>45415.634386574071</v>
      </c>
      <c r="AH168" s="32" t="s">
        <v>4</v>
      </c>
      <c r="AI168" s="32" t="s">
        <v>123</v>
      </c>
      <c r="AJ168" s="6">
        <f t="shared" si="114"/>
        <v>1</v>
      </c>
      <c r="AK168" s="6">
        <f t="shared" si="115"/>
        <v>0</v>
      </c>
      <c r="AL168" s="6">
        <f t="shared" si="116"/>
        <v>0</v>
      </c>
      <c r="AM168" s="92" t="str">
        <f t="shared" si="117"/>
        <v>стр.520 (итоговая)</v>
      </c>
      <c r="AN168" s="92" t="str">
        <f t="shared" si="118"/>
        <v/>
      </c>
      <c r="AO168" s="92" t="str">
        <f t="shared" si="119"/>
        <v xml:space="preserve"> гр.6</v>
      </c>
      <c r="AP168" s="92" t="str">
        <f t="shared" si="120"/>
        <v/>
      </c>
      <c r="AQ168" s="92" t="str">
        <f t="shared" si="121"/>
        <v xml:space="preserve"> раздела 3</v>
      </c>
      <c r="AR168" s="92" t="str">
        <f t="shared" si="122"/>
        <v xml:space="preserve"> ф.0503152</v>
      </c>
      <c r="AS168" s="79" t="str">
        <f t="shared" si="123"/>
        <v/>
      </c>
      <c r="AT168" s="92" t="str">
        <f t="shared" si="124"/>
        <v xml:space="preserve"> &lt;&gt;</v>
      </c>
      <c r="AU168" s="92" t="str">
        <f t="shared" si="125"/>
        <v xml:space="preserve"> стр.520 (итоговая)</v>
      </c>
      <c r="AV168" s="92" t="str">
        <f t="shared" si="126"/>
        <v/>
      </c>
      <c r="AW168" s="92" t="str">
        <f t="shared" si="127"/>
        <v xml:space="preserve"> гр.4</v>
      </c>
      <c r="AX168" s="92" t="str">
        <f t="shared" si="128"/>
        <v/>
      </c>
      <c r="AY168" s="92" t="str">
        <f t="shared" si="129"/>
        <v xml:space="preserve"> раздела 3</v>
      </c>
      <c r="AZ168" s="92" t="str">
        <f t="shared" si="130"/>
        <v xml:space="preserve"> ф.0503151</v>
      </c>
      <c r="BA168" s="79" t="str">
        <f t="shared" si="131"/>
        <v/>
      </c>
      <c r="BB168" s="92" t="str">
        <f t="shared" si="132"/>
        <v xml:space="preserve"> - отрабатывать только на ф.0503152</v>
      </c>
    </row>
    <row r="169" spans="2:54" s="23" customFormat="1" ht="42.75" hidden="1" outlineLevel="1" x14ac:dyDescent="0.25">
      <c r="B169" s="378" t="str">
        <f>"М"&amp;COUNTA($C$116:C169)&amp;"_"&amp;MID(I169,5,3)&amp;"_"&amp;MID(S169,5,3)</f>
        <v>М54_152_151</v>
      </c>
      <c r="C169" s="25" t="s">
        <v>116</v>
      </c>
      <c r="D169" s="25" t="s">
        <v>116</v>
      </c>
      <c r="E169" s="25" t="s">
        <v>117</v>
      </c>
      <c r="F169" s="25" t="s">
        <v>116</v>
      </c>
      <c r="G169" s="25" t="s">
        <v>116</v>
      </c>
      <c r="H169" s="25" t="s">
        <v>116</v>
      </c>
      <c r="I169" s="25" t="s">
        <v>158</v>
      </c>
      <c r="J169" s="25"/>
      <c r="K169" s="25"/>
      <c r="L169" s="25"/>
      <c r="M169" s="25" t="s">
        <v>125</v>
      </c>
      <c r="N169" s="25" t="s">
        <v>1203</v>
      </c>
      <c r="O169" s="25"/>
      <c r="P169" s="25" t="s">
        <v>422</v>
      </c>
      <c r="Q169" s="25"/>
      <c r="R169" s="26" t="s">
        <v>122</v>
      </c>
      <c r="S169" s="25" t="s">
        <v>154</v>
      </c>
      <c r="T169" s="25"/>
      <c r="U169" s="25" t="s">
        <v>1196</v>
      </c>
      <c r="V169" s="25"/>
      <c r="W169" s="25" t="s">
        <v>125</v>
      </c>
      <c r="X169" s="25" t="s">
        <v>1203</v>
      </c>
      <c r="Y169" s="368"/>
      <c r="Z169" s="25"/>
      <c r="AA169" s="25" t="s">
        <v>134</v>
      </c>
      <c r="AB169" s="25"/>
      <c r="AC169" s="90" t="str">
        <f t="shared" si="113"/>
        <v>стр.520 (итоговая) гр.7 раздела 3 ф.0503152 &lt;&gt; стр.520 (итоговая) гр.4 раздела 3 ф.0503151 - отрабатывать только на ф.0503152</v>
      </c>
      <c r="AD169" s="66" t="s">
        <v>123</v>
      </c>
      <c r="AE169" s="66" t="s">
        <v>123</v>
      </c>
      <c r="AF169" s="29" t="s">
        <v>1194</v>
      </c>
      <c r="AG169" s="30">
        <v>45415.634398148148</v>
      </c>
      <c r="AH169" s="32" t="s">
        <v>4</v>
      </c>
      <c r="AI169" s="32" t="s">
        <v>123</v>
      </c>
      <c r="AJ169" s="6">
        <f t="shared" si="114"/>
        <v>1</v>
      </c>
      <c r="AK169" s="6">
        <f t="shared" si="115"/>
        <v>0</v>
      </c>
      <c r="AL169" s="6">
        <f t="shared" si="116"/>
        <v>0</v>
      </c>
      <c r="AM169" s="92" t="str">
        <f t="shared" si="117"/>
        <v>стр.520 (итоговая)</v>
      </c>
      <c r="AN169" s="92" t="str">
        <f t="shared" si="118"/>
        <v/>
      </c>
      <c r="AO169" s="92" t="str">
        <f t="shared" si="119"/>
        <v xml:space="preserve"> гр.7</v>
      </c>
      <c r="AP169" s="92" t="str">
        <f t="shared" si="120"/>
        <v/>
      </c>
      <c r="AQ169" s="92" t="str">
        <f t="shared" si="121"/>
        <v xml:space="preserve"> раздела 3</v>
      </c>
      <c r="AR169" s="92" t="str">
        <f t="shared" si="122"/>
        <v xml:space="preserve"> ф.0503152</v>
      </c>
      <c r="AS169" s="79" t="str">
        <f t="shared" si="123"/>
        <v/>
      </c>
      <c r="AT169" s="92" t="str">
        <f t="shared" si="124"/>
        <v xml:space="preserve"> &lt;&gt;</v>
      </c>
      <c r="AU169" s="92" t="str">
        <f t="shared" si="125"/>
        <v xml:space="preserve"> стр.520 (итоговая)</v>
      </c>
      <c r="AV169" s="92" t="str">
        <f t="shared" si="126"/>
        <v/>
      </c>
      <c r="AW169" s="92" t="str">
        <f t="shared" si="127"/>
        <v xml:space="preserve"> гр.4</v>
      </c>
      <c r="AX169" s="92" t="str">
        <f t="shared" si="128"/>
        <v/>
      </c>
      <c r="AY169" s="92" t="str">
        <f t="shared" si="129"/>
        <v xml:space="preserve"> раздела 3</v>
      </c>
      <c r="AZ169" s="92" t="str">
        <f t="shared" si="130"/>
        <v xml:space="preserve"> ф.0503151</v>
      </c>
      <c r="BA169" s="79" t="str">
        <f t="shared" si="131"/>
        <v/>
      </c>
      <c r="BB169" s="92" t="str">
        <f t="shared" si="132"/>
        <v xml:space="preserve"> - отрабатывать только на ф.0503152</v>
      </c>
    </row>
    <row r="170" spans="2:54" s="23" customFormat="1" ht="42.75" hidden="1" outlineLevel="1" x14ac:dyDescent="0.25">
      <c r="B170" s="378" t="str">
        <f>"М"&amp;COUNTA($C$116:C170)&amp;"_"&amp;MID(I170,5,3)&amp;"_"&amp;MID(S170,5,3)</f>
        <v>М55_152_151</v>
      </c>
      <c r="C170" s="25" t="s">
        <v>116</v>
      </c>
      <c r="D170" s="25" t="s">
        <v>116</v>
      </c>
      <c r="E170" s="25" t="s">
        <v>117</v>
      </c>
      <c r="F170" s="25" t="s">
        <v>116</v>
      </c>
      <c r="G170" s="25" t="s">
        <v>116</v>
      </c>
      <c r="H170" s="25" t="s">
        <v>116</v>
      </c>
      <c r="I170" s="25" t="s">
        <v>158</v>
      </c>
      <c r="J170" s="25"/>
      <c r="K170" s="25"/>
      <c r="L170" s="25"/>
      <c r="M170" s="25" t="s">
        <v>125</v>
      </c>
      <c r="N170" s="25" t="s">
        <v>1203</v>
      </c>
      <c r="O170" s="25"/>
      <c r="P170" s="25" t="s">
        <v>143</v>
      </c>
      <c r="Q170" s="25"/>
      <c r="R170" s="26" t="s">
        <v>122</v>
      </c>
      <c r="S170" s="25" t="s">
        <v>154</v>
      </c>
      <c r="T170" s="25"/>
      <c r="U170" s="25" t="s">
        <v>141</v>
      </c>
      <c r="V170" s="25"/>
      <c r="W170" s="25" t="s">
        <v>125</v>
      </c>
      <c r="X170" s="25" t="s">
        <v>1203</v>
      </c>
      <c r="Y170" s="368"/>
      <c r="Z170" s="25"/>
      <c r="AA170" s="25" t="s">
        <v>134</v>
      </c>
      <c r="AB170" s="25"/>
      <c r="AC170" s="90" t="str">
        <f t="shared" si="113"/>
        <v>стр.520 (итоговая) гр.8 раздела 3 ф.0503152 &lt;&gt; стр.520 (итоговая) гр.4 раздела 3 ф.0503151 - отрабатывать только на ф.0503152</v>
      </c>
      <c r="AD170" s="66" t="s">
        <v>123</v>
      </c>
      <c r="AE170" s="66" t="s">
        <v>123</v>
      </c>
      <c r="AF170" s="29" t="s">
        <v>1194</v>
      </c>
      <c r="AG170" s="30">
        <v>45415.634398148148</v>
      </c>
      <c r="AH170" s="32" t="s">
        <v>4</v>
      </c>
      <c r="AI170" s="32" t="s">
        <v>123</v>
      </c>
      <c r="AJ170" s="6">
        <f t="shared" si="114"/>
        <v>1</v>
      </c>
      <c r="AK170" s="6">
        <f t="shared" si="115"/>
        <v>0</v>
      </c>
      <c r="AL170" s="6">
        <f t="shared" si="116"/>
        <v>0</v>
      </c>
      <c r="AM170" s="92" t="str">
        <f t="shared" si="117"/>
        <v>стр.520 (итоговая)</v>
      </c>
      <c r="AN170" s="92" t="str">
        <f t="shared" si="118"/>
        <v/>
      </c>
      <c r="AO170" s="92" t="str">
        <f t="shared" si="119"/>
        <v xml:space="preserve"> гр.8</v>
      </c>
      <c r="AP170" s="92" t="str">
        <f t="shared" si="120"/>
        <v/>
      </c>
      <c r="AQ170" s="92" t="str">
        <f t="shared" si="121"/>
        <v xml:space="preserve"> раздела 3</v>
      </c>
      <c r="AR170" s="92" t="str">
        <f t="shared" si="122"/>
        <v xml:space="preserve"> ф.0503152</v>
      </c>
      <c r="AS170" s="79" t="str">
        <f t="shared" si="123"/>
        <v/>
      </c>
      <c r="AT170" s="92" t="str">
        <f t="shared" si="124"/>
        <v xml:space="preserve"> &lt;&gt;</v>
      </c>
      <c r="AU170" s="92" t="str">
        <f t="shared" si="125"/>
        <v xml:space="preserve"> стр.520 (итоговая)</v>
      </c>
      <c r="AV170" s="92" t="str">
        <f t="shared" si="126"/>
        <v/>
      </c>
      <c r="AW170" s="92" t="str">
        <f t="shared" si="127"/>
        <v xml:space="preserve"> гр.4</v>
      </c>
      <c r="AX170" s="92" t="str">
        <f t="shared" si="128"/>
        <v/>
      </c>
      <c r="AY170" s="92" t="str">
        <f t="shared" si="129"/>
        <v xml:space="preserve"> раздела 3</v>
      </c>
      <c r="AZ170" s="92" t="str">
        <f t="shared" si="130"/>
        <v xml:space="preserve"> ф.0503151</v>
      </c>
      <c r="BA170" s="79" t="str">
        <f t="shared" si="131"/>
        <v/>
      </c>
      <c r="BB170" s="92" t="str">
        <f t="shared" si="132"/>
        <v xml:space="preserve"> - отрабатывать только на ф.0503152</v>
      </c>
    </row>
    <row r="171" spans="2:54" s="23" customFormat="1" ht="42.75" hidden="1" outlineLevel="1" x14ac:dyDescent="0.25">
      <c r="B171" s="378" t="str">
        <f>"М"&amp;COUNTA($C$116:C171)&amp;"_"&amp;MID(I171,5,3)&amp;"_"&amp;MID(S171,5,3)</f>
        <v>М56_152_151</v>
      </c>
      <c r="C171" s="25" t="s">
        <v>116</v>
      </c>
      <c r="D171" s="25" t="s">
        <v>116</v>
      </c>
      <c r="E171" s="25" t="s">
        <v>117</v>
      </c>
      <c r="F171" s="25" t="s">
        <v>116</v>
      </c>
      <c r="G171" s="25" t="s">
        <v>116</v>
      </c>
      <c r="H171" s="25" t="s">
        <v>116</v>
      </c>
      <c r="I171" s="25" t="s">
        <v>158</v>
      </c>
      <c r="J171" s="25"/>
      <c r="K171" s="25"/>
      <c r="L171" s="25"/>
      <c r="M171" s="25" t="s">
        <v>125</v>
      </c>
      <c r="N171" s="25" t="s">
        <v>1203</v>
      </c>
      <c r="O171" s="25"/>
      <c r="P171" s="25" t="s">
        <v>140</v>
      </c>
      <c r="Q171" s="25"/>
      <c r="R171" s="26" t="s">
        <v>122</v>
      </c>
      <c r="S171" s="25" t="s">
        <v>154</v>
      </c>
      <c r="T171" s="25"/>
      <c r="U171" s="25" t="s">
        <v>142</v>
      </c>
      <c r="V171" s="25"/>
      <c r="W171" s="25" t="s">
        <v>125</v>
      </c>
      <c r="X171" s="25" t="s">
        <v>1203</v>
      </c>
      <c r="Y171" s="368"/>
      <c r="Z171" s="25"/>
      <c r="AA171" s="25" t="s">
        <v>134</v>
      </c>
      <c r="AB171" s="25"/>
      <c r="AC171" s="90" t="str">
        <f t="shared" si="113"/>
        <v>стр.520 (итоговая) гр.9 раздела 3 ф.0503152 &lt;&gt; стр.520 (итоговая) гр.4 раздела 3 ф.0503151 - отрабатывать только на ф.0503152</v>
      </c>
      <c r="AD171" s="66" t="s">
        <v>123</v>
      </c>
      <c r="AE171" s="66" t="s">
        <v>123</v>
      </c>
      <c r="AF171" s="29" t="s">
        <v>1194</v>
      </c>
      <c r="AG171" s="30">
        <v>45415.634409722225</v>
      </c>
      <c r="AH171" s="32" t="s">
        <v>4</v>
      </c>
      <c r="AI171" s="32" t="s">
        <v>123</v>
      </c>
      <c r="AJ171" s="6">
        <f t="shared" si="114"/>
        <v>1</v>
      </c>
      <c r="AK171" s="6">
        <f t="shared" si="115"/>
        <v>0</v>
      </c>
      <c r="AL171" s="6">
        <f t="shared" si="116"/>
        <v>0</v>
      </c>
      <c r="AM171" s="92" t="str">
        <f t="shared" si="117"/>
        <v>стр.520 (итоговая)</v>
      </c>
      <c r="AN171" s="92" t="str">
        <f t="shared" si="118"/>
        <v/>
      </c>
      <c r="AO171" s="92" t="str">
        <f t="shared" si="119"/>
        <v xml:space="preserve"> гр.9</v>
      </c>
      <c r="AP171" s="92" t="str">
        <f t="shared" si="120"/>
        <v/>
      </c>
      <c r="AQ171" s="92" t="str">
        <f t="shared" si="121"/>
        <v xml:space="preserve"> раздела 3</v>
      </c>
      <c r="AR171" s="92" t="str">
        <f t="shared" si="122"/>
        <v xml:space="preserve"> ф.0503152</v>
      </c>
      <c r="AS171" s="79" t="str">
        <f t="shared" si="123"/>
        <v/>
      </c>
      <c r="AT171" s="92" t="str">
        <f t="shared" si="124"/>
        <v xml:space="preserve"> &lt;&gt;</v>
      </c>
      <c r="AU171" s="92" t="str">
        <f t="shared" si="125"/>
        <v xml:space="preserve"> стр.520 (итоговая)</v>
      </c>
      <c r="AV171" s="92" t="str">
        <f t="shared" si="126"/>
        <v/>
      </c>
      <c r="AW171" s="92" t="str">
        <f t="shared" si="127"/>
        <v xml:space="preserve"> гр.4</v>
      </c>
      <c r="AX171" s="92" t="str">
        <f t="shared" si="128"/>
        <v/>
      </c>
      <c r="AY171" s="92" t="str">
        <f t="shared" si="129"/>
        <v xml:space="preserve"> раздела 3</v>
      </c>
      <c r="AZ171" s="92" t="str">
        <f t="shared" si="130"/>
        <v xml:space="preserve"> ф.0503151</v>
      </c>
      <c r="BA171" s="79" t="str">
        <f t="shared" si="131"/>
        <v/>
      </c>
      <c r="BB171" s="92" t="str">
        <f t="shared" si="132"/>
        <v xml:space="preserve"> - отрабатывать только на ф.0503152</v>
      </c>
    </row>
    <row r="172" spans="2:54" s="23" customFormat="1" ht="42.75" hidden="1" outlineLevel="1" x14ac:dyDescent="0.25">
      <c r="B172" s="378" t="str">
        <f>"М"&amp;COUNTA($C$116:C172)&amp;"_"&amp;MID(I172,5,3)&amp;"_"&amp;MID(S172,5,3)</f>
        <v>М57_152_151</v>
      </c>
      <c r="C172" s="25" t="s">
        <v>116</v>
      </c>
      <c r="D172" s="25" t="s">
        <v>116</v>
      </c>
      <c r="E172" s="25" t="s">
        <v>117</v>
      </c>
      <c r="F172" s="25" t="s">
        <v>116</v>
      </c>
      <c r="G172" s="25" t="s">
        <v>116</v>
      </c>
      <c r="H172" s="25" t="s">
        <v>116</v>
      </c>
      <c r="I172" s="25" t="s">
        <v>158</v>
      </c>
      <c r="J172" s="25"/>
      <c r="K172" s="25"/>
      <c r="L172" s="25"/>
      <c r="M172" s="25" t="s">
        <v>125</v>
      </c>
      <c r="N172" s="25" t="s">
        <v>1203</v>
      </c>
      <c r="O172" s="25"/>
      <c r="P172" s="25" t="s">
        <v>135</v>
      </c>
      <c r="Q172" s="25"/>
      <c r="R172" s="26" t="s">
        <v>122</v>
      </c>
      <c r="S172" s="25" t="s">
        <v>154</v>
      </c>
      <c r="T172" s="25"/>
      <c r="U172" s="25" t="s">
        <v>1197</v>
      </c>
      <c r="V172" s="25"/>
      <c r="W172" s="25" t="s">
        <v>125</v>
      </c>
      <c r="X172" s="25" t="s">
        <v>1203</v>
      </c>
      <c r="Y172" s="368"/>
      <c r="Z172" s="25"/>
      <c r="AA172" s="25" t="s">
        <v>134</v>
      </c>
      <c r="AB172" s="25"/>
      <c r="AC172" s="90" t="str">
        <f t="shared" si="113"/>
        <v>стр.520 (итоговая) гр.10 раздела 3 ф.0503152 &lt;&gt; стр.520 (итоговая) гр.4 раздела 3 ф.0503151 - отрабатывать только на ф.0503152</v>
      </c>
      <c r="AD172" s="66" t="s">
        <v>123</v>
      </c>
      <c r="AE172" s="66" t="s">
        <v>123</v>
      </c>
      <c r="AF172" s="29" t="s">
        <v>1194</v>
      </c>
      <c r="AG172" s="30">
        <v>45415.634421296294</v>
      </c>
      <c r="AH172" s="32" t="s">
        <v>4</v>
      </c>
      <c r="AI172" s="32" t="s">
        <v>123</v>
      </c>
      <c r="AJ172" s="6">
        <f t="shared" si="114"/>
        <v>1</v>
      </c>
      <c r="AK172" s="6">
        <f t="shared" si="115"/>
        <v>0</v>
      </c>
      <c r="AL172" s="6">
        <f t="shared" si="116"/>
        <v>0</v>
      </c>
      <c r="AM172" s="92" t="str">
        <f t="shared" si="117"/>
        <v>стр.520 (итоговая)</v>
      </c>
      <c r="AN172" s="92" t="str">
        <f t="shared" si="118"/>
        <v/>
      </c>
      <c r="AO172" s="92" t="str">
        <f t="shared" si="119"/>
        <v xml:space="preserve"> гр.10</v>
      </c>
      <c r="AP172" s="92" t="str">
        <f t="shared" si="120"/>
        <v/>
      </c>
      <c r="AQ172" s="92" t="str">
        <f t="shared" si="121"/>
        <v xml:space="preserve"> раздела 3</v>
      </c>
      <c r="AR172" s="92" t="str">
        <f t="shared" si="122"/>
        <v xml:space="preserve"> ф.0503152</v>
      </c>
      <c r="AS172" s="79" t="str">
        <f t="shared" si="123"/>
        <v/>
      </c>
      <c r="AT172" s="92" t="str">
        <f t="shared" si="124"/>
        <v xml:space="preserve"> &lt;&gt;</v>
      </c>
      <c r="AU172" s="92" t="str">
        <f t="shared" si="125"/>
        <v xml:space="preserve"> стр.520 (итоговая)</v>
      </c>
      <c r="AV172" s="92" t="str">
        <f t="shared" si="126"/>
        <v/>
      </c>
      <c r="AW172" s="92" t="str">
        <f t="shared" si="127"/>
        <v xml:space="preserve"> гр.4</v>
      </c>
      <c r="AX172" s="92" t="str">
        <f t="shared" si="128"/>
        <v/>
      </c>
      <c r="AY172" s="92" t="str">
        <f t="shared" si="129"/>
        <v xml:space="preserve"> раздела 3</v>
      </c>
      <c r="AZ172" s="92" t="str">
        <f t="shared" si="130"/>
        <v xml:space="preserve"> ф.0503151</v>
      </c>
      <c r="BA172" s="79" t="str">
        <f t="shared" si="131"/>
        <v/>
      </c>
      <c r="BB172" s="92" t="str">
        <f t="shared" si="132"/>
        <v xml:space="preserve"> - отрабатывать только на ф.0503152</v>
      </c>
    </row>
    <row r="173" spans="2:54" s="23" customFormat="1" ht="42.75" hidden="1" outlineLevel="1" x14ac:dyDescent="0.25">
      <c r="B173" s="378" t="str">
        <f>"М"&amp;COUNTA($C$116:C173)&amp;"_"&amp;MID(I173,5,3)&amp;"_"&amp;MID(S173,5,3)</f>
        <v>М58_152_151</v>
      </c>
      <c r="C173" s="25" t="s">
        <v>116</v>
      </c>
      <c r="D173" s="25" t="s">
        <v>116</v>
      </c>
      <c r="E173" s="25" t="s">
        <v>117</v>
      </c>
      <c r="F173" s="25" t="s">
        <v>116</v>
      </c>
      <c r="G173" s="25" t="s">
        <v>116</v>
      </c>
      <c r="H173" s="25" t="s">
        <v>116</v>
      </c>
      <c r="I173" s="25" t="s">
        <v>158</v>
      </c>
      <c r="J173" s="25"/>
      <c r="K173" s="25"/>
      <c r="L173" s="25"/>
      <c r="M173" s="25" t="s">
        <v>125</v>
      </c>
      <c r="N173" s="25" t="s">
        <v>1203</v>
      </c>
      <c r="O173" s="25"/>
      <c r="P173" s="25" t="s">
        <v>141</v>
      </c>
      <c r="Q173" s="25"/>
      <c r="R173" s="26" t="s">
        <v>122</v>
      </c>
      <c r="S173" s="25" t="s">
        <v>154</v>
      </c>
      <c r="T173" s="25"/>
      <c r="U173" s="25" t="s">
        <v>510</v>
      </c>
      <c r="V173" s="25"/>
      <c r="W173" s="25" t="s">
        <v>125</v>
      </c>
      <c r="X173" s="25" t="s">
        <v>1203</v>
      </c>
      <c r="Y173" s="368"/>
      <c r="Z173" s="25"/>
      <c r="AA173" s="25" t="s">
        <v>134</v>
      </c>
      <c r="AB173" s="25"/>
      <c r="AC173" s="90" t="str">
        <f t="shared" si="113"/>
        <v>стр.520 (итоговая) гр.11 раздела 3 ф.0503152 &lt;&gt; стр.520 (итоговая) гр.4 раздела 3 ф.0503151 - отрабатывать только на ф.0503152</v>
      </c>
      <c r="AD173" s="66" t="s">
        <v>123</v>
      </c>
      <c r="AE173" s="66" t="s">
        <v>123</v>
      </c>
      <c r="AF173" s="29" t="s">
        <v>1194</v>
      </c>
      <c r="AG173" s="30">
        <v>45415.634432870371</v>
      </c>
      <c r="AH173" s="32" t="s">
        <v>4</v>
      </c>
      <c r="AI173" s="32" t="s">
        <v>123</v>
      </c>
      <c r="AJ173" s="6">
        <f t="shared" si="114"/>
        <v>1</v>
      </c>
      <c r="AK173" s="6">
        <f t="shared" si="115"/>
        <v>0</v>
      </c>
      <c r="AL173" s="6">
        <f t="shared" si="116"/>
        <v>0</v>
      </c>
      <c r="AM173" s="92" t="str">
        <f t="shared" si="117"/>
        <v>стр.520 (итоговая)</v>
      </c>
      <c r="AN173" s="92" t="str">
        <f t="shared" si="118"/>
        <v/>
      </c>
      <c r="AO173" s="92" t="str">
        <f t="shared" si="119"/>
        <v xml:space="preserve"> гр.11</v>
      </c>
      <c r="AP173" s="92" t="str">
        <f t="shared" si="120"/>
        <v/>
      </c>
      <c r="AQ173" s="92" t="str">
        <f t="shared" si="121"/>
        <v xml:space="preserve"> раздела 3</v>
      </c>
      <c r="AR173" s="92" t="str">
        <f t="shared" si="122"/>
        <v xml:space="preserve"> ф.0503152</v>
      </c>
      <c r="AS173" s="79" t="str">
        <f t="shared" si="123"/>
        <v/>
      </c>
      <c r="AT173" s="92" t="str">
        <f t="shared" si="124"/>
        <v xml:space="preserve"> &lt;&gt;</v>
      </c>
      <c r="AU173" s="92" t="str">
        <f t="shared" si="125"/>
        <v xml:space="preserve"> стр.520 (итоговая)</v>
      </c>
      <c r="AV173" s="92" t="str">
        <f t="shared" si="126"/>
        <v/>
      </c>
      <c r="AW173" s="92" t="str">
        <f t="shared" si="127"/>
        <v xml:space="preserve"> гр.4</v>
      </c>
      <c r="AX173" s="92" t="str">
        <f t="shared" si="128"/>
        <v/>
      </c>
      <c r="AY173" s="92" t="str">
        <f t="shared" si="129"/>
        <v xml:space="preserve"> раздела 3</v>
      </c>
      <c r="AZ173" s="92" t="str">
        <f t="shared" si="130"/>
        <v xml:space="preserve"> ф.0503151</v>
      </c>
      <c r="BA173" s="79" t="str">
        <f t="shared" si="131"/>
        <v/>
      </c>
      <c r="BB173" s="92" t="str">
        <f t="shared" si="132"/>
        <v xml:space="preserve"> - отрабатывать только на ф.0503152</v>
      </c>
    </row>
    <row r="174" spans="2:54" s="23" customFormat="1" ht="42.75" hidden="1" outlineLevel="1" x14ac:dyDescent="0.25">
      <c r="B174" s="378" t="str">
        <f>"М"&amp;COUNTA($C$116:C174)&amp;"_"&amp;MID(I174,5,3)&amp;"_"&amp;MID(S174,5,3)</f>
        <v>М59_152_151</v>
      </c>
      <c r="C174" s="25" t="s">
        <v>116</v>
      </c>
      <c r="D174" s="25" t="s">
        <v>116</v>
      </c>
      <c r="E174" s="25" t="s">
        <v>117</v>
      </c>
      <c r="F174" s="25" t="s">
        <v>116</v>
      </c>
      <c r="G174" s="25" t="s">
        <v>116</v>
      </c>
      <c r="H174" s="25" t="s">
        <v>116</v>
      </c>
      <c r="I174" s="25" t="s">
        <v>158</v>
      </c>
      <c r="J174" s="25"/>
      <c r="K174" s="25"/>
      <c r="L174" s="25"/>
      <c r="M174" s="25" t="s">
        <v>125</v>
      </c>
      <c r="N174" s="25" t="s">
        <v>1203</v>
      </c>
      <c r="O174" s="25"/>
      <c r="P174" s="25" t="s">
        <v>142</v>
      </c>
      <c r="Q174" s="25"/>
      <c r="R174" s="26" t="s">
        <v>122</v>
      </c>
      <c r="S174" s="25" t="s">
        <v>154</v>
      </c>
      <c r="T174" s="25"/>
      <c r="U174" s="25" t="s">
        <v>135</v>
      </c>
      <c r="V174" s="25"/>
      <c r="W174" s="25" t="s">
        <v>125</v>
      </c>
      <c r="X174" s="25" t="s">
        <v>1203</v>
      </c>
      <c r="Y174" s="368"/>
      <c r="Z174" s="25"/>
      <c r="AA174" s="25" t="s">
        <v>134</v>
      </c>
      <c r="AB174" s="25"/>
      <c r="AC174" s="90" t="str">
        <f t="shared" si="113"/>
        <v>стр.520 (итоговая) гр.12 раздела 3 ф.0503152 &lt;&gt; стр.520 (итоговая) гр.4 раздела 3 ф.0503151 - отрабатывать только на ф.0503152</v>
      </c>
      <c r="AD174" s="66" t="s">
        <v>123</v>
      </c>
      <c r="AE174" s="66" t="s">
        <v>123</v>
      </c>
      <c r="AF174" s="29" t="s">
        <v>1194</v>
      </c>
      <c r="AG174" s="30">
        <v>45415.634444444448</v>
      </c>
      <c r="AH174" s="32" t="s">
        <v>4</v>
      </c>
      <c r="AI174" s="32" t="s">
        <v>123</v>
      </c>
      <c r="AJ174" s="6">
        <f t="shared" si="114"/>
        <v>1</v>
      </c>
      <c r="AK174" s="6">
        <f t="shared" si="115"/>
        <v>0</v>
      </c>
      <c r="AL174" s="6">
        <f t="shared" si="116"/>
        <v>0</v>
      </c>
      <c r="AM174" s="92" t="str">
        <f t="shared" si="117"/>
        <v>стр.520 (итоговая)</v>
      </c>
      <c r="AN174" s="92" t="str">
        <f t="shared" si="118"/>
        <v/>
      </c>
      <c r="AO174" s="92" t="str">
        <f t="shared" si="119"/>
        <v xml:space="preserve"> гр.12</v>
      </c>
      <c r="AP174" s="92" t="str">
        <f t="shared" si="120"/>
        <v/>
      </c>
      <c r="AQ174" s="92" t="str">
        <f t="shared" si="121"/>
        <v xml:space="preserve"> раздела 3</v>
      </c>
      <c r="AR174" s="92" t="str">
        <f t="shared" si="122"/>
        <v xml:space="preserve"> ф.0503152</v>
      </c>
      <c r="AS174" s="79" t="str">
        <f t="shared" si="123"/>
        <v/>
      </c>
      <c r="AT174" s="92" t="str">
        <f t="shared" si="124"/>
        <v xml:space="preserve"> &lt;&gt;</v>
      </c>
      <c r="AU174" s="92" t="str">
        <f t="shared" si="125"/>
        <v xml:space="preserve"> стр.520 (итоговая)</v>
      </c>
      <c r="AV174" s="92" t="str">
        <f t="shared" si="126"/>
        <v/>
      </c>
      <c r="AW174" s="92" t="str">
        <f t="shared" si="127"/>
        <v xml:space="preserve"> гр.4</v>
      </c>
      <c r="AX174" s="92" t="str">
        <f t="shared" si="128"/>
        <v/>
      </c>
      <c r="AY174" s="92" t="str">
        <f t="shared" si="129"/>
        <v xml:space="preserve"> раздела 3</v>
      </c>
      <c r="AZ174" s="92" t="str">
        <f t="shared" si="130"/>
        <v xml:space="preserve"> ф.0503151</v>
      </c>
      <c r="BA174" s="79" t="str">
        <f t="shared" si="131"/>
        <v/>
      </c>
      <c r="BB174" s="92" t="str">
        <f t="shared" si="132"/>
        <v xml:space="preserve"> - отрабатывать только на ф.0503152</v>
      </c>
    </row>
    <row r="175" spans="2:54" s="23" customFormat="1" ht="42.75" hidden="1" outlineLevel="1" x14ac:dyDescent="0.25">
      <c r="B175" s="378" t="str">
        <f>"М"&amp;COUNTA($C$116:C175)&amp;"_"&amp;MID(I175,5,3)&amp;"_"&amp;MID(S175,5,3)</f>
        <v>М60_152_151</v>
      </c>
      <c r="C175" s="25" t="s">
        <v>116</v>
      </c>
      <c r="D175" s="25" t="s">
        <v>116</v>
      </c>
      <c r="E175" s="25" t="s">
        <v>117</v>
      </c>
      <c r="F175" s="25" t="s">
        <v>116</v>
      </c>
      <c r="G175" s="25" t="s">
        <v>116</v>
      </c>
      <c r="H175" s="25" t="s">
        <v>116</v>
      </c>
      <c r="I175" s="25" t="s">
        <v>158</v>
      </c>
      <c r="J175" s="25"/>
      <c r="K175" s="25"/>
      <c r="L175" s="25"/>
      <c r="M175" s="25" t="s">
        <v>125</v>
      </c>
      <c r="N175" s="25" t="s">
        <v>1203</v>
      </c>
      <c r="O175" s="25"/>
      <c r="P175" s="25" t="s">
        <v>510</v>
      </c>
      <c r="Q175" s="25"/>
      <c r="R175" s="26" t="s">
        <v>122</v>
      </c>
      <c r="S175" s="25" t="s">
        <v>154</v>
      </c>
      <c r="T175" s="25"/>
      <c r="U175" s="25" t="s">
        <v>702</v>
      </c>
      <c r="V175" s="25"/>
      <c r="W175" s="25" t="s">
        <v>125</v>
      </c>
      <c r="X175" s="25" t="s">
        <v>1203</v>
      </c>
      <c r="Y175" s="368"/>
      <c r="Z175" s="25"/>
      <c r="AA175" s="25" t="s">
        <v>134</v>
      </c>
      <c r="AB175" s="25"/>
      <c r="AC175" s="90" t="str">
        <f t="shared" si="113"/>
        <v>стр.520 (итоговая) гр.13 раздела 3 ф.0503152 &lt;&gt; стр.520 (итоговая) гр.4 раздела 3 ф.0503151 - отрабатывать только на ф.0503152</v>
      </c>
      <c r="AD175" s="66" t="s">
        <v>123</v>
      </c>
      <c r="AE175" s="66" t="s">
        <v>123</v>
      </c>
      <c r="AF175" s="29" t="s">
        <v>1194</v>
      </c>
      <c r="AG175" s="30">
        <v>45415.634444444448</v>
      </c>
      <c r="AH175" s="32" t="s">
        <v>4</v>
      </c>
      <c r="AI175" s="32" t="s">
        <v>123</v>
      </c>
      <c r="AJ175" s="6">
        <f t="shared" si="114"/>
        <v>1</v>
      </c>
      <c r="AK175" s="6">
        <f t="shared" si="115"/>
        <v>0</v>
      </c>
      <c r="AL175" s="6">
        <f t="shared" si="116"/>
        <v>0</v>
      </c>
      <c r="AM175" s="92" t="str">
        <f t="shared" si="117"/>
        <v>стр.520 (итоговая)</v>
      </c>
      <c r="AN175" s="92" t="str">
        <f t="shared" si="118"/>
        <v/>
      </c>
      <c r="AO175" s="92" t="str">
        <f t="shared" si="119"/>
        <v xml:space="preserve"> гр.13</v>
      </c>
      <c r="AP175" s="92" t="str">
        <f t="shared" si="120"/>
        <v/>
      </c>
      <c r="AQ175" s="92" t="str">
        <f t="shared" si="121"/>
        <v xml:space="preserve"> раздела 3</v>
      </c>
      <c r="AR175" s="92" t="str">
        <f t="shared" si="122"/>
        <v xml:space="preserve"> ф.0503152</v>
      </c>
      <c r="AS175" s="79" t="str">
        <f t="shared" si="123"/>
        <v/>
      </c>
      <c r="AT175" s="92" t="str">
        <f t="shared" si="124"/>
        <v xml:space="preserve"> &lt;&gt;</v>
      </c>
      <c r="AU175" s="92" t="str">
        <f t="shared" si="125"/>
        <v xml:space="preserve"> стр.520 (итоговая)</v>
      </c>
      <c r="AV175" s="92" t="str">
        <f t="shared" si="126"/>
        <v/>
      </c>
      <c r="AW175" s="92" t="str">
        <f t="shared" si="127"/>
        <v xml:space="preserve"> гр.4</v>
      </c>
      <c r="AX175" s="92" t="str">
        <f t="shared" si="128"/>
        <v/>
      </c>
      <c r="AY175" s="92" t="str">
        <f t="shared" si="129"/>
        <v xml:space="preserve"> раздела 3</v>
      </c>
      <c r="AZ175" s="92" t="str">
        <f t="shared" si="130"/>
        <v xml:space="preserve"> ф.0503151</v>
      </c>
      <c r="BA175" s="79" t="str">
        <f t="shared" si="131"/>
        <v/>
      </c>
      <c r="BB175" s="92" t="str">
        <f t="shared" si="132"/>
        <v xml:space="preserve"> - отрабатывать только на ф.0503152</v>
      </c>
    </row>
    <row r="176" spans="2:54" s="23" customFormat="1" ht="85.5" hidden="1" outlineLevel="1" x14ac:dyDescent="0.25">
      <c r="B176" s="378" t="str">
        <f>"М"&amp;COUNTA($C$116:C176)&amp;"_"&amp;MID(I176,5,3)&amp;"_"&amp;MID(S176,5,3)</f>
        <v>М61_152_151</v>
      </c>
      <c r="C176" s="25" t="s">
        <v>116</v>
      </c>
      <c r="D176" s="25" t="s">
        <v>116</v>
      </c>
      <c r="E176" s="25" t="s">
        <v>117</v>
      </c>
      <c r="F176" s="25" t="s">
        <v>116</v>
      </c>
      <c r="G176" s="25" t="s">
        <v>116</v>
      </c>
      <c r="H176" s="25" t="s">
        <v>116</v>
      </c>
      <c r="I176" s="25" t="s">
        <v>158</v>
      </c>
      <c r="J176" s="25"/>
      <c r="K176" s="25"/>
      <c r="L176" s="25"/>
      <c r="M176" s="25" t="s">
        <v>125</v>
      </c>
      <c r="N176" s="25" t="s">
        <v>1204</v>
      </c>
      <c r="O176" s="25" t="s">
        <v>1205</v>
      </c>
      <c r="P176" s="25" t="s">
        <v>134</v>
      </c>
      <c r="Q176" s="25"/>
      <c r="R176" s="26" t="s">
        <v>122</v>
      </c>
      <c r="S176" s="25" t="s">
        <v>154</v>
      </c>
      <c r="T176" s="25"/>
      <c r="U176" s="25" t="s">
        <v>1182</v>
      </c>
      <c r="V176" s="25"/>
      <c r="W176" s="25" t="s">
        <v>125</v>
      </c>
      <c r="X176" s="25" t="s">
        <v>1204</v>
      </c>
      <c r="Y176" s="368"/>
      <c r="Z176" s="251" t="s">
        <v>1205</v>
      </c>
      <c r="AA176" s="25" t="s">
        <v>134</v>
      </c>
      <c r="AB176" s="25"/>
      <c r="AC176" s="90" t="str">
        <f t="shared" si="113"/>
        <v>стр.520 (детализированная) (кроме стр.по маске ***ХХХХХХ**ХХ****ХХХ) гр.4 раздела 3 ф.0503152 &lt;&gt; стр.520 (детализированная) (кроме стр.по маске ***ХХХХХХ**ХХ****ХХХ) гр.4 раздела 3 ф.0503151 - отрабатывать только на ф.0503152
(маска изменена - особенности 82н)</v>
      </c>
      <c r="AD176" s="66" t="s">
        <v>123</v>
      </c>
      <c r="AE176" s="66" t="s">
        <v>123</v>
      </c>
      <c r="AF176" s="29" t="s">
        <v>1206</v>
      </c>
      <c r="AG176" s="30">
        <v>45456.779282407406</v>
      </c>
      <c r="AH176" s="32" t="s">
        <v>4</v>
      </c>
      <c r="AI176" s="32" t="s">
        <v>123</v>
      </c>
      <c r="AJ176" s="6">
        <f t="shared" si="114"/>
        <v>1</v>
      </c>
      <c r="AK176" s="6">
        <f t="shared" si="115"/>
        <v>0</v>
      </c>
      <c r="AL176" s="6">
        <f t="shared" si="116"/>
        <v>0</v>
      </c>
      <c r="AM176" s="92" t="str">
        <f t="shared" si="117"/>
        <v>стр.520 (детализированная)</v>
      </c>
      <c r="AN176" s="92" t="str">
        <f t="shared" si="118"/>
        <v xml:space="preserve"> (кроме стр.по маске ***ХХХХХХ**ХХ****ХХХ)</v>
      </c>
      <c r="AO176" s="92" t="str">
        <f t="shared" si="119"/>
        <v xml:space="preserve"> гр.4</v>
      </c>
      <c r="AP176" s="92" t="str">
        <f t="shared" si="120"/>
        <v/>
      </c>
      <c r="AQ176" s="92" t="str">
        <f t="shared" si="121"/>
        <v xml:space="preserve"> раздела 3</v>
      </c>
      <c r="AR176" s="92" t="str">
        <f t="shared" si="122"/>
        <v xml:space="preserve"> ф.0503152</v>
      </c>
      <c r="AS176" s="79" t="str">
        <f t="shared" si="123"/>
        <v/>
      </c>
      <c r="AT176" s="92" t="str">
        <f t="shared" si="124"/>
        <v xml:space="preserve"> &lt;&gt;</v>
      </c>
      <c r="AU176" s="92" t="str">
        <f t="shared" si="125"/>
        <v xml:space="preserve"> стр.520 (детализированная)</v>
      </c>
      <c r="AV176" s="92" t="str">
        <f t="shared" si="126"/>
        <v xml:space="preserve"> (кроме стр.по маске ***ХХХХХХ**ХХ****ХХХ)</v>
      </c>
      <c r="AW176" s="92" t="str">
        <f t="shared" si="127"/>
        <v xml:space="preserve"> гр.4</v>
      </c>
      <c r="AX176" s="92" t="str">
        <f t="shared" si="128"/>
        <v/>
      </c>
      <c r="AY176" s="92" t="str">
        <f t="shared" si="129"/>
        <v xml:space="preserve"> раздела 3</v>
      </c>
      <c r="AZ176" s="92" t="str">
        <f t="shared" si="130"/>
        <v xml:space="preserve"> ф.0503151</v>
      </c>
      <c r="BA176" s="79" t="str">
        <f t="shared" si="131"/>
        <v/>
      </c>
      <c r="BB176" s="92" t="str">
        <f t="shared" si="132"/>
        <v xml:space="preserve"> - отрабатывать только на ф.0503152
(маска изменена - особенности 82н)</v>
      </c>
    </row>
    <row r="177" spans="2:54" s="23" customFormat="1" ht="71.25" hidden="1" outlineLevel="1" x14ac:dyDescent="0.25">
      <c r="B177" s="378" t="str">
        <f>"М"&amp;COUNTA($C$116:C177)&amp;"_"&amp;MID(I177,5,3)&amp;"_"&amp;MID(S177,5,3)</f>
        <v>М62_152_151</v>
      </c>
      <c r="C177" s="25" t="s">
        <v>116</v>
      </c>
      <c r="D177" s="25" t="s">
        <v>116</v>
      </c>
      <c r="E177" s="25" t="s">
        <v>117</v>
      </c>
      <c r="F177" s="25" t="s">
        <v>116</v>
      </c>
      <c r="G177" s="25" t="s">
        <v>116</v>
      </c>
      <c r="H177" s="25" t="s">
        <v>116</v>
      </c>
      <c r="I177" s="25" t="s">
        <v>158</v>
      </c>
      <c r="J177" s="25"/>
      <c r="K177" s="25"/>
      <c r="L177" s="25"/>
      <c r="M177" s="25" t="s">
        <v>125</v>
      </c>
      <c r="N177" s="25" t="s">
        <v>1204</v>
      </c>
      <c r="O177" s="25" t="s">
        <v>1205</v>
      </c>
      <c r="P177" s="25" t="s">
        <v>124</v>
      </c>
      <c r="Q177" s="25"/>
      <c r="R177" s="26" t="s">
        <v>122</v>
      </c>
      <c r="S177" s="25" t="s">
        <v>154</v>
      </c>
      <c r="T177" s="25"/>
      <c r="U177" s="25" t="s">
        <v>1195</v>
      </c>
      <c r="V177" s="25"/>
      <c r="W177" s="25" t="s">
        <v>125</v>
      </c>
      <c r="X177" s="25" t="s">
        <v>1204</v>
      </c>
      <c r="Y177" s="368"/>
      <c r="Z177" s="25" t="s">
        <v>1205</v>
      </c>
      <c r="AA177" s="25" t="s">
        <v>134</v>
      </c>
      <c r="AB177" s="25"/>
      <c r="AC177" s="90" t="str">
        <f t="shared" si="113"/>
        <v>стр.520 (детализированная) (кроме стр.по маске ***ХХХХХХ**ХХ****ХХХ) гр.5 раздела 3 ф.0503152 &lt;&gt; стр.520 (детализированная) (кроме стр.по маске ***ХХХХХХ**ХХ****ХХХ) гр.4 раздела 3 ф.0503151 - отрабатывать только на ф.0503152</v>
      </c>
      <c r="AD177" s="66" t="s">
        <v>123</v>
      </c>
      <c r="AE177" s="66" t="s">
        <v>123</v>
      </c>
      <c r="AF177" s="29" t="s">
        <v>1194</v>
      </c>
      <c r="AG177" s="30">
        <v>45415.634467592594</v>
      </c>
      <c r="AH177" s="32" t="s">
        <v>4</v>
      </c>
      <c r="AI177" s="32" t="s">
        <v>123</v>
      </c>
      <c r="AJ177" s="6">
        <f t="shared" si="114"/>
        <v>1</v>
      </c>
      <c r="AK177" s="6">
        <f t="shared" si="115"/>
        <v>0</v>
      </c>
      <c r="AL177" s="6">
        <f t="shared" si="116"/>
        <v>0</v>
      </c>
      <c r="AM177" s="92" t="str">
        <f t="shared" si="117"/>
        <v>стр.520 (детализированная)</v>
      </c>
      <c r="AN177" s="92" t="str">
        <f t="shared" si="118"/>
        <v xml:space="preserve"> (кроме стр.по маске ***ХХХХХХ**ХХ****ХХХ)</v>
      </c>
      <c r="AO177" s="92" t="str">
        <f t="shared" si="119"/>
        <v xml:space="preserve"> гр.5</v>
      </c>
      <c r="AP177" s="92" t="str">
        <f t="shared" si="120"/>
        <v/>
      </c>
      <c r="AQ177" s="92" t="str">
        <f t="shared" si="121"/>
        <v xml:space="preserve"> раздела 3</v>
      </c>
      <c r="AR177" s="92" t="str">
        <f t="shared" si="122"/>
        <v xml:space="preserve"> ф.0503152</v>
      </c>
      <c r="AS177" s="79" t="str">
        <f t="shared" si="123"/>
        <v/>
      </c>
      <c r="AT177" s="92" t="str">
        <f t="shared" si="124"/>
        <v xml:space="preserve"> &lt;&gt;</v>
      </c>
      <c r="AU177" s="92" t="str">
        <f t="shared" si="125"/>
        <v xml:space="preserve"> стр.520 (детализированная)</v>
      </c>
      <c r="AV177" s="92" t="str">
        <f t="shared" si="126"/>
        <v xml:space="preserve"> (кроме стр.по маске ***ХХХХХХ**ХХ****ХХХ)</v>
      </c>
      <c r="AW177" s="92" t="str">
        <f t="shared" si="127"/>
        <v xml:space="preserve"> гр.4</v>
      </c>
      <c r="AX177" s="92" t="str">
        <f t="shared" si="128"/>
        <v/>
      </c>
      <c r="AY177" s="92" t="str">
        <f t="shared" si="129"/>
        <v xml:space="preserve"> раздела 3</v>
      </c>
      <c r="AZ177" s="92" t="str">
        <f t="shared" si="130"/>
        <v xml:space="preserve"> ф.0503151</v>
      </c>
      <c r="BA177" s="79" t="str">
        <f t="shared" si="131"/>
        <v/>
      </c>
      <c r="BB177" s="92" t="str">
        <f t="shared" si="132"/>
        <v xml:space="preserve"> - отрабатывать только на ф.0503152</v>
      </c>
    </row>
    <row r="178" spans="2:54" s="23" customFormat="1" ht="71.25" hidden="1" outlineLevel="1" x14ac:dyDescent="0.25">
      <c r="B178" s="378" t="str">
        <f>"М"&amp;COUNTA($C$116:C178)&amp;"_"&amp;MID(I178,5,3)&amp;"_"&amp;MID(S178,5,3)</f>
        <v>М63_152_151</v>
      </c>
      <c r="C178" s="25" t="s">
        <v>116</v>
      </c>
      <c r="D178" s="25" t="s">
        <v>116</v>
      </c>
      <c r="E178" s="25" t="s">
        <v>117</v>
      </c>
      <c r="F178" s="25" t="s">
        <v>116</v>
      </c>
      <c r="G178" s="25" t="s">
        <v>116</v>
      </c>
      <c r="H178" s="25" t="s">
        <v>116</v>
      </c>
      <c r="I178" s="25" t="s">
        <v>158</v>
      </c>
      <c r="J178" s="25"/>
      <c r="K178" s="25"/>
      <c r="L178" s="25"/>
      <c r="M178" s="25" t="s">
        <v>125</v>
      </c>
      <c r="N178" s="25" t="s">
        <v>1204</v>
      </c>
      <c r="O178" s="25" t="s">
        <v>1205</v>
      </c>
      <c r="P178" s="25" t="s">
        <v>138</v>
      </c>
      <c r="Q178" s="25"/>
      <c r="R178" s="26" t="s">
        <v>122</v>
      </c>
      <c r="S178" s="25" t="s">
        <v>154</v>
      </c>
      <c r="T178" s="25"/>
      <c r="U178" s="25" t="s">
        <v>492</v>
      </c>
      <c r="V178" s="25"/>
      <c r="W178" s="25" t="s">
        <v>125</v>
      </c>
      <c r="X178" s="25" t="s">
        <v>1204</v>
      </c>
      <c r="Y178" s="368"/>
      <c r="Z178" s="25" t="s">
        <v>1205</v>
      </c>
      <c r="AA178" s="25" t="s">
        <v>134</v>
      </c>
      <c r="AB178" s="25"/>
      <c r="AC178" s="90" t="str">
        <f t="shared" si="113"/>
        <v>стр.520 (детализированная) (кроме стр.по маске ***ХХХХХХ**ХХ****ХХХ) гр.6 раздела 3 ф.0503152 &lt;&gt; стр.520 (детализированная) (кроме стр.по маске ***ХХХХХХ**ХХ****ХХХ) гр.4 раздела 3 ф.0503151 - отрабатывать только на ф.0503152</v>
      </c>
      <c r="AD178" s="66" t="s">
        <v>123</v>
      </c>
      <c r="AE178" s="66" t="s">
        <v>123</v>
      </c>
      <c r="AF178" s="29" t="s">
        <v>1194</v>
      </c>
      <c r="AG178" s="30">
        <v>45415.634479166663</v>
      </c>
      <c r="AH178" s="32" t="s">
        <v>4</v>
      </c>
      <c r="AI178" s="32" t="s">
        <v>123</v>
      </c>
      <c r="AJ178" s="6">
        <f t="shared" si="114"/>
        <v>1</v>
      </c>
      <c r="AK178" s="6">
        <f t="shared" si="115"/>
        <v>0</v>
      </c>
      <c r="AL178" s="6">
        <f t="shared" si="116"/>
        <v>0</v>
      </c>
      <c r="AM178" s="92" t="str">
        <f t="shared" si="117"/>
        <v>стр.520 (детализированная)</v>
      </c>
      <c r="AN178" s="92" t="str">
        <f t="shared" si="118"/>
        <v xml:space="preserve"> (кроме стр.по маске ***ХХХХХХ**ХХ****ХХХ)</v>
      </c>
      <c r="AO178" s="92" t="str">
        <f t="shared" si="119"/>
        <v xml:space="preserve"> гр.6</v>
      </c>
      <c r="AP178" s="92" t="str">
        <f t="shared" si="120"/>
        <v/>
      </c>
      <c r="AQ178" s="92" t="str">
        <f t="shared" si="121"/>
        <v xml:space="preserve"> раздела 3</v>
      </c>
      <c r="AR178" s="92" t="str">
        <f t="shared" si="122"/>
        <v xml:space="preserve"> ф.0503152</v>
      </c>
      <c r="AS178" s="79" t="str">
        <f t="shared" si="123"/>
        <v/>
      </c>
      <c r="AT178" s="92" t="str">
        <f t="shared" si="124"/>
        <v xml:space="preserve"> &lt;&gt;</v>
      </c>
      <c r="AU178" s="92" t="str">
        <f t="shared" si="125"/>
        <v xml:space="preserve"> стр.520 (детализированная)</v>
      </c>
      <c r="AV178" s="92" t="str">
        <f t="shared" si="126"/>
        <v xml:space="preserve"> (кроме стр.по маске ***ХХХХХХ**ХХ****ХХХ)</v>
      </c>
      <c r="AW178" s="92" t="str">
        <f t="shared" si="127"/>
        <v xml:space="preserve"> гр.4</v>
      </c>
      <c r="AX178" s="92" t="str">
        <f t="shared" si="128"/>
        <v/>
      </c>
      <c r="AY178" s="92" t="str">
        <f t="shared" si="129"/>
        <v xml:space="preserve"> раздела 3</v>
      </c>
      <c r="AZ178" s="92" t="str">
        <f t="shared" si="130"/>
        <v xml:space="preserve"> ф.0503151</v>
      </c>
      <c r="BA178" s="79" t="str">
        <f t="shared" si="131"/>
        <v/>
      </c>
      <c r="BB178" s="92" t="str">
        <f t="shared" si="132"/>
        <v xml:space="preserve"> - отрабатывать только на ф.0503152</v>
      </c>
    </row>
    <row r="179" spans="2:54" s="23" customFormat="1" ht="71.25" hidden="1" outlineLevel="1" x14ac:dyDescent="0.25">
      <c r="B179" s="378" t="str">
        <f>"М"&amp;COUNTA($C$116:C179)&amp;"_"&amp;MID(I179,5,3)&amp;"_"&amp;MID(S179,5,3)</f>
        <v>М64_152_151</v>
      </c>
      <c r="C179" s="25" t="s">
        <v>116</v>
      </c>
      <c r="D179" s="25" t="s">
        <v>116</v>
      </c>
      <c r="E179" s="25" t="s">
        <v>117</v>
      </c>
      <c r="F179" s="25" t="s">
        <v>116</v>
      </c>
      <c r="G179" s="25" t="s">
        <v>116</v>
      </c>
      <c r="H179" s="25" t="s">
        <v>116</v>
      </c>
      <c r="I179" s="25" t="s">
        <v>158</v>
      </c>
      <c r="J179" s="25"/>
      <c r="K179" s="25"/>
      <c r="L179" s="25"/>
      <c r="M179" s="25" t="s">
        <v>125</v>
      </c>
      <c r="N179" s="25" t="s">
        <v>1204</v>
      </c>
      <c r="O179" s="25" t="s">
        <v>1205</v>
      </c>
      <c r="P179" s="25" t="s">
        <v>422</v>
      </c>
      <c r="Q179" s="25"/>
      <c r="R179" s="26" t="s">
        <v>122</v>
      </c>
      <c r="S179" s="25" t="s">
        <v>154</v>
      </c>
      <c r="T179" s="25"/>
      <c r="U179" s="25" t="s">
        <v>1196</v>
      </c>
      <c r="V179" s="25"/>
      <c r="W179" s="25" t="s">
        <v>125</v>
      </c>
      <c r="X179" s="25" t="s">
        <v>1204</v>
      </c>
      <c r="Y179" s="368"/>
      <c r="Z179" s="25" t="s">
        <v>1205</v>
      </c>
      <c r="AA179" s="25" t="s">
        <v>134</v>
      </c>
      <c r="AB179" s="25"/>
      <c r="AC179" s="90" t="str">
        <f t="shared" si="113"/>
        <v>стр.520 (детализированная) (кроме стр.по маске ***ХХХХХХ**ХХ****ХХХ) гр.7 раздела 3 ф.0503152 &lt;&gt; стр.520 (детализированная) (кроме стр.по маске ***ХХХХХХ**ХХ****ХХХ) гр.4 раздела 3 ф.0503151 - отрабатывать только на ф.0503152</v>
      </c>
      <c r="AD179" s="66" t="s">
        <v>123</v>
      </c>
      <c r="AE179" s="66" t="s">
        <v>123</v>
      </c>
      <c r="AF179" s="29" t="s">
        <v>1194</v>
      </c>
      <c r="AG179" s="30">
        <v>45415.63449074074</v>
      </c>
      <c r="AH179" s="32" t="s">
        <v>4</v>
      </c>
      <c r="AI179" s="32" t="s">
        <v>123</v>
      </c>
      <c r="AJ179" s="6">
        <f t="shared" si="114"/>
        <v>1</v>
      </c>
      <c r="AK179" s="6">
        <f t="shared" si="115"/>
        <v>0</v>
      </c>
      <c r="AL179" s="6">
        <f t="shared" si="116"/>
        <v>0</v>
      </c>
      <c r="AM179" s="92" t="str">
        <f t="shared" si="117"/>
        <v>стр.520 (детализированная)</v>
      </c>
      <c r="AN179" s="92" t="str">
        <f t="shared" si="118"/>
        <v xml:space="preserve"> (кроме стр.по маске ***ХХХХХХ**ХХ****ХХХ)</v>
      </c>
      <c r="AO179" s="92" t="str">
        <f t="shared" si="119"/>
        <v xml:space="preserve"> гр.7</v>
      </c>
      <c r="AP179" s="92" t="str">
        <f t="shared" si="120"/>
        <v/>
      </c>
      <c r="AQ179" s="92" t="str">
        <f t="shared" si="121"/>
        <v xml:space="preserve"> раздела 3</v>
      </c>
      <c r="AR179" s="92" t="str">
        <f t="shared" si="122"/>
        <v xml:space="preserve"> ф.0503152</v>
      </c>
      <c r="AS179" s="79" t="str">
        <f t="shared" si="123"/>
        <v/>
      </c>
      <c r="AT179" s="92" t="str">
        <f t="shared" si="124"/>
        <v xml:space="preserve"> &lt;&gt;</v>
      </c>
      <c r="AU179" s="92" t="str">
        <f t="shared" si="125"/>
        <v xml:space="preserve"> стр.520 (детализированная)</v>
      </c>
      <c r="AV179" s="92" t="str">
        <f t="shared" si="126"/>
        <v xml:space="preserve"> (кроме стр.по маске ***ХХХХХХ**ХХ****ХХХ)</v>
      </c>
      <c r="AW179" s="92" t="str">
        <f t="shared" si="127"/>
        <v xml:space="preserve"> гр.4</v>
      </c>
      <c r="AX179" s="92" t="str">
        <f t="shared" si="128"/>
        <v/>
      </c>
      <c r="AY179" s="92" t="str">
        <f t="shared" si="129"/>
        <v xml:space="preserve"> раздела 3</v>
      </c>
      <c r="AZ179" s="92" t="str">
        <f t="shared" si="130"/>
        <v xml:space="preserve"> ф.0503151</v>
      </c>
      <c r="BA179" s="79" t="str">
        <f t="shared" si="131"/>
        <v/>
      </c>
      <c r="BB179" s="92" t="str">
        <f t="shared" si="132"/>
        <v xml:space="preserve"> - отрабатывать только на ф.0503152</v>
      </c>
    </row>
    <row r="180" spans="2:54" s="23" customFormat="1" ht="71.25" hidden="1" outlineLevel="1" x14ac:dyDescent="0.25">
      <c r="B180" s="378" t="str">
        <f>"М"&amp;COUNTA($C$116:C180)&amp;"_"&amp;MID(I180,5,3)&amp;"_"&amp;MID(S180,5,3)</f>
        <v>М65_152_151</v>
      </c>
      <c r="C180" s="25" t="s">
        <v>116</v>
      </c>
      <c r="D180" s="25" t="s">
        <v>116</v>
      </c>
      <c r="E180" s="25" t="s">
        <v>117</v>
      </c>
      <c r="F180" s="25" t="s">
        <v>116</v>
      </c>
      <c r="G180" s="25" t="s">
        <v>116</v>
      </c>
      <c r="H180" s="25" t="s">
        <v>116</v>
      </c>
      <c r="I180" s="25" t="s">
        <v>158</v>
      </c>
      <c r="J180" s="25"/>
      <c r="K180" s="25"/>
      <c r="L180" s="25"/>
      <c r="M180" s="25" t="s">
        <v>125</v>
      </c>
      <c r="N180" s="25" t="s">
        <v>1204</v>
      </c>
      <c r="O180" s="25" t="s">
        <v>1205</v>
      </c>
      <c r="P180" s="25" t="s">
        <v>143</v>
      </c>
      <c r="Q180" s="25"/>
      <c r="R180" s="26" t="s">
        <v>122</v>
      </c>
      <c r="S180" s="25" t="s">
        <v>154</v>
      </c>
      <c r="T180" s="25"/>
      <c r="U180" s="25" t="s">
        <v>141</v>
      </c>
      <c r="V180" s="25"/>
      <c r="W180" s="25" t="s">
        <v>125</v>
      </c>
      <c r="X180" s="25" t="s">
        <v>1204</v>
      </c>
      <c r="Y180" s="368"/>
      <c r="Z180" s="25" t="s">
        <v>1205</v>
      </c>
      <c r="AA180" s="25" t="s">
        <v>134</v>
      </c>
      <c r="AB180" s="25"/>
      <c r="AC180" s="90" t="str">
        <f t="shared" si="113"/>
        <v>стр.520 (детализированная) (кроме стр.по маске ***ХХХХХХ**ХХ****ХХХ) гр.8 раздела 3 ф.0503152 &lt;&gt; стр.520 (детализированная) (кроме стр.по маске ***ХХХХХХ**ХХ****ХХХ) гр.4 раздела 3 ф.0503151 - отрабатывать только на ф.0503152</v>
      </c>
      <c r="AD180" s="66" t="s">
        <v>123</v>
      </c>
      <c r="AE180" s="66" t="s">
        <v>123</v>
      </c>
      <c r="AF180" s="29" t="s">
        <v>1194</v>
      </c>
      <c r="AG180" s="30">
        <v>45415.634502314817</v>
      </c>
      <c r="AH180" s="32" t="s">
        <v>4</v>
      </c>
      <c r="AI180" s="32" t="s">
        <v>123</v>
      </c>
      <c r="AJ180" s="6">
        <f t="shared" si="114"/>
        <v>1</v>
      </c>
      <c r="AK180" s="6">
        <f t="shared" si="115"/>
        <v>0</v>
      </c>
      <c r="AL180" s="6">
        <f t="shared" si="116"/>
        <v>0</v>
      </c>
      <c r="AM180" s="92" t="str">
        <f t="shared" si="117"/>
        <v>стр.520 (детализированная)</v>
      </c>
      <c r="AN180" s="92" t="str">
        <f t="shared" si="118"/>
        <v xml:space="preserve"> (кроме стр.по маске ***ХХХХХХ**ХХ****ХХХ)</v>
      </c>
      <c r="AO180" s="92" t="str">
        <f t="shared" si="119"/>
        <v xml:space="preserve"> гр.8</v>
      </c>
      <c r="AP180" s="92" t="str">
        <f t="shared" si="120"/>
        <v/>
      </c>
      <c r="AQ180" s="92" t="str">
        <f t="shared" si="121"/>
        <v xml:space="preserve"> раздела 3</v>
      </c>
      <c r="AR180" s="92" t="str">
        <f t="shared" si="122"/>
        <v xml:space="preserve"> ф.0503152</v>
      </c>
      <c r="AS180" s="79" t="str">
        <f t="shared" si="123"/>
        <v/>
      </c>
      <c r="AT180" s="92" t="str">
        <f t="shared" si="124"/>
        <v xml:space="preserve"> &lt;&gt;</v>
      </c>
      <c r="AU180" s="92" t="str">
        <f t="shared" si="125"/>
        <v xml:space="preserve"> стр.520 (детализированная)</v>
      </c>
      <c r="AV180" s="92" t="str">
        <f t="shared" si="126"/>
        <v xml:space="preserve"> (кроме стр.по маске ***ХХХХХХ**ХХ****ХХХ)</v>
      </c>
      <c r="AW180" s="92" t="str">
        <f t="shared" si="127"/>
        <v xml:space="preserve"> гр.4</v>
      </c>
      <c r="AX180" s="92" t="str">
        <f t="shared" si="128"/>
        <v/>
      </c>
      <c r="AY180" s="92" t="str">
        <f t="shared" si="129"/>
        <v xml:space="preserve"> раздела 3</v>
      </c>
      <c r="AZ180" s="92" t="str">
        <f t="shared" si="130"/>
        <v xml:space="preserve"> ф.0503151</v>
      </c>
      <c r="BA180" s="79" t="str">
        <f t="shared" si="131"/>
        <v/>
      </c>
      <c r="BB180" s="92" t="str">
        <f t="shared" si="132"/>
        <v xml:space="preserve"> - отрабатывать только на ф.0503152</v>
      </c>
    </row>
    <row r="181" spans="2:54" s="23" customFormat="1" ht="71.25" hidden="1" outlineLevel="1" x14ac:dyDescent="0.25">
      <c r="B181" s="378" t="str">
        <f>"М"&amp;COUNTA($C$116:C181)&amp;"_"&amp;MID(I181,5,3)&amp;"_"&amp;MID(S181,5,3)</f>
        <v>М66_152_151</v>
      </c>
      <c r="C181" s="25" t="s">
        <v>116</v>
      </c>
      <c r="D181" s="25" t="s">
        <v>116</v>
      </c>
      <c r="E181" s="25" t="s">
        <v>117</v>
      </c>
      <c r="F181" s="25" t="s">
        <v>116</v>
      </c>
      <c r="G181" s="25" t="s">
        <v>116</v>
      </c>
      <c r="H181" s="25" t="s">
        <v>116</v>
      </c>
      <c r="I181" s="25" t="s">
        <v>158</v>
      </c>
      <c r="J181" s="25"/>
      <c r="K181" s="25"/>
      <c r="L181" s="25"/>
      <c r="M181" s="25" t="s">
        <v>125</v>
      </c>
      <c r="N181" s="25" t="s">
        <v>1204</v>
      </c>
      <c r="O181" s="25" t="s">
        <v>1205</v>
      </c>
      <c r="P181" s="25" t="s">
        <v>140</v>
      </c>
      <c r="Q181" s="25"/>
      <c r="R181" s="26" t="s">
        <v>122</v>
      </c>
      <c r="S181" s="25" t="s">
        <v>154</v>
      </c>
      <c r="T181" s="25"/>
      <c r="U181" s="25" t="s">
        <v>142</v>
      </c>
      <c r="V181" s="25"/>
      <c r="W181" s="25" t="s">
        <v>125</v>
      </c>
      <c r="X181" s="25" t="s">
        <v>1204</v>
      </c>
      <c r="Y181" s="368"/>
      <c r="Z181" s="25" t="s">
        <v>1205</v>
      </c>
      <c r="AA181" s="25" t="s">
        <v>134</v>
      </c>
      <c r="AB181" s="25"/>
      <c r="AC181" s="90" t="str">
        <f t="shared" si="113"/>
        <v>стр.520 (детализированная) (кроме стр.по маске ***ХХХХХХ**ХХ****ХХХ) гр.9 раздела 3 ф.0503152 &lt;&gt; стр.520 (детализированная) (кроме стр.по маске ***ХХХХХХ**ХХ****ХХХ) гр.4 раздела 3 ф.0503151 - отрабатывать только на ф.0503152</v>
      </c>
      <c r="AD181" s="66" t="s">
        <v>123</v>
      </c>
      <c r="AE181" s="66" t="s">
        <v>123</v>
      </c>
      <c r="AF181" s="29" t="s">
        <v>1194</v>
      </c>
      <c r="AG181" s="30">
        <v>45415.634513888886</v>
      </c>
      <c r="AH181" s="32" t="s">
        <v>4</v>
      </c>
      <c r="AI181" s="32" t="s">
        <v>123</v>
      </c>
      <c r="AJ181" s="6">
        <f t="shared" si="114"/>
        <v>1</v>
      </c>
      <c r="AK181" s="6">
        <f t="shared" si="115"/>
        <v>0</v>
      </c>
      <c r="AL181" s="6">
        <f t="shared" si="116"/>
        <v>0</v>
      </c>
      <c r="AM181" s="92" t="str">
        <f t="shared" si="117"/>
        <v>стр.520 (детализированная)</v>
      </c>
      <c r="AN181" s="92" t="str">
        <f t="shared" si="118"/>
        <v xml:space="preserve"> (кроме стр.по маске ***ХХХХХХ**ХХ****ХХХ)</v>
      </c>
      <c r="AO181" s="92" t="str">
        <f t="shared" si="119"/>
        <v xml:space="preserve"> гр.9</v>
      </c>
      <c r="AP181" s="92" t="str">
        <f t="shared" si="120"/>
        <v/>
      </c>
      <c r="AQ181" s="92" t="str">
        <f t="shared" si="121"/>
        <v xml:space="preserve"> раздела 3</v>
      </c>
      <c r="AR181" s="92" t="str">
        <f t="shared" si="122"/>
        <v xml:space="preserve"> ф.0503152</v>
      </c>
      <c r="AS181" s="79" t="str">
        <f t="shared" si="123"/>
        <v/>
      </c>
      <c r="AT181" s="92" t="str">
        <f t="shared" si="124"/>
        <v xml:space="preserve"> &lt;&gt;</v>
      </c>
      <c r="AU181" s="92" t="str">
        <f t="shared" si="125"/>
        <v xml:space="preserve"> стр.520 (детализированная)</v>
      </c>
      <c r="AV181" s="92" t="str">
        <f t="shared" si="126"/>
        <v xml:space="preserve"> (кроме стр.по маске ***ХХХХХХ**ХХ****ХХХ)</v>
      </c>
      <c r="AW181" s="92" t="str">
        <f t="shared" si="127"/>
        <v xml:space="preserve"> гр.4</v>
      </c>
      <c r="AX181" s="92" t="str">
        <f t="shared" si="128"/>
        <v/>
      </c>
      <c r="AY181" s="92" t="str">
        <f t="shared" si="129"/>
        <v xml:space="preserve"> раздела 3</v>
      </c>
      <c r="AZ181" s="92" t="str">
        <f t="shared" si="130"/>
        <v xml:space="preserve"> ф.0503151</v>
      </c>
      <c r="BA181" s="79" t="str">
        <f t="shared" si="131"/>
        <v/>
      </c>
      <c r="BB181" s="92" t="str">
        <f t="shared" si="132"/>
        <v xml:space="preserve"> - отрабатывать только на ф.0503152</v>
      </c>
    </row>
    <row r="182" spans="2:54" s="23" customFormat="1" ht="71.25" hidden="1" outlineLevel="1" x14ac:dyDescent="0.25">
      <c r="B182" s="378" t="str">
        <f>"М"&amp;COUNTA($C$116:C182)&amp;"_"&amp;MID(I182,5,3)&amp;"_"&amp;MID(S182,5,3)</f>
        <v>М67_152_151</v>
      </c>
      <c r="C182" s="25" t="s">
        <v>116</v>
      </c>
      <c r="D182" s="25" t="s">
        <v>116</v>
      </c>
      <c r="E182" s="25" t="s">
        <v>117</v>
      </c>
      <c r="F182" s="25" t="s">
        <v>116</v>
      </c>
      <c r="G182" s="25" t="s">
        <v>116</v>
      </c>
      <c r="H182" s="25" t="s">
        <v>116</v>
      </c>
      <c r="I182" s="25" t="s">
        <v>158</v>
      </c>
      <c r="J182" s="25"/>
      <c r="K182" s="25"/>
      <c r="L182" s="25"/>
      <c r="M182" s="25" t="s">
        <v>125</v>
      </c>
      <c r="N182" s="25" t="s">
        <v>1204</v>
      </c>
      <c r="O182" s="25" t="s">
        <v>1205</v>
      </c>
      <c r="P182" s="25" t="s">
        <v>135</v>
      </c>
      <c r="Q182" s="25"/>
      <c r="R182" s="26" t="s">
        <v>122</v>
      </c>
      <c r="S182" s="25" t="s">
        <v>154</v>
      </c>
      <c r="T182" s="25"/>
      <c r="U182" s="25" t="s">
        <v>1197</v>
      </c>
      <c r="V182" s="25"/>
      <c r="W182" s="25" t="s">
        <v>125</v>
      </c>
      <c r="X182" s="25" t="s">
        <v>1204</v>
      </c>
      <c r="Y182" s="368"/>
      <c r="Z182" s="25" t="s">
        <v>1205</v>
      </c>
      <c r="AA182" s="25" t="s">
        <v>134</v>
      </c>
      <c r="AB182" s="25"/>
      <c r="AC182" s="90" t="str">
        <f t="shared" si="113"/>
        <v>стр.520 (детализированная) (кроме стр.по маске ***ХХХХХХ**ХХ****ХХХ) гр.10 раздела 3 ф.0503152 &lt;&gt; стр.520 (детализированная) (кроме стр.по маске ***ХХХХХХ**ХХ****ХХХ) гр.4 раздела 3 ф.0503151 - отрабатывать только на ф.0503152</v>
      </c>
      <c r="AD182" s="66" t="s">
        <v>123</v>
      </c>
      <c r="AE182" s="66" t="s">
        <v>123</v>
      </c>
      <c r="AF182" s="29" t="s">
        <v>1194</v>
      </c>
      <c r="AG182" s="30">
        <v>45415.634525462963</v>
      </c>
      <c r="AH182" s="32" t="s">
        <v>4</v>
      </c>
      <c r="AI182" s="32" t="s">
        <v>123</v>
      </c>
      <c r="AJ182" s="6">
        <f t="shared" si="114"/>
        <v>1</v>
      </c>
      <c r="AK182" s="6">
        <f t="shared" si="115"/>
        <v>0</v>
      </c>
      <c r="AL182" s="6">
        <f t="shared" si="116"/>
        <v>0</v>
      </c>
      <c r="AM182" s="92" t="str">
        <f t="shared" si="117"/>
        <v>стр.520 (детализированная)</v>
      </c>
      <c r="AN182" s="92" t="str">
        <f t="shared" si="118"/>
        <v xml:space="preserve"> (кроме стр.по маске ***ХХХХХХ**ХХ****ХХХ)</v>
      </c>
      <c r="AO182" s="92" t="str">
        <f t="shared" si="119"/>
        <v xml:space="preserve"> гр.10</v>
      </c>
      <c r="AP182" s="92" t="str">
        <f t="shared" si="120"/>
        <v/>
      </c>
      <c r="AQ182" s="92" t="str">
        <f t="shared" si="121"/>
        <v xml:space="preserve"> раздела 3</v>
      </c>
      <c r="AR182" s="92" t="str">
        <f t="shared" si="122"/>
        <v xml:space="preserve"> ф.0503152</v>
      </c>
      <c r="AS182" s="79" t="str">
        <f t="shared" si="123"/>
        <v/>
      </c>
      <c r="AT182" s="92" t="str">
        <f t="shared" si="124"/>
        <v xml:space="preserve"> &lt;&gt;</v>
      </c>
      <c r="AU182" s="92" t="str">
        <f t="shared" si="125"/>
        <v xml:space="preserve"> стр.520 (детализированная)</v>
      </c>
      <c r="AV182" s="92" t="str">
        <f t="shared" si="126"/>
        <v xml:space="preserve"> (кроме стр.по маске ***ХХХХХХ**ХХ****ХХХ)</v>
      </c>
      <c r="AW182" s="92" t="str">
        <f t="shared" si="127"/>
        <v xml:space="preserve"> гр.4</v>
      </c>
      <c r="AX182" s="92" t="str">
        <f t="shared" si="128"/>
        <v/>
      </c>
      <c r="AY182" s="92" t="str">
        <f t="shared" si="129"/>
        <v xml:space="preserve"> раздела 3</v>
      </c>
      <c r="AZ182" s="92" t="str">
        <f t="shared" si="130"/>
        <v xml:space="preserve"> ф.0503151</v>
      </c>
      <c r="BA182" s="79" t="str">
        <f t="shared" si="131"/>
        <v/>
      </c>
      <c r="BB182" s="92" t="str">
        <f t="shared" si="132"/>
        <v xml:space="preserve"> - отрабатывать только на ф.0503152</v>
      </c>
    </row>
    <row r="183" spans="2:54" s="23" customFormat="1" ht="71.25" hidden="1" outlineLevel="1" x14ac:dyDescent="0.25">
      <c r="B183" s="378" t="str">
        <f>"М"&amp;COUNTA($C$116:C183)&amp;"_"&amp;MID(I183,5,3)&amp;"_"&amp;MID(S183,5,3)</f>
        <v>М68_152_151</v>
      </c>
      <c r="C183" s="25" t="s">
        <v>116</v>
      </c>
      <c r="D183" s="25" t="s">
        <v>116</v>
      </c>
      <c r="E183" s="25" t="s">
        <v>117</v>
      </c>
      <c r="F183" s="25" t="s">
        <v>116</v>
      </c>
      <c r="G183" s="25" t="s">
        <v>116</v>
      </c>
      <c r="H183" s="25" t="s">
        <v>116</v>
      </c>
      <c r="I183" s="25" t="s">
        <v>158</v>
      </c>
      <c r="J183" s="25"/>
      <c r="K183" s="25"/>
      <c r="L183" s="25"/>
      <c r="M183" s="25" t="s">
        <v>125</v>
      </c>
      <c r="N183" s="25" t="s">
        <v>1204</v>
      </c>
      <c r="O183" s="25" t="s">
        <v>1205</v>
      </c>
      <c r="P183" s="25" t="s">
        <v>141</v>
      </c>
      <c r="Q183" s="25"/>
      <c r="R183" s="26" t="s">
        <v>122</v>
      </c>
      <c r="S183" s="25" t="s">
        <v>154</v>
      </c>
      <c r="T183" s="25"/>
      <c r="U183" s="25" t="s">
        <v>510</v>
      </c>
      <c r="V183" s="25"/>
      <c r="W183" s="25" t="s">
        <v>125</v>
      </c>
      <c r="X183" s="25" t="s">
        <v>1204</v>
      </c>
      <c r="Y183" s="368"/>
      <c r="Z183" s="25" t="s">
        <v>1205</v>
      </c>
      <c r="AA183" s="25" t="s">
        <v>134</v>
      </c>
      <c r="AB183" s="25"/>
      <c r="AC183" s="90" t="str">
        <f t="shared" si="113"/>
        <v>стр.520 (детализированная) (кроме стр.по маске ***ХХХХХХ**ХХ****ХХХ) гр.11 раздела 3 ф.0503152 &lt;&gt; стр.520 (детализированная) (кроме стр.по маске ***ХХХХХХ**ХХ****ХХХ) гр.4 раздела 3 ф.0503151 - отрабатывать только на ф.0503152</v>
      </c>
      <c r="AD183" s="66" t="s">
        <v>123</v>
      </c>
      <c r="AE183" s="66" t="s">
        <v>123</v>
      </c>
      <c r="AF183" s="29" t="s">
        <v>1194</v>
      </c>
      <c r="AG183" s="30">
        <v>45415.634525462963</v>
      </c>
      <c r="AH183" s="32" t="s">
        <v>4</v>
      </c>
      <c r="AI183" s="32" t="s">
        <v>123</v>
      </c>
      <c r="AJ183" s="6">
        <f t="shared" si="114"/>
        <v>1</v>
      </c>
      <c r="AK183" s="6">
        <f t="shared" si="115"/>
        <v>0</v>
      </c>
      <c r="AL183" s="6">
        <f t="shared" si="116"/>
        <v>0</v>
      </c>
      <c r="AM183" s="92" t="str">
        <f t="shared" si="117"/>
        <v>стр.520 (детализированная)</v>
      </c>
      <c r="AN183" s="92" t="str">
        <f t="shared" si="118"/>
        <v xml:space="preserve"> (кроме стр.по маске ***ХХХХХХ**ХХ****ХХХ)</v>
      </c>
      <c r="AO183" s="92" t="str">
        <f t="shared" si="119"/>
        <v xml:space="preserve"> гр.11</v>
      </c>
      <c r="AP183" s="92" t="str">
        <f t="shared" si="120"/>
        <v/>
      </c>
      <c r="AQ183" s="92" t="str">
        <f t="shared" si="121"/>
        <v xml:space="preserve"> раздела 3</v>
      </c>
      <c r="AR183" s="92" t="str">
        <f t="shared" si="122"/>
        <v xml:space="preserve"> ф.0503152</v>
      </c>
      <c r="AS183" s="79" t="str">
        <f t="shared" si="123"/>
        <v/>
      </c>
      <c r="AT183" s="92" t="str">
        <f t="shared" si="124"/>
        <v xml:space="preserve"> &lt;&gt;</v>
      </c>
      <c r="AU183" s="92" t="str">
        <f t="shared" si="125"/>
        <v xml:space="preserve"> стр.520 (детализированная)</v>
      </c>
      <c r="AV183" s="92" t="str">
        <f t="shared" si="126"/>
        <v xml:space="preserve"> (кроме стр.по маске ***ХХХХХХ**ХХ****ХХХ)</v>
      </c>
      <c r="AW183" s="92" t="str">
        <f t="shared" si="127"/>
        <v xml:space="preserve"> гр.4</v>
      </c>
      <c r="AX183" s="92" t="str">
        <f t="shared" si="128"/>
        <v/>
      </c>
      <c r="AY183" s="92" t="str">
        <f t="shared" si="129"/>
        <v xml:space="preserve"> раздела 3</v>
      </c>
      <c r="AZ183" s="92" t="str">
        <f t="shared" si="130"/>
        <v xml:space="preserve"> ф.0503151</v>
      </c>
      <c r="BA183" s="79" t="str">
        <f t="shared" si="131"/>
        <v/>
      </c>
      <c r="BB183" s="92" t="str">
        <f t="shared" si="132"/>
        <v xml:space="preserve"> - отрабатывать только на ф.0503152</v>
      </c>
    </row>
    <row r="184" spans="2:54" s="23" customFormat="1" ht="71.25" hidden="1" outlineLevel="1" x14ac:dyDescent="0.25">
      <c r="B184" s="378" t="str">
        <f>"М"&amp;COUNTA($C$116:C184)&amp;"_"&amp;MID(I184,5,3)&amp;"_"&amp;MID(S184,5,3)</f>
        <v>М69_152_151</v>
      </c>
      <c r="C184" s="25" t="s">
        <v>116</v>
      </c>
      <c r="D184" s="25" t="s">
        <v>116</v>
      </c>
      <c r="E184" s="25" t="s">
        <v>117</v>
      </c>
      <c r="F184" s="25" t="s">
        <v>116</v>
      </c>
      <c r="G184" s="25" t="s">
        <v>116</v>
      </c>
      <c r="H184" s="25" t="s">
        <v>116</v>
      </c>
      <c r="I184" s="25" t="s">
        <v>158</v>
      </c>
      <c r="J184" s="25"/>
      <c r="K184" s="25"/>
      <c r="L184" s="25"/>
      <c r="M184" s="25" t="s">
        <v>125</v>
      </c>
      <c r="N184" s="25" t="s">
        <v>1204</v>
      </c>
      <c r="O184" s="25" t="s">
        <v>1205</v>
      </c>
      <c r="P184" s="25" t="s">
        <v>142</v>
      </c>
      <c r="Q184" s="25"/>
      <c r="R184" s="26" t="s">
        <v>122</v>
      </c>
      <c r="S184" s="25" t="s">
        <v>154</v>
      </c>
      <c r="T184" s="25"/>
      <c r="U184" s="25" t="s">
        <v>135</v>
      </c>
      <c r="V184" s="25"/>
      <c r="W184" s="25" t="s">
        <v>125</v>
      </c>
      <c r="X184" s="25" t="s">
        <v>1204</v>
      </c>
      <c r="Y184" s="368"/>
      <c r="Z184" s="25" t="s">
        <v>1205</v>
      </c>
      <c r="AA184" s="25" t="s">
        <v>134</v>
      </c>
      <c r="AB184" s="25"/>
      <c r="AC184" s="90" t="str">
        <f t="shared" si="113"/>
        <v>стр.520 (детализированная) (кроме стр.по маске ***ХХХХХХ**ХХ****ХХХ) гр.12 раздела 3 ф.0503152 &lt;&gt; стр.520 (детализированная) (кроме стр.по маске ***ХХХХХХ**ХХ****ХХХ) гр.4 раздела 3 ф.0503151 - отрабатывать только на ф.0503152</v>
      </c>
      <c r="AD184" s="66" t="s">
        <v>123</v>
      </c>
      <c r="AE184" s="66" t="s">
        <v>123</v>
      </c>
      <c r="AF184" s="29" t="s">
        <v>1194</v>
      </c>
      <c r="AG184" s="30">
        <v>45415.63453703704</v>
      </c>
      <c r="AH184" s="32" t="s">
        <v>4</v>
      </c>
      <c r="AI184" s="32" t="s">
        <v>123</v>
      </c>
      <c r="AJ184" s="6">
        <f t="shared" si="114"/>
        <v>1</v>
      </c>
      <c r="AK184" s="6">
        <f t="shared" si="115"/>
        <v>0</v>
      </c>
      <c r="AL184" s="6">
        <f t="shared" si="116"/>
        <v>0</v>
      </c>
      <c r="AM184" s="92" t="str">
        <f t="shared" si="117"/>
        <v>стр.520 (детализированная)</v>
      </c>
      <c r="AN184" s="92" t="str">
        <f t="shared" si="118"/>
        <v xml:space="preserve"> (кроме стр.по маске ***ХХХХХХ**ХХ****ХХХ)</v>
      </c>
      <c r="AO184" s="92" t="str">
        <f t="shared" si="119"/>
        <v xml:space="preserve"> гр.12</v>
      </c>
      <c r="AP184" s="92" t="str">
        <f t="shared" si="120"/>
        <v/>
      </c>
      <c r="AQ184" s="92" t="str">
        <f t="shared" si="121"/>
        <v xml:space="preserve"> раздела 3</v>
      </c>
      <c r="AR184" s="92" t="str">
        <f t="shared" si="122"/>
        <v xml:space="preserve"> ф.0503152</v>
      </c>
      <c r="AS184" s="79" t="str">
        <f t="shared" si="123"/>
        <v/>
      </c>
      <c r="AT184" s="92" t="str">
        <f t="shared" si="124"/>
        <v xml:space="preserve"> &lt;&gt;</v>
      </c>
      <c r="AU184" s="92" t="str">
        <f t="shared" si="125"/>
        <v xml:space="preserve"> стр.520 (детализированная)</v>
      </c>
      <c r="AV184" s="92" t="str">
        <f t="shared" si="126"/>
        <v xml:space="preserve"> (кроме стр.по маске ***ХХХХХХ**ХХ****ХХХ)</v>
      </c>
      <c r="AW184" s="92" t="str">
        <f t="shared" si="127"/>
        <v xml:space="preserve"> гр.4</v>
      </c>
      <c r="AX184" s="92" t="str">
        <f t="shared" si="128"/>
        <v/>
      </c>
      <c r="AY184" s="92" t="str">
        <f t="shared" si="129"/>
        <v xml:space="preserve"> раздела 3</v>
      </c>
      <c r="AZ184" s="92" t="str">
        <f t="shared" si="130"/>
        <v xml:space="preserve"> ф.0503151</v>
      </c>
      <c r="BA184" s="79" t="str">
        <f t="shared" si="131"/>
        <v/>
      </c>
      <c r="BB184" s="92" t="str">
        <f t="shared" si="132"/>
        <v xml:space="preserve"> - отрабатывать только на ф.0503152</v>
      </c>
    </row>
    <row r="185" spans="2:54" s="23" customFormat="1" ht="71.25" hidden="1" outlineLevel="1" x14ac:dyDescent="0.25">
      <c r="B185" s="378" t="str">
        <f>"М"&amp;COUNTA($C$116:C185)&amp;"_"&amp;MID(I185,5,3)&amp;"_"&amp;MID(S185,5,3)</f>
        <v>М70_152_151</v>
      </c>
      <c r="C185" s="25" t="s">
        <v>116</v>
      </c>
      <c r="D185" s="25" t="s">
        <v>116</v>
      </c>
      <c r="E185" s="25" t="s">
        <v>117</v>
      </c>
      <c r="F185" s="25" t="s">
        <v>116</v>
      </c>
      <c r="G185" s="25" t="s">
        <v>116</v>
      </c>
      <c r="H185" s="25" t="s">
        <v>116</v>
      </c>
      <c r="I185" s="25" t="s">
        <v>158</v>
      </c>
      <c r="J185" s="25"/>
      <c r="K185" s="25"/>
      <c r="L185" s="25"/>
      <c r="M185" s="25" t="s">
        <v>125</v>
      </c>
      <c r="N185" s="25" t="s">
        <v>1204</v>
      </c>
      <c r="O185" s="25" t="s">
        <v>1205</v>
      </c>
      <c r="P185" s="25" t="s">
        <v>510</v>
      </c>
      <c r="Q185" s="25"/>
      <c r="R185" s="26" t="s">
        <v>122</v>
      </c>
      <c r="S185" s="25" t="s">
        <v>154</v>
      </c>
      <c r="T185" s="25"/>
      <c r="U185" s="25" t="s">
        <v>702</v>
      </c>
      <c r="V185" s="25"/>
      <c r="W185" s="25" t="s">
        <v>125</v>
      </c>
      <c r="X185" s="25" t="s">
        <v>1204</v>
      </c>
      <c r="Y185" s="368"/>
      <c r="Z185" s="25" t="s">
        <v>1205</v>
      </c>
      <c r="AA185" s="25" t="s">
        <v>134</v>
      </c>
      <c r="AB185" s="25"/>
      <c r="AC185" s="90" t="str">
        <f t="shared" si="113"/>
        <v>стр.520 (детализированная) (кроме стр.по маске ***ХХХХХХ**ХХ****ХХХ) гр.13 раздела 3 ф.0503152 &lt;&gt; стр.520 (детализированная) (кроме стр.по маске ***ХХХХХХ**ХХ****ХХХ) гр.4 раздела 3 ф.0503151 - отрабатывать только на ф.0503152</v>
      </c>
      <c r="AD185" s="66" t="s">
        <v>123</v>
      </c>
      <c r="AE185" s="66" t="s">
        <v>123</v>
      </c>
      <c r="AF185" s="29" t="s">
        <v>1194</v>
      </c>
      <c r="AG185" s="30">
        <v>45415.634548611109</v>
      </c>
      <c r="AH185" s="32" t="s">
        <v>4</v>
      </c>
      <c r="AI185" s="32" t="s">
        <v>123</v>
      </c>
      <c r="AJ185" s="6">
        <f t="shared" si="114"/>
        <v>1</v>
      </c>
      <c r="AK185" s="6">
        <f t="shared" si="115"/>
        <v>0</v>
      </c>
      <c r="AL185" s="6">
        <f t="shared" si="116"/>
        <v>0</v>
      </c>
      <c r="AM185" s="92" t="str">
        <f t="shared" si="117"/>
        <v>стр.520 (детализированная)</v>
      </c>
      <c r="AN185" s="92" t="str">
        <f t="shared" si="118"/>
        <v xml:space="preserve"> (кроме стр.по маске ***ХХХХХХ**ХХ****ХХХ)</v>
      </c>
      <c r="AO185" s="92" t="str">
        <f t="shared" si="119"/>
        <v xml:space="preserve"> гр.13</v>
      </c>
      <c r="AP185" s="92" t="str">
        <f t="shared" si="120"/>
        <v/>
      </c>
      <c r="AQ185" s="92" t="str">
        <f t="shared" si="121"/>
        <v xml:space="preserve"> раздела 3</v>
      </c>
      <c r="AR185" s="92" t="str">
        <f t="shared" si="122"/>
        <v xml:space="preserve"> ф.0503152</v>
      </c>
      <c r="AS185" s="79" t="str">
        <f t="shared" si="123"/>
        <v/>
      </c>
      <c r="AT185" s="92" t="str">
        <f t="shared" si="124"/>
        <v xml:space="preserve"> &lt;&gt;</v>
      </c>
      <c r="AU185" s="92" t="str">
        <f t="shared" si="125"/>
        <v xml:space="preserve"> стр.520 (детализированная)</v>
      </c>
      <c r="AV185" s="92" t="str">
        <f t="shared" si="126"/>
        <v xml:space="preserve"> (кроме стр.по маске ***ХХХХХХ**ХХ****ХХХ)</v>
      </c>
      <c r="AW185" s="92" t="str">
        <f t="shared" si="127"/>
        <v xml:space="preserve"> гр.4</v>
      </c>
      <c r="AX185" s="92" t="str">
        <f t="shared" si="128"/>
        <v/>
      </c>
      <c r="AY185" s="92" t="str">
        <f t="shared" si="129"/>
        <v xml:space="preserve"> раздела 3</v>
      </c>
      <c r="AZ185" s="92" t="str">
        <f t="shared" si="130"/>
        <v xml:space="preserve"> ф.0503151</v>
      </c>
      <c r="BA185" s="79" t="str">
        <f t="shared" si="131"/>
        <v/>
      </c>
      <c r="BB185" s="92" t="str">
        <f t="shared" si="132"/>
        <v xml:space="preserve"> - отрабатывать только на ф.0503152</v>
      </c>
    </row>
    <row r="186" spans="2:54" s="23" customFormat="1" ht="42.75" hidden="1" outlineLevel="1" x14ac:dyDescent="0.25">
      <c r="B186" s="378" t="str">
        <f>"М"&amp;COUNTA($C$116:C186)&amp;"_"&amp;MID(I186,5,3)&amp;"_"&amp;MID(S186,5,3)</f>
        <v>М71_152_151</v>
      </c>
      <c r="C186" s="25" t="s">
        <v>116</v>
      </c>
      <c r="D186" s="25" t="s">
        <v>116</v>
      </c>
      <c r="E186" s="25" t="s">
        <v>117</v>
      </c>
      <c r="F186" s="25" t="s">
        <v>116</v>
      </c>
      <c r="G186" s="25" t="s">
        <v>116</v>
      </c>
      <c r="H186" s="25" t="s">
        <v>116</v>
      </c>
      <c r="I186" s="25" t="s">
        <v>158</v>
      </c>
      <c r="J186" s="25"/>
      <c r="K186" s="25"/>
      <c r="L186" s="25"/>
      <c r="M186" s="25" t="s">
        <v>125</v>
      </c>
      <c r="N186" s="25" t="s">
        <v>1207</v>
      </c>
      <c r="O186" s="25"/>
      <c r="P186" s="25" t="s">
        <v>134</v>
      </c>
      <c r="Q186" s="25"/>
      <c r="R186" s="26" t="s">
        <v>122</v>
      </c>
      <c r="S186" s="25" t="s">
        <v>154</v>
      </c>
      <c r="T186" s="25"/>
      <c r="U186" s="25" t="s">
        <v>1182</v>
      </c>
      <c r="V186" s="25"/>
      <c r="W186" s="25" t="s">
        <v>125</v>
      </c>
      <c r="X186" s="25" t="s">
        <v>1207</v>
      </c>
      <c r="Y186" s="368"/>
      <c r="Z186" s="25"/>
      <c r="AA186" s="25" t="s">
        <v>134</v>
      </c>
      <c r="AB186" s="25"/>
      <c r="AC186" s="90" t="str">
        <f t="shared" si="113"/>
        <v>стр.620 (итоговая) гр.4 раздела 3 ф.0503152 &lt;&gt; стр.620 (итоговая) гр.4 раздела 3 ф.0503151 - отрабатывать только на ф.0503152</v>
      </c>
      <c r="AD186" s="66" t="s">
        <v>123</v>
      </c>
      <c r="AE186" s="66" t="s">
        <v>123</v>
      </c>
      <c r="AF186" s="29" t="s">
        <v>1194</v>
      </c>
      <c r="AG186" s="30">
        <v>45415.634560185186</v>
      </c>
      <c r="AH186" s="32" t="s">
        <v>4</v>
      </c>
      <c r="AI186" s="32" t="s">
        <v>123</v>
      </c>
      <c r="AJ186" s="6">
        <f t="shared" si="114"/>
        <v>1</v>
      </c>
      <c r="AK186" s="6">
        <f t="shared" si="115"/>
        <v>0</v>
      </c>
      <c r="AL186" s="6">
        <f t="shared" si="116"/>
        <v>0</v>
      </c>
      <c r="AM186" s="92" t="str">
        <f t="shared" si="117"/>
        <v>стр.620 (итоговая)</v>
      </c>
      <c r="AN186" s="92" t="str">
        <f t="shared" si="118"/>
        <v/>
      </c>
      <c r="AO186" s="92" t="str">
        <f t="shared" si="119"/>
        <v xml:space="preserve"> гр.4</v>
      </c>
      <c r="AP186" s="92" t="str">
        <f t="shared" si="120"/>
        <v/>
      </c>
      <c r="AQ186" s="92" t="str">
        <f t="shared" si="121"/>
        <v xml:space="preserve"> раздела 3</v>
      </c>
      <c r="AR186" s="92" t="str">
        <f t="shared" si="122"/>
        <v xml:space="preserve"> ф.0503152</v>
      </c>
      <c r="AS186" s="79" t="str">
        <f t="shared" si="123"/>
        <v/>
      </c>
      <c r="AT186" s="92" t="str">
        <f t="shared" si="124"/>
        <v xml:space="preserve"> &lt;&gt;</v>
      </c>
      <c r="AU186" s="92" t="str">
        <f t="shared" si="125"/>
        <v xml:space="preserve"> стр.620 (итоговая)</v>
      </c>
      <c r="AV186" s="92" t="str">
        <f t="shared" si="126"/>
        <v/>
      </c>
      <c r="AW186" s="92" t="str">
        <f t="shared" si="127"/>
        <v xml:space="preserve"> гр.4</v>
      </c>
      <c r="AX186" s="92" t="str">
        <f t="shared" si="128"/>
        <v/>
      </c>
      <c r="AY186" s="92" t="str">
        <f t="shared" si="129"/>
        <v xml:space="preserve"> раздела 3</v>
      </c>
      <c r="AZ186" s="92" t="str">
        <f t="shared" si="130"/>
        <v xml:space="preserve"> ф.0503151</v>
      </c>
      <c r="BA186" s="79" t="str">
        <f t="shared" si="131"/>
        <v/>
      </c>
      <c r="BB186" s="92" t="str">
        <f t="shared" si="132"/>
        <v xml:space="preserve"> - отрабатывать только на ф.0503152</v>
      </c>
    </row>
    <row r="187" spans="2:54" s="23" customFormat="1" ht="42.75" hidden="1" outlineLevel="1" x14ac:dyDescent="0.25">
      <c r="B187" s="378" t="str">
        <f>"М"&amp;COUNTA($C$116:C187)&amp;"_"&amp;MID(I187,5,3)&amp;"_"&amp;MID(S187,5,3)</f>
        <v>М72_152_151</v>
      </c>
      <c r="C187" s="25" t="s">
        <v>116</v>
      </c>
      <c r="D187" s="25" t="s">
        <v>116</v>
      </c>
      <c r="E187" s="25" t="s">
        <v>117</v>
      </c>
      <c r="F187" s="25" t="s">
        <v>116</v>
      </c>
      <c r="G187" s="25" t="s">
        <v>116</v>
      </c>
      <c r="H187" s="25" t="s">
        <v>116</v>
      </c>
      <c r="I187" s="25" t="s">
        <v>158</v>
      </c>
      <c r="J187" s="25"/>
      <c r="K187" s="25"/>
      <c r="L187" s="25"/>
      <c r="M187" s="25" t="s">
        <v>125</v>
      </c>
      <c r="N187" s="25" t="s">
        <v>1207</v>
      </c>
      <c r="O187" s="25"/>
      <c r="P187" s="25" t="s">
        <v>124</v>
      </c>
      <c r="Q187" s="25"/>
      <c r="R187" s="26" t="s">
        <v>122</v>
      </c>
      <c r="S187" s="25" t="s">
        <v>154</v>
      </c>
      <c r="T187" s="25"/>
      <c r="U187" s="25" t="s">
        <v>1195</v>
      </c>
      <c r="V187" s="25"/>
      <c r="W187" s="25" t="s">
        <v>125</v>
      </c>
      <c r="X187" s="25" t="s">
        <v>1207</v>
      </c>
      <c r="Y187" s="368"/>
      <c r="Z187" s="25"/>
      <c r="AA187" s="25" t="s">
        <v>134</v>
      </c>
      <c r="AB187" s="25"/>
      <c r="AC187" s="90" t="str">
        <f t="shared" si="113"/>
        <v>стр.620 (итоговая) гр.5 раздела 3 ф.0503152 &lt;&gt; стр.620 (итоговая) гр.4 раздела 3 ф.0503151 - отрабатывать только на ф.0503152</v>
      </c>
      <c r="AD187" s="66" t="s">
        <v>123</v>
      </c>
      <c r="AE187" s="66" t="s">
        <v>123</v>
      </c>
      <c r="AF187" s="29" t="s">
        <v>1194</v>
      </c>
      <c r="AG187" s="30">
        <v>45415.634571759256</v>
      </c>
      <c r="AH187" s="32" t="s">
        <v>4</v>
      </c>
      <c r="AI187" s="32" t="s">
        <v>123</v>
      </c>
      <c r="AJ187" s="6">
        <f t="shared" si="114"/>
        <v>1</v>
      </c>
      <c r="AK187" s="6">
        <f t="shared" si="115"/>
        <v>0</v>
      </c>
      <c r="AL187" s="6">
        <f t="shared" si="116"/>
        <v>0</v>
      </c>
      <c r="AM187" s="92" t="str">
        <f t="shared" si="117"/>
        <v>стр.620 (итоговая)</v>
      </c>
      <c r="AN187" s="92" t="str">
        <f t="shared" si="118"/>
        <v/>
      </c>
      <c r="AO187" s="92" t="str">
        <f t="shared" si="119"/>
        <v xml:space="preserve"> гр.5</v>
      </c>
      <c r="AP187" s="92" t="str">
        <f t="shared" si="120"/>
        <v/>
      </c>
      <c r="AQ187" s="92" t="str">
        <f t="shared" si="121"/>
        <v xml:space="preserve"> раздела 3</v>
      </c>
      <c r="AR187" s="92" t="str">
        <f t="shared" si="122"/>
        <v xml:space="preserve"> ф.0503152</v>
      </c>
      <c r="AS187" s="79" t="str">
        <f t="shared" si="123"/>
        <v/>
      </c>
      <c r="AT187" s="92" t="str">
        <f t="shared" si="124"/>
        <v xml:space="preserve"> &lt;&gt;</v>
      </c>
      <c r="AU187" s="92" t="str">
        <f t="shared" si="125"/>
        <v xml:space="preserve"> стр.620 (итоговая)</v>
      </c>
      <c r="AV187" s="92" t="str">
        <f t="shared" si="126"/>
        <v/>
      </c>
      <c r="AW187" s="92" t="str">
        <f t="shared" si="127"/>
        <v xml:space="preserve"> гр.4</v>
      </c>
      <c r="AX187" s="92" t="str">
        <f t="shared" si="128"/>
        <v/>
      </c>
      <c r="AY187" s="92" t="str">
        <f t="shared" si="129"/>
        <v xml:space="preserve"> раздела 3</v>
      </c>
      <c r="AZ187" s="92" t="str">
        <f t="shared" si="130"/>
        <v xml:space="preserve"> ф.0503151</v>
      </c>
      <c r="BA187" s="79" t="str">
        <f t="shared" si="131"/>
        <v/>
      </c>
      <c r="BB187" s="92" t="str">
        <f t="shared" si="132"/>
        <v xml:space="preserve"> - отрабатывать только на ф.0503152</v>
      </c>
    </row>
    <row r="188" spans="2:54" s="23" customFormat="1" ht="42.75" hidden="1" outlineLevel="1" x14ac:dyDescent="0.25">
      <c r="B188" s="378" t="str">
        <f>"М"&amp;COUNTA($C$116:C188)&amp;"_"&amp;MID(I188,5,3)&amp;"_"&amp;MID(S188,5,3)</f>
        <v>М73_152_151</v>
      </c>
      <c r="C188" s="25" t="s">
        <v>116</v>
      </c>
      <c r="D188" s="25" t="s">
        <v>116</v>
      </c>
      <c r="E188" s="25" t="s">
        <v>117</v>
      </c>
      <c r="F188" s="25" t="s">
        <v>116</v>
      </c>
      <c r="G188" s="25" t="s">
        <v>116</v>
      </c>
      <c r="H188" s="25" t="s">
        <v>116</v>
      </c>
      <c r="I188" s="25" t="s">
        <v>158</v>
      </c>
      <c r="J188" s="25"/>
      <c r="K188" s="25"/>
      <c r="L188" s="25"/>
      <c r="M188" s="25" t="s">
        <v>125</v>
      </c>
      <c r="N188" s="25" t="s">
        <v>1207</v>
      </c>
      <c r="O188" s="25"/>
      <c r="P188" s="25" t="s">
        <v>138</v>
      </c>
      <c r="Q188" s="25"/>
      <c r="R188" s="26" t="s">
        <v>122</v>
      </c>
      <c r="S188" s="25" t="s">
        <v>154</v>
      </c>
      <c r="T188" s="25"/>
      <c r="U188" s="25" t="s">
        <v>492</v>
      </c>
      <c r="V188" s="25"/>
      <c r="W188" s="25" t="s">
        <v>125</v>
      </c>
      <c r="X188" s="25" t="s">
        <v>1207</v>
      </c>
      <c r="Y188" s="368"/>
      <c r="Z188" s="25"/>
      <c r="AA188" s="25" t="s">
        <v>134</v>
      </c>
      <c r="AB188" s="25"/>
      <c r="AC188" s="90" t="str">
        <f t="shared" si="113"/>
        <v>стр.620 (итоговая) гр.6 раздела 3 ф.0503152 &lt;&gt; стр.620 (итоговая) гр.4 раздела 3 ф.0503151 - отрабатывать только на ф.0503152</v>
      </c>
      <c r="AD188" s="66" t="s">
        <v>123</v>
      </c>
      <c r="AE188" s="66" t="s">
        <v>123</v>
      </c>
      <c r="AF188" s="29" t="s">
        <v>1194</v>
      </c>
      <c r="AG188" s="30">
        <v>45415.634583333333</v>
      </c>
      <c r="AH188" s="32" t="s">
        <v>4</v>
      </c>
      <c r="AI188" s="32" t="s">
        <v>123</v>
      </c>
      <c r="AJ188" s="6">
        <f t="shared" si="114"/>
        <v>1</v>
      </c>
      <c r="AK188" s="6">
        <f t="shared" si="115"/>
        <v>0</v>
      </c>
      <c r="AL188" s="6">
        <f t="shared" si="116"/>
        <v>0</v>
      </c>
      <c r="AM188" s="92" t="str">
        <f t="shared" si="117"/>
        <v>стр.620 (итоговая)</v>
      </c>
      <c r="AN188" s="92" t="str">
        <f t="shared" si="118"/>
        <v/>
      </c>
      <c r="AO188" s="92" t="str">
        <f t="shared" si="119"/>
        <v xml:space="preserve"> гр.6</v>
      </c>
      <c r="AP188" s="92" t="str">
        <f t="shared" si="120"/>
        <v/>
      </c>
      <c r="AQ188" s="92" t="str">
        <f t="shared" si="121"/>
        <v xml:space="preserve"> раздела 3</v>
      </c>
      <c r="AR188" s="92" t="str">
        <f t="shared" si="122"/>
        <v xml:space="preserve"> ф.0503152</v>
      </c>
      <c r="AS188" s="79" t="str">
        <f t="shared" si="123"/>
        <v/>
      </c>
      <c r="AT188" s="92" t="str">
        <f t="shared" si="124"/>
        <v xml:space="preserve"> &lt;&gt;</v>
      </c>
      <c r="AU188" s="92" t="str">
        <f t="shared" si="125"/>
        <v xml:space="preserve"> стр.620 (итоговая)</v>
      </c>
      <c r="AV188" s="92" t="str">
        <f t="shared" si="126"/>
        <v/>
      </c>
      <c r="AW188" s="92" t="str">
        <f t="shared" si="127"/>
        <v xml:space="preserve"> гр.4</v>
      </c>
      <c r="AX188" s="92" t="str">
        <f t="shared" si="128"/>
        <v/>
      </c>
      <c r="AY188" s="92" t="str">
        <f t="shared" si="129"/>
        <v xml:space="preserve"> раздела 3</v>
      </c>
      <c r="AZ188" s="92" t="str">
        <f t="shared" si="130"/>
        <v xml:space="preserve"> ф.0503151</v>
      </c>
      <c r="BA188" s="79" t="str">
        <f t="shared" si="131"/>
        <v/>
      </c>
      <c r="BB188" s="92" t="str">
        <f t="shared" si="132"/>
        <v xml:space="preserve"> - отрабатывать только на ф.0503152</v>
      </c>
    </row>
    <row r="189" spans="2:54" s="23" customFormat="1" ht="42.75" hidden="1" outlineLevel="1" x14ac:dyDescent="0.25">
      <c r="B189" s="378" t="str">
        <f>"М"&amp;COUNTA($C$116:C189)&amp;"_"&amp;MID(I189,5,3)&amp;"_"&amp;MID(S189,5,3)</f>
        <v>М74_152_151</v>
      </c>
      <c r="C189" s="25" t="s">
        <v>116</v>
      </c>
      <c r="D189" s="25" t="s">
        <v>116</v>
      </c>
      <c r="E189" s="25" t="s">
        <v>117</v>
      </c>
      <c r="F189" s="25" t="s">
        <v>116</v>
      </c>
      <c r="G189" s="25" t="s">
        <v>116</v>
      </c>
      <c r="H189" s="25" t="s">
        <v>116</v>
      </c>
      <c r="I189" s="25" t="s">
        <v>158</v>
      </c>
      <c r="J189" s="25"/>
      <c r="K189" s="25"/>
      <c r="L189" s="25"/>
      <c r="M189" s="25" t="s">
        <v>125</v>
      </c>
      <c r="N189" s="25" t="s">
        <v>1207</v>
      </c>
      <c r="O189" s="25"/>
      <c r="P189" s="25" t="s">
        <v>422</v>
      </c>
      <c r="Q189" s="25"/>
      <c r="R189" s="26" t="s">
        <v>122</v>
      </c>
      <c r="S189" s="25" t="s">
        <v>154</v>
      </c>
      <c r="T189" s="25"/>
      <c r="U189" s="25" t="s">
        <v>1196</v>
      </c>
      <c r="V189" s="25"/>
      <c r="W189" s="25" t="s">
        <v>125</v>
      </c>
      <c r="X189" s="25" t="s">
        <v>1207</v>
      </c>
      <c r="Y189" s="368"/>
      <c r="Z189" s="25"/>
      <c r="AA189" s="25" t="s">
        <v>134</v>
      </c>
      <c r="AB189" s="25"/>
      <c r="AC189" s="90" t="str">
        <f t="shared" si="113"/>
        <v>стр.620 (итоговая) гр.7 раздела 3 ф.0503152 &lt;&gt; стр.620 (итоговая) гр.4 раздела 3 ф.0503151 - отрабатывать только на ф.0503152</v>
      </c>
      <c r="AD189" s="66" t="s">
        <v>123</v>
      </c>
      <c r="AE189" s="66" t="s">
        <v>123</v>
      </c>
      <c r="AF189" s="29" t="s">
        <v>1194</v>
      </c>
      <c r="AG189" s="30">
        <v>45415.634583333333</v>
      </c>
      <c r="AH189" s="32" t="s">
        <v>4</v>
      </c>
      <c r="AI189" s="32" t="s">
        <v>123</v>
      </c>
      <c r="AJ189" s="6">
        <f t="shared" si="114"/>
        <v>1</v>
      </c>
      <c r="AK189" s="6">
        <f t="shared" si="115"/>
        <v>0</v>
      </c>
      <c r="AL189" s="6">
        <f t="shared" si="116"/>
        <v>0</v>
      </c>
      <c r="AM189" s="92" t="str">
        <f t="shared" si="117"/>
        <v>стр.620 (итоговая)</v>
      </c>
      <c r="AN189" s="92" t="str">
        <f t="shared" si="118"/>
        <v/>
      </c>
      <c r="AO189" s="92" t="str">
        <f t="shared" si="119"/>
        <v xml:space="preserve"> гр.7</v>
      </c>
      <c r="AP189" s="92" t="str">
        <f t="shared" si="120"/>
        <v/>
      </c>
      <c r="AQ189" s="92" t="str">
        <f t="shared" si="121"/>
        <v xml:space="preserve"> раздела 3</v>
      </c>
      <c r="AR189" s="92" t="str">
        <f t="shared" si="122"/>
        <v xml:space="preserve"> ф.0503152</v>
      </c>
      <c r="AS189" s="79" t="str">
        <f t="shared" si="123"/>
        <v/>
      </c>
      <c r="AT189" s="92" t="str">
        <f t="shared" si="124"/>
        <v xml:space="preserve"> &lt;&gt;</v>
      </c>
      <c r="AU189" s="92" t="str">
        <f t="shared" si="125"/>
        <v xml:space="preserve"> стр.620 (итоговая)</v>
      </c>
      <c r="AV189" s="92" t="str">
        <f t="shared" si="126"/>
        <v/>
      </c>
      <c r="AW189" s="92" t="str">
        <f t="shared" si="127"/>
        <v xml:space="preserve"> гр.4</v>
      </c>
      <c r="AX189" s="92" t="str">
        <f t="shared" si="128"/>
        <v/>
      </c>
      <c r="AY189" s="92" t="str">
        <f t="shared" si="129"/>
        <v xml:space="preserve"> раздела 3</v>
      </c>
      <c r="AZ189" s="92" t="str">
        <f t="shared" si="130"/>
        <v xml:space="preserve"> ф.0503151</v>
      </c>
      <c r="BA189" s="79" t="str">
        <f t="shared" si="131"/>
        <v/>
      </c>
      <c r="BB189" s="92" t="str">
        <f t="shared" si="132"/>
        <v xml:space="preserve"> - отрабатывать только на ф.0503152</v>
      </c>
    </row>
    <row r="190" spans="2:54" s="23" customFormat="1" ht="42.75" hidden="1" outlineLevel="1" x14ac:dyDescent="0.25">
      <c r="B190" s="378" t="str">
        <f>"М"&amp;COUNTA($C$116:C190)&amp;"_"&amp;MID(I190,5,3)&amp;"_"&amp;MID(S190,5,3)</f>
        <v>М75_152_151</v>
      </c>
      <c r="C190" s="25" t="s">
        <v>116</v>
      </c>
      <c r="D190" s="25" t="s">
        <v>116</v>
      </c>
      <c r="E190" s="25" t="s">
        <v>117</v>
      </c>
      <c r="F190" s="25" t="s">
        <v>116</v>
      </c>
      <c r="G190" s="25" t="s">
        <v>116</v>
      </c>
      <c r="H190" s="25" t="s">
        <v>116</v>
      </c>
      <c r="I190" s="25" t="s">
        <v>158</v>
      </c>
      <c r="J190" s="25"/>
      <c r="K190" s="25"/>
      <c r="L190" s="25"/>
      <c r="M190" s="25" t="s">
        <v>125</v>
      </c>
      <c r="N190" s="25" t="s">
        <v>1207</v>
      </c>
      <c r="O190" s="25"/>
      <c r="P190" s="25" t="s">
        <v>143</v>
      </c>
      <c r="Q190" s="25"/>
      <c r="R190" s="26" t="s">
        <v>122</v>
      </c>
      <c r="S190" s="25" t="s">
        <v>154</v>
      </c>
      <c r="T190" s="25"/>
      <c r="U190" s="25" t="s">
        <v>141</v>
      </c>
      <c r="V190" s="25"/>
      <c r="W190" s="25" t="s">
        <v>125</v>
      </c>
      <c r="X190" s="25" t="s">
        <v>1207</v>
      </c>
      <c r="Y190" s="368"/>
      <c r="Z190" s="25"/>
      <c r="AA190" s="25" t="s">
        <v>134</v>
      </c>
      <c r="AB190" s="25"/>
      <c r="AC190" s="90" t="str">
        <f t="shared" si="113"/>
        <v>стр.620 (итоговая) гр.8 раздела 3 ф.0503152 &lt;&gt; стр.620 (итоговая) гр.4 раздела 3 ф.0503151 - отрабатывать только на ф.0503152</v>
      </c>
      <c r="AD190" s="66" t="s">
        <v>123</v>
      </c>
      <c r="AE190" s="66" t="s">
        <v>123</v>
      </c>
      <c r="AF190" s="29" t="s">
        <v>1194</v>
      </c>
      <c r="AG190" s="30">
        <v>45415.634594907409</v>
      </c>
      <c r="AH190" s="32" t="s">
        <v>4</v>
      </c>
      <c r="AI190" s="32" t="s">
        <v>123</v>
      </c>
      <c r="AJ190" s="6">
        <f t="shared" si="114"/>
        <v>1</v>
      </c>
      <c r="AK190" s="6">
        <f t="shared" si="115"/>
        <v>0</v>
      </c>
      <c r="AL190" s="6">
        <f t="shared" si="116"/>
        <v>0</v>
      </c>
      <c r="AM190" s="92" t="str">
        <f t="shared" si="117"/>
        <v>стр.620 (итоговая)</v>
      </c>
      <c r="AN190" s="92" t="str">
        <f t="shared" si="118"/>
        <v/>
      </c>
      <c r="AO190" s="92" t="str">
        <f t="shared" si="119"/>
        <v xml:space="preserve"> гр.8</v>
      </c>
      <c r="AP190" s="92" t="str">
        <f t="shared" si="120"/>
        <v/>
      </c>
      <c r="AQ190" s="92" t="str">
        <f t="shared" si="121"/>
        <v xml:space="preserve"> раздела 3</v>
      </c>
      <c r="AR190" s="92" t="str">
        <f t="shared" si="122"/>
        <v xml:space="preserve"> ф.0503152</v>
      </c>
      <c r="AS190" s="79" t="str">
        <f t="shared" si="123"/>
        <v/>
      </c>
      <c r="AT190" s="92" t="str">
        <f t="shared" si="124"/>
        <v xml:space="preserve"> &lt;&gt;</v>
      </c>
      <c r="AU190" s="92" t="str">
        <f t="shared" si="125"/>
        <v xml:space="preserve"> стр.620 (итоговая)</v>
      </c>
      <c r="AV190" s="92" t="str">
        <f t="shared" si="126"/>
        <v/>
      </c>
      <c r="AW190" s="92" t="str">
        <f t="shared" si="127"/>
        <v xml:space="preserve"> гр.4</v>
      </c>
      <c r="AX190" s="92" t="str">
        <f t="shared" si="128"/>
        <v/>
      </c>
      <c r="AY190" s="92" t="str">
        <f t="shared" si="129"/>
        <v xml:space="preserve"> раздела 3</v>
      </c>
      <c r="AZ190" s="92" t="str">
        <f t="shared" si="130"/>
        <v xml:space="preserve"> ф.0503151</v>
      </c>
      <c r="BA190" s="79" t="str">
        <f t="shared" si="131"/>
        <v/>
      </c>
      <c r="BB190" s="92" t="str">
        <f t="shared" si="132"/>
        <v xml:space="preserve"> - отрабатывать только на ф.0503152</v>
      </c>
    </row>
    <row r="191" spans="2:54" s="23" customFormat="1" ht="42.75" hidden="1" outlineLevel="1" x14ac:dyDescent="0.25">
      <c r="B191" s="378" t="str">
        <f>"М"&amp;COUNTA($C$116:C191)&amp;"_"&amp;MID(I191,5,3)&amp;"_"&amp;MID(S191,5,3)</f>
        <v>М76_152_151</v>
      </c>
      <c r="C191" s="25" t="s">
        <v>116</v>
      </c>
      <c r="D191" s="25" t="s">
        <v>116</v>
      </c>
      <c r="E191" s="25" t="s">
        <v>117</v>
      </c>
      <c r="F191" s="25" t="s">
        <v>116</v>
      </c>
      <c r="G191" s="25" t="s">
        <v>116</v>
      </c>
      <c r="H191" s="25" t="s">
        <v>116</v>
      </c>
      <c r="I191" s="25" t="s">
        <v>158</v>
      </c>
      <c r="J191" s="25"/>
      <c r="K191" s="25"/>
      <c r="L191" s="25"/>
      <c r="M191" s="25" t="s">
        <v>125</v>
      </c>
      <c r="N191" s="25" t="s">
        <v>1207</v>
      </c>
      <c r="O191" s="25"/>
      <c r="P191" s="25" t="s">
        <v>140</v>
      </c>
      <c r="Q191" s="25"/>
      <c r="R191" s="26" t="s">
        <v>122</v>
      </c>
      <c r="S191" s="25" t="s">
        <v>154</v>
      </c>
      <c r="T191" s="25"/>
      <c r="U191" s="25" t="s">
        <v>142</v>
      </c>
      <c r="V191" s="25"/>
      <c r="W191" s="25" t="s">
        <v>125</v>
      </c>
      <c r="X191" s="25" t="s">
        <v>1207</v>
      </c>
      <c r="Y191" s="368"/>
      <c r="Z191" s="25"/>
      <c r="AA191" s="25" t="s">
        <v>134</v>
      </c>
      <c r="AB191" s="25"/>
      <c r="AC191" s="90" t="str">
        <f t="shared" si="113"/>
        <v>стр.620 (итоговая) гр.9 раздела 3 ф.0503152 &lt;&gt; стр.620 (итоговая) гр.4 раздела 3 ф.0503151 - отрабатывать только на ф.0503152</v>
      </c>
      <c r="AD191" s="66" t="s">
        <v>123</v>
      </c>
      <c r="AE191" s="66" t="s">
        <v>123</v>
      </c>
      <c r="AF191" s="29" t="s">
        <v>1194</v>
      </c>
      <c r="AG191" s="30">
        <v>45415.634606481479</v>
      </c>
      <c r="AH191" s="32" t="s">
        <v>4</v>
      </c>
      <c r="AI191" s="32" t="s">
        <v>123</v>
      </c>
      <c r="AJ191" s="6">
        <f t="shared" si="114"/>
        <v>1</v>
      </c>
      <c r="AK191" s="6">
        <f t="shared" si="115"/>
        <v>0</v>
      </c>
      <c r="AL191" s="6">
        <f t="shared" si="116"/>
        <v>0</v>
      </c>
      <c r="AM191" s="92" t="str">
        <f t="shared" si="117"/>
        <v>стр.620 (итоговая)</v>
      </c>
      <c r="AN191" s="92" t="str">
        <f t="shared" si="118"/>
        <v/>
      </c>
      <c r="AO191" s="92" t="str">
        <f t="shared" si="119"/>
        <v xml:space="preserve"> гр.9</v>
      </c>
      <c r="AP191" s="92" t="str">
        <f t="shared" si="120"/>
        <v/>
      </c>
      <c r="AQ191" s="92" t="str">
        <f t="shared" si="121"/>
        <v xml:space="preserve"> раздела 3</v>
      </c>
      <c r="AR191" s="92" t="str">
        <f t="shared" si="122"/>
        <v xml:space="preserve"> ф.0503152</v>
      </c>
      <c r="AS191" s="79" t="str">
        <f t="shared" si="123"/>
        <v/>
      </c>
      <c r="AT191" s="92" t="str">
        <f t="shared" si="124"/>
        <v xml:space="preserve"> &lt;&gt;</v>
      </c>
      <c r="AU191" s="92" t="str">
        <f t="shared" si="125"/>
        <v xml:space="preserve"> стр.620 (итоговая)</v>
      </c>
      <c r="AV191" s="92" t="str">
        <f t="shared" si="126"/>
        <v/>
      </c>
      <c r="AW191" s="92" t="str">
        <f t="shared" si="127"/>
        <v xml:space="preserve"> гр.4</v>
      </c>
      <c r="AX191" s="92" t="str">
        <f t="shared" si="128"/>
        <v/>
      </c>
      <c r="AY191" s="92" t="str">
        <f t="shared" si="129"/>
        <v xml:space="preserve"> раздела 3</v>
      </c>
      <c r="AZ191" s="92" t="str">
        <f t="shared" si="130"/>
        <v xml:space="preserve"> ф.0503151</v>
      </c>
      <c r="BA191" s="79" t="str">
        <f t="shared" si="131"/>
        <v/>
      </c>
      <c r="BB191" s="92" t="str">
        <f t="shared" si="132"/>
        <v xml:space="preserve"> - отрабатывать только на ф.0503152</v>
      </c>
    </row>
    <row r="192" spans="2:54" s="23" customFormat="1" ht="42.75" hidden="1" outlineLevel="1" x14ac:dyDescent="0.25">
      <c r="B192" s="378" t="str">
        <f>"М"&amp;COUNTA($C$116:C192)&amp;"_"&amp;MID(I192,5,3)&amp;"_"&amp;MID(S192,5,3)</f>
        <v>М77_152_151</v>
      </c>
      <c r="C192" s="25" t="s">
        <v>116</v>
      </c>
      <c r="D192" s="25" t="s">
        <v>116</v>
      </c>
      <c r="E192" s="25" t="s">
        <v>117</v>
      </c>
      <c r="F192" s="25" t="s">
        <v>116</v>
      </c>
      <c r="G192" s="25" t="s">
        <v>116</v>
      </c>
      <c r="H192" s="25" t="s">
        <v>116</v>
      </c>
      <c r="I192" s="25" t="s">
        <v>158</v>
      </c>
      <c r="J192" s="25"/>
      <c r="K192" s="25"/>
      <c r="L192" s="25"/>
      <c r="M192" s="25" t="s">
        <v>125</v>
      </c>
      <c r="N192" s="25" t="s">
        <v>1207</v>
      </c>
      <c r="O192" s="25"/>
      <c r="P192" s="25" t="s">
        <v>135</v>
      </c>
      <c r="Q192" s="25"/>
      <c r="R192" s="26" t="s">
        <v>122</v>
      </c>
      <c r="S192" s="25" t="s">
        <v>154</v>
      </c>
      <c r="T192" s="25"/>
      <c r="U192" s="25" t="s">
        <v>1197</v>
      </c>
      <c r="V192" s="25"/>
      <c r="W192" s="25" t="s">
        <v>125</v>
      </c>
      <c r="X192" s="25" t="s">
        <v>1207</v>
      </c>
      <c r="Y192" s="368"/>
      <c r="Z192" s="25"/>
      <c r="AA192" s="25" t="s">
        <v>134</v>
      </c>
      <c r="AB192" s="25"/>
      <c r="AC192" s="90" t="str">
        <f t="shared" si="113"/>
        <v>стр.620 (итоговая) гр.10 раздела 3 ф.0503152 &lt;&gt; стр.620 (итоговая) гр.4 раздела 3 ф.0503151 - отрабатывать только на ф.0503152</v>
      </c>
      <c r="AD192" s="66" t="s">
        <v>123</v>
      </c>
      <c r="AE192" s="66" t="s">
        <v>123</v>
      </c>
      <c r="AF192" s="29" t="s">
        <v>1194</v>
      </c>
      <c r="AG192" s="30">
        <v>45415.634618055556</v>
      </c>
      <c r="AH192" s="32" t="s">
        <v>4</v>
      </c>
      <c r="AI192" s="32" t="s">
        <v>123</v>
      </c>
      <c r="AJ192" s="6">
        <f t="shared" si="114"/>
        <v>1</v>
      </c>
      <c r="AK192" s="6">
        <f t="shared" si="115"/>
        <v>0</v>
      </c>
      <c r="AL192" s="6">
        <f t="shared" si="116"/>
        <v>0</v>
      </c>
      <c r="AM192" s="92" t="str">
        <f t="shared" si="117"/>
        <v>стр.620 (итоговая)</v>
      </c>
      <c r="AN192" s="92" t="str">
        <f t="shared" si="118"/>
        <v/>
      </c>
      <c r="AO192" s="92" t="str">
        <f t="shared" si="119"/>
        <v xml:space="preserve"> гр.10</v>
      </c>
      <c r="AP192" s="92" t="str">
        <f t="shared" si="120"/>
        <v/>
      </c>
      <c r="AQ192" s="92" t="str">
        <f t="shared" si="121"/>
        <v xml:space="preserve"> раздела 3</v>
      </c>
      <c r="AR192" s="92" t="str">
        <f t="shared" si="122"/>
        <v xml:space="preserve"> ф.0503152</v>
      </c>
      <c r="AS192" s="79" t="str">
        <f t="shared" si="123"/>
        <v/>
      </c>
      <c r="AT192" s="92" t="str">
        <f t="shared" si="124"/>
        <v xml:space="preserve"> &lt;&gt;</v>
      </c>
      <c r="AU192" s="92" t="str">
        <f t="shared" si="125"/>
        <v xml:space="preserve"> стр.620 (итоговая)</v>
      </c>
      <c r="AV192" s="92" t="str">
        <f t="shared" si="126"/>
        <v/>
      </c>
      <c r="AW192" s="92" t="str">
        <f t="shared" si="127"/>
        <v xml:space="preserve"> гр.4</v>
      </c>
      <c r="AX192" s="92" t="str">
        <f t="shared" si="128"/>
        <v/>
      </c>
      <c r="AY192" s="92" t="str">
        <f t="shared" si="129"/>
        <v xml:space="preserve"> раздела 3</v>
      </c>
      <c r="AZ192" s="92" t="str">
        <f t="shared" si="130"/>
        <v xml:space="preserve"> ф.0503151</v>
      </c>
      <c r="BA192" s="79" t="str">
        <f t="shared" si="131"/>
        <v/>
      </c>
      <c r="BB192" s="92" t="str">
        <f t="shared" si="132"/>
        <v xml:space="preserve"> - отрабатывать только на ф.0503152</v>
      </c>
    </row>
    <row r="193" spans="2:54" s="23" customFormat="1" ht="42.75" hidden="1" outlineLevel="1" x14ac:dyDescent="0.25">
      <c r="B193" s="378" t="str">
        <f>"М"&amp;COUNTA($C$116:C193)&amp;"_"&amp;MID(I193,5,3)&amp;"_"&amp;MID(S193,5,3)</f>
        <v>М78_152_151</v>
      </c>
      <c r="C193" s="25" t="s">
        <v>116</v>
      </c>
      <c r="D193" s="25" t="s">
        <v>116</v>
      </c>
      <c r="E193" s="25" t="s">
        <v>117</v>
      </c>
      <c r="F193" s="25" t="s">
        <v>116</v>
      </c>
      <c r="G193" s="25" t="s">
        <v>116</v>
      </c>
      <c r="H193" s="25" t="s">
        <v>116</v>
      </c>
      <c r="I193" s="25" t="s">
        <v>158</v>
      </c>
      <c r="J193" s="25"/>
      <c r="K193" s="25"/>
      <c r="L193" s="25"/>
      <c r="M193" s="25" t="s">
        <v>125</v>
      </c>
      <c r="N193" s="25" t="s">
        <v>1207</v>
      </c>
      <c r="O193" s="25"/>
      <c r="P193" s="25" t="s">
        <v>141</v>
      </c>
      <c r="Q193" s="25"/>
      <c r="R193" s="26" t="s">
        <v>122</v>
      </c>
      <c r="S193" s="25" t="s">
        <v>154</v>
      </c>
      <c r="T193" s="25"/>
      <c r="U193" s="25" t="s">
        <v>510</v>
      </c>
      <c r="V193" s="25"/>
      <c r="W193" s="25" t="s">
        <v>125</v>
      </c>
      <c r="X193" s="25" t="s">
        <v>1207</v>
      </c>
      <c r="Y193" s="368"/>
      <c r="Z193" s="25"/>
      <c r="AA193" s="25" t="s">
        <v>134</v>
      </c>
      <c r="AB193" s="25"/>
      <c r="AC193" s="90" t="str">
        <f t="shared" si="113"/>
        <v>стр.620 (итоговая) гр.11 раздела 3 ф.0503152 &lt;&gt; стр.620 (итоговая) гр.4 раздела 3 ф.0503151 - отрабатывать только на ф.0503152</v>
      </c>
      <c r="AD193" s="66" t="s">
        <v>123</v>
      </c>
      <c r="AE193" s="66" t="s">
        <v>123</v>
      </c>
      <c r="AF193" s="29" t="s">
        <v>1194</v>
      </c>
      <c r="AG193" s="30">
        <v>45415.634629629632</v>
      </c>
      <c r="AH193" s="32" t="s">
        <v>4</v>
      </c>
      <c r="AI193" s="32" t="s">
        <v>123</v>
      </c>
      <c r="AJ193" s="6">
        <f t="shared" si="114"/>
        <v>1</v>
      </c>
      <c r="AK193" s="6">
        <f t="shared" si="115"/>
        <v>0</v>
      </c>
      <c r="AL193" s="6">
        <f t="shared" si="116"/>
        <v>0</v>
      </c>
      <c r="AM193" s="92" t="str">
        <f t="shared" si="117"/>
        <v>стр.620 (итоговая)</v>
      </c>
      <c r="AN193" s="92" t="str">
        <f t="shared" si="118"/>
        <v/>
      </c>
      <c r="AO193" s="92" t="str">
        <f t="shared" si="119"/>
        <v xml:space="preserve"> гр.11</v>
      </c>
      <c r="AP193" s="92" t="str">
        <f t="shared" si="120"/>
        <v/>
      </c>
      <c r="AQ193" s="92" t="str">
        <f t="shared" si="121"/>
        <v xml:space="preserve"> раздела 3</v>
      </c>
      <c r="AR193" s="92" t="str">
        <f t="shared" si="122"/>
        <v xml:space="preserve"> ф.0503152</v>
      </c>
      <c r="AS193" s="79" t="str">
        <f t="shared" si="123"/>
        <v/>
      </c>
      <c r="AT193" s="92" t="str">
        <f t="shared" si="124"/>
        <v xml:space="preserve"> &lt;&gt;</v>
      </c>
      <c r="AU193" s="92" t="str">
        <f t="shared" si="125"/>
        <v xml:space="preserve"> стр.620 (итоговая)</v>
      </c>
      <c r="AV193" s="92" t="str">
        <f t="shared" si="126"/>
        <v/>
      </c>
      <c r="AW193" s="92" t="str">
        <f t="shared" si="127"/>
        <v xml:space="preserve"> гр.4</v>
      </c>
      <c r="AX193" s="92" t="str">
        <f t="shared" si="128"/>
        <v/>
      </c>
      <c r="AY193" s="92" t="str">
        <f t="shared" si="129"/>
        <v xml:space="preserve"> раздела 3</v>
      </c>
      <c r="AZ193" s="92" t="str">
        <f t="shared" si="130"/>
        <v xml:space="preserve"> ф.0503151</v>
      </c>
      <c r="BA193" s="79" t="str">
        <f t="shared" si="131"/>
        <v/>
      </c>
      <c r="BB193" s="92" t="str">
        <f t="shared" si="132"/>
        <v xml:space="preserve"> - отрабатывать только на ф.0503152</v>
      </c>
    </row>
    <row r="194" spans="2:54" s="23" customFormat="1" ht="42.75" hidden="1" outlineLevel="1" x14ac:dyDescent="0.25">
      <c r="B194" s="378" t="str">
        <f>"М"&amp;COUNTA($C$116:C194)&amp;"_"&amp;MID(I194,5,3)&amp;"_"&amp;MID(S194,5,3)</f>
        <v>М79_152_151</v>
      </c>
      <c r="C194" s="25" t="s">
        <v>116</v>
      </c>
      <c r="D194" s="25" t="s">
        <v>116</v>
      </c>
      <c r="E194" s="25" t="s">
        <v>117</v>
      </c>
      <c r="F194" s="25" t="s">
        <v>116</v>
      </c>
      <c r="G194" s="25" t="s">
        <v>116</v>
      </c>
      <c r="H194" s="25" t="s">
        <v>116</v>
      </c>
      <c r="I194" s="25" t="s">
        <v>158</v>
      </c>
      <c r="J194" s="25"/>
      <c r="K194" s="25"/>
      <c r="L194" s="25"/>
      <c r="M194" s="25" t="s">
        <v>125</v>
      </c>
      <c r="N194" s="25" t="s">
        <v>1207</v>
      </c>
      <c r="O194" s="25"/>
      <c r="P194" s="25" t="s">
        <v>142</v>
      </c>
      <c r="Q194" s="25"/>
      <c r="R194" s="26" t="s">
        <v>122</v>
      </c>
      <c r="S194" s="25" t="s">
        <v>154</v>
      </c>
      <c r="T194" s="25"/>
      <c r="U194" s="25" t="s">
        <v>135</v>
      </c>
      <c r="V194" s="25"/>
      <c r="W194" s="25" t="s">
        <v>125</v>
      </c>
      <c r="X194" s="25" t="s">
        <v>1207</v>
      </c>
      <c r="Y194" s="368"/>
      <c r="Z194" s="25"/>
      <c r="AA194" s="25" t="s">
        <v>134</v>
      </c>
      <c r="AB194" s="25"/>
      <c r="AC194" s="90" t="str">
        <f t="shared" si="113"/>
        <v>стр.620 (итоговая) гр.12 раздела 3 ф.0503152 &lt;&gt; стр.620 (итоговая) гр.4 раздела 3 ф.0503151 - отрабатывать только на ф.0503152</v>
      </c>
      <c r="AD194" s="66" t="s">
        <v>123</v>
      </c>
      <c r="AE194" s="66" t="s">
        <v>123</v>
      </c>
      <c r="AF194" s="29" t="s">
        <v>1194</v>
      </c>
      <c r="AG194" s="30">
        <v>45415.634629629632</v>
      </c>
      <c r="AH194" s="32" t="s">
        <v>4</v>
      </c>
      <c r="AI194" s="32" t="s">
        <v>123</v>
      </c>
      <c r="AJ194" s="6">
        <f t="shared" si="114"/>
        <v>1</v>
      </c>
      <c r="AK194" s="6">
        <f t="shared" si="115"/>
        <v>0</v>
      </c>
      <c r="AL194" s="6">
        <f t="shared" si="116"/>
        <v>0</v>
      </c>
      <c r="AM194" s="92" t="str">
        <f t="shared" si="117"/>
        <v>стр.620 (итоговая)</v>
      </c>
      <c r="AN194" s="92" t="str">
        <f t="shared" si="118"/>
        <v/>
      </c>
      <c r="AO194" s="92" t="str">
        <f t="shared" si="119"/>
        <v xml:space="preserve"> гр.12</v>
      </c>
      <c r="AP194" s="92" t="str">
        <f t="shared" si="120"/>
        <v/>
      </c>
      <c r="AQ194" s="92" t="str">
        <f t="shared" si="121"/>
        <v xml:space="preserve"> раздела 3</v>
      </c>
      <c r="AR194" s="92" t="str">
        <f t="shared" si="122"/>
        <v xml:space="preserve"> ф.0503152</v>
      </c>
      <c r="AS194" s="79" t="str">
        <f t="shared" si="123"/>
        <v/>
      </c>
      <c r="AT194" s="92" t="str">
        <f t="shared" si="124"/>
        <v xml:space="preserve"> &lt;&gt;</v>
      </c>
      <c r="AU194" s="92" t="str">
        <f t="shared" si="125"/>
        <v xml:space="preserve"> стр.620 (итоговая)</v>
      </c>
      <c r="AV194" s="92" t="str">
        <f t="shared" si="126"/>
        <v/>
      </c>
      <c r="AW194" s="92" t="str">
        <f t="shared" si="127"/>
        <v xml:space="preserve"> гр.4</v>
      </c>
      <c r="AX194" s="92" t="str">
        <f t="shared" si="128"/>
        <v/>
      </c>
      <c r="AY194" s="92" t="str">
        <f t="shared" si="129"/>
        <v xml:space="preserve"> раздела 3</v>
      </c>
      <c r="AZ194" s="92" t="str">
        <f t="shared" si="130"/>
        <v xml:space="preserve"> ф.0503151</v>
      </c>
      <c r="BA194" s="79" t="str">
        <f t="shared" si="131"/>
        <v/>
      </c>
      <c r="BB194" s="92" t="str">
        <f t="shared" si="132"/>
        <v xml:space="preserve"> - отрабатывать только на ф.0503152</v>
      </c>
    </row>
    <row r="195" spans="2:54" s="23" customFormat="1" ht="42.75" hidden="1" outlineLevel="1" x14ac:dyDescent="0.25">
      <c r="B195" s="378" t="str">
        <f>"М"&amp;COUNTA($C$116:C195)&amp;"_"&amp;MID(I195,5,3)&amp;"_"&amp;MID(S195,5,3)</f>
        <v>М80_152_151</v>
      </c>
      <c r="C195" s="25" t="s">
        <v>116</v>
      </c>
      <c r="D195" s="25" t="s">
        <v>116</v>
      </c>
      <c r="E195" s="25" t="s">
        <v>117</v>
      </c>
      <c r="F195" s="25" t="s">
        <v>116</v>
      </c>
      <c r="G195" s="25" t="s">
        <v>116</v>
      </c>
      <c r="H195" s="25" t="s">
        <v>116</v>
      </c>
      <c r="I195" s="25" t="s">
        <v>158</v>
      </c>
      <c r="J195" s="25"/>
      <c r="K195" s="25"/>
      <c r="L195" s="25"/>
      <c r="M195" s="25" t="s">
        <v>125</v>
      </c>
      <c r="N195" s="25" t="s">
        <v>1207</v>
      </c>
      <c r="O195" s="25"/>
      <c r="P195" s="25" t="s">
        <v>510</v>
      </c>
      <c r="Q195" s="25"/>
      <c r="R195" s="26" t="s">
        <v>122</v>
      </c>
      <c r="S195" s="25" t="s">
        <v>154</v>
      </c>
      <c r="T195" s="25"/>
      <c r="U195" s="25" t="s">
        <v>702</v>
      </c>
      <c r="V195" s="25"/>
      <c r="W195" s="25" t="s">
        <v>125</v>
      </c>
      <c r="X195" s="25" t="s">
        <v>1207</v>
      </c>
      <c r="Y195" s="368"/>
      <c r="Z195" s="25"/>
      <c r="AA195" s="25" t="s">
        <v>134</v>
      </c>
      <c r="AB195" s="25"/>
      <c r="AC195" s="90" t="str">
        <f t="shared" si="113"/>
        <v>стр.620 (итоговая) гр.13 раздела 3 ф.0503152 &lt;&gt; стр.620 (итоговая) гр.4 раздела 3 ф.0503151 - отрабатывать только на ф.0503152</v>
      </c>
      <c r="AD195" s="66" t="s">
        <v>123</v>
      </c>
      <c r="AE195" s="66" t="s">
        <v>123</v>
      </c>
      <c r="AF195" s="29" t="s">
        <v>1194</v>
      </c>
      <c r="AG195" s="30">
        <v>45415.634641203702</v>
      </c>
      <c r="AH195" s="32" t="s">
        <v>4</v>
      </c>
      <c r="AI195" s="32" t="s">
        <v>123</v>
      </c>
      <c r="AJ195" s="6">
        <f t="shared" si="114"/>
        <v>1</v>
      </c>
      <c r="AK195" s="6">
        <f t="shared" si="115"/>
        <v>0</v>
      </c>
      <c r="AL195" s="6">
        <f t="shared" si="116"/>
        <v>0</v>
      </c>
      <c r="AM195" s="92" t="str">
        <f t="shared" si="117"/>
        <v>стр.620 (итоговая)</v>
      </c>
      <c r="AN195" s="92" t="str">
        <f t="shared" si="118"/>
        <v/>
      </c>
      <c r="AO195" s="92" t="str">
        <f t="shared" si="119"/>
        <v xml:space="preserve"> гр.13</v>
      </c>
      <c r="AP195" s="92" t="str">
        <f t="shared" si="120"/>
        <v/>
      </c>
      <c r="AQ195" s="92" t="str">
        <f t="shared" si="121"/>
        <v xml:space="preserve"> раздела 3</v>
      </c>
      <c r="AR195" s="92" t="str">
        <f t="shared" si="122"/>
        <v xml:space="preserve"> ф.0503152</v>
      </c>
      <c r="AS195" s="79" t="str">
        <f t="shared" si="123"/>
        <v/>
      </c>
      <c r="AT195" s="92" t="str">
        <f t="shared" si="124"/>
        <v xml:space="preserve"> &lt;&gt;</v>
      </c>
      <c r="AU195" s="92" t="str">
        <f t="shared" si="125"/>
        <v xml:space="preserve"> стр.620 (итоговая)</v>
      </c>
      <c r="AV195" s="92" t="str">
        <f t="shared" si="126"/>
        <v/>
      </c>
      <c r="AW195" s="92" t="str">
        <f t="shared" si="127"/>
        <v xml:space="preserve"> гр.4</v>
      </c>
      <c r="AX195" s="92" t="str">
        <f t="shared" si="128"/>
        <v/>
      </c>
      <c r="AY195" s="92" t="str">
        <f t="shared" si="129"/>
        <v xml:space="preserve"> раздела 3</v>
      </c>
      <c r="AZ195" s="92" t="str">
        <f t="shared" si="130"/>
        <v xml:space="preserve"> ф.0503151</v>
      </c>
      <c r="BA195" s="79" t="str">
        <f t="shared" si="131"/>
        <v/>
      </c>
      <c r="BB195" s="92" t="str">
        <f t="shared" si="132"/>
        <v xml:space="preserve"> - отрабатывать только на ф.0503152</v>
      </c>
    </row>
    <row r="196" spans="2:54" s="23" customFormat="1" ht="71.25" hidden="1" outlineLevel="1" x14ac:dyDescent="0.25">
      <c r="B196" s="378" t="str">
        <f>"М"&amp;COUNTA($C$116:C196)&amp;"_"&amp;MID(I196,5,3)&amp;"_"&amp;MID(S196,5,3)</f>
        <v>М81_152_151</v>
      </c>
      <c r="C196" s="25" t="s">
        <v>116</v>
      </c>
      <c r="D196" s="25" t="s">
        <v>116</v>
      </c>
      <c r="E196" s="25" t="s">
        <v>117</v>
      </c>
      <c r="F196" s="25" t="s">
        <v>116</v>
      </c>
      <c r="G196" s="25" t="s">
        <v>116</v>
      </c>
      <c r="H196" s="25" t="s">
        <v>116</v>
      </c>
      <c r="I196" s="25" t="s">
        <v>158</v>
      </c>
      <c r="J196" s="25"/>
      <c r="K196" s="25"/>
      <c r="L196" s="25"/>
      <c r="M196" s="25" t="s">
        <v>125</v>
      </c>
      <c r="N196" s="25" t="s">
        <v>1208</v>
      </c>
      <c r="O196" s="25" t="s">
        <v>1199</v>
      </c>
      <c r="P196" s="25" t="s">
        <v>134</v>
      </c>
      <c r="Q196" s="25"/>
      <c r="R196" s="26" t="s">
        <v>122</v>
      </c>
      <c r="S196" s="25" t="s">
        <v>154</v>
      </c>
      <c r="T196" s="25"/>
      <c r="U196" s="25" t="s">
        <v>1182</v>
      </c>
      <c r="V196" s="25"/>
      <c r="W196" s="25" t="s">
        <v>125</v>
      </c>
      <c r="X196" s="25" t="s">
        <v>1208</v>
      </c>
      <c r="Y196" s="368"/>
      <c r="Z196" s="25" t="s">
        <v>1199</v>
      </c>
      <c r="AA196" s="25" t="s">
        <v>134</v>
      </c>
      <c r="AB196" s="25"/>
      <c r="AC196" s="90" t="str">
        <f t="shared" si="113"/>
        <v>стр.620 (детализированная) (кроме стр.по маске ***ХХХХХХХХХХ****ХХХ) гр.4 раздела 3 ф.0503152 &lt;&gt; стр.620 (детализированная) (кроме стр.по маске ***ХХХХХХХХХХ****ХХХ) гр.4 раздела 3 ф.0503151 - отрабатывать только на ф.0503152</v>
      </c>
      <c r="AD196" s="66" t="s">
        <v>123</v>
      </c>
      <c r="AE196" s="66" t="s">
        <v>123</v>
      </c>
      <c r="AF196" s="29" t="s">
        <v>1194</v>
      </c>
      <c r="AG196" s="30">
        <v>45415.634652777779</v>
      </c>
      <c r="AH196" s="32" t="s">
        <v>4</v>
      </c>
      <c r="AI196" s="32" t="s">
        <v>123</v>
      </c>
      <c r="AJ196" s="6">
        <f t="shared" si="114"/>
        <v>1</v>
      </c>
      <c r="AK196" s="6">
        <f t="shared" si="115"/>
        <v>0</v>
      </c>
      <c r="AL196" s="6">
        <f t="shared" si="116"/>
        <v>0</v>
      </c>
      <c r="AM196" s="92" t="str">
        <f t="shared" si="117"/>
        <v>стр.620 (детализированная)</v>
      </c>
      <c r="AN196" s="92" t="str">
        <f t="shared" si="118"/>
        <v xml:space="preserve"> (кроме стр.по маске ***ХХХХХХХХХХ****ХХХ)</v>
      </c>
      <c r="AO196" s="92" t="str">
        <f t="shared" si="119"/>
        <v xml:space="preserve"> гр.4</v>
      </c>
      <c r="AP196" s="92" t="str">
        <f t="shared" si="120"/>
        <v/>
      </c>
      <c r="AQ196" s="92" t="str">
        <f t="shared" si="121"/>
        <v xml:space="preserve"> раздела 3</v>
      </c>
      <c r="AR196" s="92" t="str">
        <f t="shared" si="122"/>
        <v xml:space="preserve"> ф.0503152</v>
      </c>
      <c r="AS196" s="79" t="str">
        <f t="shared" si="123"/>
        <v/>
      </c>
      <c r="AT196" s="92" t="str">
        <f t="shared" si="124"/>
        <v xml:space="preserve"> &lt;&gt;</v>
      </c>
      <c r="AU196" s="92" t="str">
        <f t="shared" si="125"/>
        <v xml:space="preserve"> стр.620 (детализированная)</v>
      </c>
      <c r="AV196" s="92" t="str">
        <f t="shared" si="126"/>
        <v xml:space="preserve"> (кроме стр.по маске ***ХХХХХХХХХХ****ХХХ)</v>
      </c>
      <c r="AW196" s="92" t="str">
        <f t="shared" si="127"/>
        <v xml:space="preserve"> гр.4</v>
      </c>
      <c r="AX196" s="92" t="str">
        <f t="shared" si="128"/>
        <v/>
      </c>
      <c r="AY196" s="92" t="str">
        <f t="shared" si="129"/>
        <v xml:space="preserve"> раздела 3</v>
      </c>
      <c r="AZ196" s="92" t="str">
        <f t="shared" si="130"/>
        <v xml:space="preserve"> ф.0503151</v>
      </c>
      <c r="BA196" s="79" t="str">
        <f t="shared" si="131"/>
        <v/>
      </c>
      <c r="BB196" s="92" t="str">
        <f t="shared" si="132"/>
        <v xml:space="preserve"> - отрабатывать только на ф.0503152</v>
      </c>
    </row>
    <row r="197" spans="2:54" s="23" customFormat="1" ht="71.25" hidden="1" outlineLevel="1" x14ac:dyDescent="0.25">
      <c r="B197" s="378" t="str">
        <f>"М"&amp;COUNTA($C$116:C197)&amp;"_"&amp;MID(I197,5,3)&amp;"_"&amp;MID(S197,5,3)</f>
        <v>М82_152_151</v>
      </c>
      <c r="C197" s="25" t="s">
        <v>116</v>
      </c>
      <c r="D197" s="25" t="s">
        <v>116</v>
      </c>
      <c r="E197" s="25" t="s">
        <v>117</v>
      </c>
      <c r="F197" s="25" t="s">
        <v>116</v>
      </c>
      <c r="G197" s="25" t="s">
        <v>116</v>
      </c>
      <c r="H197" s="25" t="s">
        <v>116</v>
      </c>
      <c r="I197" s="25" t="s">
        <v>158</v>
      </c>
      <c r="J197" s="25"/>
      <c r="K197" s="25"/>
      <c r="L197" s="25"/>
      <c r="M197" s="25" t="s">
        <v>125</v>
      </c>
      <c r="N197" s="25" t="s">
        <v>1208</v>
      </c>
      <c r="O197" s="25" t="s">
        <v>1199</v>
      </c>
      <c r="P197" s="25" t="s">
        <v>124</v>
      </c>
      <c r="Q197" s="25"/>
      <c r="R197" s="26" t="s">
        <v>122</v>
      </c>
      <c r="S197" s="25" t="s">
        <v>154</v>
      </c>
      <c r="T197" s="25"/>
      <c r="U197" s="25" t="s">
        <v>1195</v>
      </c>
      <c r="V197" s="25"/>
      <c r="W197" s="25" t="s">
        <v>125</v>
      </c>
      <c r="X197" s="25" t="s">
        <v>1208</v>
      </c>
      <c r="Y197" s="368"/>
      <c r="Z197" s="25" t="s">
        <v>1199</v>
      </c>
      <c r="AA197" s="25" t="s">
        <v>134</v>
      </c>
      <c r="AB197" s="25"/>
      <c r="AC197" s="90" t="str">
        <f t="shared" si="113"/>
        <v>стр.620 (детализированная) (кроме стр.по маске ***ХХХХХХХХХХ****ХХХ) гр.5 раздела 3 ф.0503152 &lt;&gt; стр.620 (детализированная) (кроме стр.по маске ***ХХХХХХХХХХ****ХХХ) гр.4 раздела 3 ф.0503151 - отрабатывать только на ф.0503152</v>
      </c>
      <c r="AD197" s="66" t="s">
        <v>123</v>
      </c>
      <c r="AE197" s="66" t="s">
        <v>123</v>
      </c>
      <c r="AF197" s="29" t="s">
        <v>1194</v>
      </c>
      <c r="AG197" s="30">
        <v>45415.634664351855</v>
      </c>
      <c r="AH197" s="32" t="s">
        <v>4</v>
      </c>
      <c r="AI197" s="32" t="s">
        <v>123</v>
      </c>
      <c r="AJ197" s="6">
        <f t="shared" si="114"/>
        <v>1</v>
      </c>
      <c r="AK197" s="6">
        <f t="shared" si="115"/>
        <v>0</v>
      </c>
      <c r="AL197" s="6">
        <f t="shared" si="116"/>
        <v>0</v>
      </c>
      <c r="AM197" s="92" t="str">
        <f t="shared" si="117"/>
        <v>стр.620 (детализированная)</v>
      </c>
      <c r="AN197" s="92" t="str">
        <f t="shared" si="118"/>
        <v xml:space="preserve"> (кроме стр.по маске ***ХХХХХХХХХХ****ХХХ)</v>
      </c>
      <c r="AO197" s="92" t="str">
        <f t="shared" si="119"/>
        <v xml:space="preserve"> гр.5</v>
      </c>
      <c r="AP197" s="92" t="str">
        <f t="shared" si="120"/>
        <v/>
      </c>
      <c r="AQ197" s="92" t="str">
        <f t="shared" si="121"/>
        <v xml:space="preserve"> раздела 3</v>
      </c>
      <c r="AR197" s="92" t="str">
        <f t="shared" si="122"/>
        <v xml:space="preserve"> ф.0503152</v>
      </c>
      <c r="AS197" s="79" t="str">
        <f t="shared" si="123"/>
        <v/>
      </c>
      <c r="AT197" s="92" t="str">
        <f t="shared" si="124"/>
        <v xml:space="preserve"> &lt;&gt;</v>
      </c>
      <c r="AU197" s="92" t="str">
        <f t="shared" si="125"/>
        <v xml:space="preserve"> стр.620 (детализированная)</v>
      </c>
      <c r="AV197" s="92" t="str">
        <f t="shared" si="126"/>
        <v xml:space="preserve"> (кроме стр.по маске ***ХХХХХХХХХХ****ХХХ)</v>
      </c>
      <c r="AW197" s="92" t="str">
        <f t="shared" si="127"/>
        <v xml:space="preserve"> гр.4</v>
      </c>
      <c r="AX197" s="92" t="str">
        <f t="shared" si="128"/>
        <v/>
      </c>
      <c r="AY197" s="92" t="str">
        <f t="shared" si="129"/>
        <v xml:space="preserve"> раздела 3</v>
      </c>
      <c r="AZ197" s="92" t="str">
        <f t="shared" si="130"/>
        <v xml:space="preserve"> ф.0503151</v>
      </c>
      <c r="BA197" s="79" t="str">
        <f t="shared" si="131"/>
        <v/>
      </c>
      <c r="BB197" s="92" t="str">
        <f t="shared" si="132"/>
        <v xml:space="preserve"> - отрабатывать только на ф.0503152</v>
      </c>
    </row>
    <row r="198" spans="2:54" s="23" customFormat="1" ht="71.25" hidden="1" outlineLevel="1" x14ac:dyDescent="0.25">
      <c r="B198" s="378" t="str">
        <f>"М"&amp;COUNTA($C$116:C198)&amp;"_"&amp;MID(I198,5,3)&amp;"_"&amp;MID(S198,5,3)</f>
        <v>М83_152_151</v>
      </c>
      <c r="C198" s="25" t="s">
        <v>116</v>
      </c>
      <c r="D198" s="25" t="s">
        <v>116</v>
      </c>
      <c r="E198" s="25" t="s">
        <v>117</v>
      </c>
      <c r="F198" s="25" t="s">
        <v>116</v>
      </c>
      <c r="G198" s="25" t="s">
        <v>116</v>
      </c>
      <c r="H198" s="25" t="s">
        <v>116</v>
      </c>
      <c r="I198" s="25" t="s">
        <v>158</v>
      </c>
      <c r="J198" s="25"/>
      <c r="K198" s="25"/>
      <c r="L198" s="25"/>
      <c r="M198" s="25" t="s">
        <v>125</v>
      </c>
      <c r="N198" s="25" t="s">
        <v>1208</v>
      </c>
      <c r="O198" s="25" t="s">
        <v>1199</v>
      </c>
      <c r="P198" s="25" t="s">
        <v>138</v>
      </c>
      <c r="Q198" s="25"/>
      <c r="R198" s="26" t="s">
        <v>122</v>
      </c>
      <c r="S198" s="25" t="s">
        <v>154</v>
      </c>
      <c r="T198" s="25"/>
      <c r="U198" s="25" t="s">
        <v>492</v>
      </c>
      <c r="V198" s="25"/>
      <c r="W198" s="25" t="s">
        <v>125</v>
      </c>
      <c r="X198" s="25" t="s">
        <v>1208</v>
      </c>
      <c r="Y198" s="368"/>
      <c r="Z198" s="25" t="s">
        <v>1199</v>
      </c>
      <c r="AA198" s="25" t="s">
        <v>134</v>
      </c>
      <c r="AB198" s="25"/>
      <c r="AC198" s="90" t="str">
        <f t="shared" si="113"/>
        <v>стр.620 (детализированная) (кроме стр.по маске ***ХХХХХХХХХХ****ХХХ) гр.6 раздела 3 ф.0503152 &lt;&gt; стр.620 (детализированная) (кроме стр.по маске ***ХХХХХХХХХХ****ХХХ) гр.4 раздела 3 ф.0503151 - отрабатывать только на ф.0503152</v>
      </c>
      <c r="AD198" s="66" t="s">
        <v>123</v>
      </c>
      <c r="AE198" s="66" t="s">
        <v>123</v>
      </c>
      <c r="AF198" s="29" t="s">
        <v>1194</v>
      </c>
      <c r="AG198" s="30">
        <v>45415.634664351855</v>
      </c>
      <c r="AH198" s="32" t="s">
        <v>4</v>
      </c>
      <c r="AI198" s="32" t="s">
        <v>123</v>
      </c>
      <c r="AJ198" s="6">
        <f t="shared" si="114"/>
        <v>1</v>
      </c>
      <c r="AK198" s="6">
        <f t="shared" si="115"/>
        <v>0</v>
      </c>
      <c r="AL198" s="6">
        <f t="shared" si="116"/>
        <v>0</v>
      </c>
      <c r="AM198" s="92" t="str">
        <f t="shared" si="117"/>
        <v>стр.620 (детализированная)</v>
      </c>
      <c r="AN198" s="92" t="str">
        <f t="shared" si="118"/>
        <v xml:space="preserve"> (кроме стр.по маске ***ХХХХХХХХХХ****ХХХ)</v>
      </c>
      <c r="AO198" s="92" t="str">
        <f t="shared" si="119"/>
        <v xml:space="preserve"> гр.6</v>
      </c>
      <c r="AP198" s="92" t="str">
        <f t="shared" si="120"/>
        <v/>
      </c>
      <c r="AQ198" s="92" t="str">
        <f t="shared" si="121"/>
        <v xml:space="preserve"> раздела 3</v>
      </c>
      <c r="AR198" s="92" t="str">
        <f t="shared" si="122"/>
        <v xml:space="preserve"> ф.0503152</v>
      </c>
      <c r="AS198" s="79" t="str">
        <f t="shared" si="123"/>
        <v/>
      </c>
      <c r="AT198" s="92" t="str">
        <f t="shared" si="124"/>
        <v xml:space="preserve"> &lt;&gt;</v>
      </c>
      <c r="AU198" s="92" t="str">
        <f t="shared" si="125"/>
        <v xml:space="preserve"> стр.620 (детализированная)</v>
      </c>
      <c r="AV198" s="92" t="str">
        <f t="shared" si="126"/>
        <v xml:space="preserve"> (кроме стр.по маске ***ХХХХХХХХХХ****ХХХ)</v>
      </c>
      <c r="AW198" s="92" t="str">
        <f t="shared" si="127"/>
        <v xml:space="preserve"> гр.4</v>
      </c>
      <c r="AX198" s="92" t="str">
        <f t="shared" si="128"/>
        <v/>
      </c>
      <c r="AY198" s="92" t="str">
        <f t="shared" si="129"/>
        <v xml:space="preserve"> раздела 3</v>
      </c>
      <c r="AZ198" s="92" t="str">
        <f t="shared" si="130"/>
        <v xml:space="preserve"> ф.0503151</v>
      </c>
      <c r="BA198" s="79" t="str">
        <f t="shared" si="131"/>
        <v/>
      </c>
      <c r="BB198" s="92" t="str">
        <f t="shared" si="132"/>
        <v xml:space="preserve"> - отрабатывать только на ф.0503152</v>
      </c>
    </row>
    <row r="199" spans="2:54" s="23" customFormat="1" ht="71.25" hidden="1" outlineLevel="1" x14ac:dyDescent="0.25">
      <c r="B199" s="378" t="str">
        <f>"М"&amp;COUNTA($C$116:C199)&amp;"_"&amp;MID(I199,5,3)&amp;"_"&amp;MID(S199,5,3)</f>
        <v>М84_152_151</v>
      </c>
      <c r="C199" s="25" t="s">
        <v>116</v>
      </c>
      <c r="D199" s="25" t="s">
        <v>116</v>
      </c>
      <c r="E199" s="25" t="s">
        <v>117</v>
      </c>
      <c r="F199" s="25" t="s">
        <v>116</v>
      </c>
      <c r="G199" s="25" t="s">
        <v>116</v>
      </c>
      <c r="H199" s="25" t="s">
        <v>116</v>
      </c>
      <c r="I199" s="25" t="s">
        <v>158</v>
      </c>
      <c r="J199" s="25"/>
      <c r="K199" s="25"/>
      <c r="L199" s="25"/>
      <c r="M199" s="25" t="s">
        <v>125</v>
      </c>
      <c r="N199" s="25" t="s">
        <v>1208</v>
      </c>
      <c r="O199" s="25" t="s">
        <v>1199</v>
      </c>
      <c r="P199" s="25" t="s">
        <v>422</v>
      </c>
      <c r="Q199" s="25"/>
      <c r="R199" s="26" t="s">
        <v>122</v>
      </c>
      <c r="S199" s="25" t="s">
        <v>154</v>
      </c>
      <c r="T199" s="25"/>
      <c r="U199" s="25" t="s">
        <v>1196</v>
      </c>
      <c r="V199" s="25"/>
      <c r="W199" s="25" t="s">
        <v>125</v>
      </c>
      <c r="X199" s="25" t="s">
        <v>1208</v>
      </c>
      <c r="Y199" s="368"/>
      <c r="Z199" s="25" t="s">
        <v>1199</v>
      </c>
      <c r="AA199" s="25" t="s">
        <v>134</v>
      </c>
      <c r="AB199" s="25"/>
      <c r="AC199" s="90" t="str">
        <f t="shared" si="113"/>
        <v>стр.620 (детализированная) (кроме стр.по маске ***ХХХХХХХХХХ****ХХХ) гр.7 раздела 3 ф.0503152 &lt;&gt; стр.620 (детализированная) (кроме стр.по маске ***ХХХХХХХХХХ****ХХХ) гр.4 раздела 3 ф.0503151 - отрабатывать только на ф.0503152</v>
      </c>
      <c r="AD199" s="66" t="s">
        <v>123</v>
      </c>
      <c r="AE199" s="66" t="s">
        <v>123</v>
      </c>
      <c r="AF199" s="29" t="s">
        <v>1194</v>
      </c>
      <c r="AG199" s="30">
        <v>45415.634675925925</v>
      </c>
      <c r="AH199" s="32" t="s">
        <v>4</v>
      </c>
      <c r="AI199" s="32" t="s">
        <v>123</v>
      </c>
      <c r="AJ199" s="6">
        <f t="shared" si="114"/>
        <v>1</v>
      </c>
      <c r="AK199" s="6">
        <f t="shared" si="115"/>
        <v>0</v>
      </c>
      <c r="AL199" s="6">
        <f t="shared" si="116"/>
        <v>0</v>
      </c>
      <c r="AM199" s="92" t="str">
        <f t="shared" si="117"/>
        <v>стр.620 (детализированная)</v>
      </c>
      <c r="AN199" s="92" t="str">
        <f t="shared" si="118"/>
        <v xml:space="preserve"> (кроме стр.по маске ***ХХХХХХХХХХ****ХХХ)</v>
      </c>
      <c r="AO199" s="92" t="str">
        <f t="shared" si="119"/>
        <v xml:space="preserve"> гр.7</v>
      </c>
      <c r="AP199" s="92" t="str">
        <f t="shared" si="120"/>
        <v/>
      </c>
      <c r="AQ199" s="92" t="str">
        <f t="shared" si="121"/>
        <v xml:space="preserve"> раздела 3</v>
      </c>
      <c r="AR199" s="92" t="str">
        <f t="shared" si="122"/>
        <v xml:space="preserve"> ф.0503152</v>
      </c>
      <c r="AS199" s="79" t="str">
        <f t="shared" si="123"/>
        <v/>
      </c>
      <c r="AT199" s="92" t="str">
        <f t="shared" si="124"/>
        <v xml:space="preserve"> &lt;&gt;</v>
      </c>
      <c r="AU199" s="92" t="str">
        <f t="shared" si="125"/>
        <v xml:space="preserve"> стр.620 (детализированная)</v>
      </c>
      <c r="AV199" s="92" t="str">
        <f t="shared" si="126"/>
        <v xml:space="preserve"> (кроме стр.по маске ***ХХХХХХХХХХ****ХХХ)</v>
      </c>
      <c r="AW199" s="92" t="str">
        <f t="shared" si="127"/>
        <v xml:space="preserve"> гр.4</v>
      </c>
      <c r="AX199" s="92" t="str">
        <f t="shared" si="128"/>
        <v/>
      </c>
      <c r="AY199" s="92" t="str">
        <f t="shared" si="129"/>
        <v xml:space="preserve"> раздела 3</v>
      </c>
      <c r="AZ199" s="92" t="str">
        <f t="shared" si="130"/>
        <v xml:space="preserve"> ф.0503151</v>
      </c>
      <c r="BA199" s="79" t="str">
        <f t="shared" si="131"/>
        <v/>
      </c>
      <c r="BB199" s="92" t="str">
        <f t="shared" si="132"/>
        <v xml:space="preserve"> - отрабатывать только на ф.0503152</v>
      </c>
    </row>
    <row r="200" spans="2:54" s="23" customFormat="1" ht="71.25" hidden="1" outlineLevel="1" x14ac:dyDescent="0.25">
      <c r="B200" s="378" t="str">
        <f>"М"&amp;COUNTA($C$116:C200)&amp;"_"&amp;MID(I200,5,3)&amp;"_"&amp;MID(S200,5,3)</f>
        <v>М85_152_151</v>
      </c>
      <c r="C200" s="25" t="s">
        <v>116</v>
      </c>
      <c r="D200" s="25" t="s">
        <v>116</v>
      </c>
      <c r="E200" s="25" t="s">
        <v>117</v>
      </c>
      <c r="F200" s="25" t="s">
        <v>116</v>
      </c>
      <c r="G200" s="25" t="s">
        <v>116</v>
      </c>
      <c r="H200" s="25" t="s">
        <v>116</v>
      </c>
      <c r="I200" s="25" t="s">
        <v>158</v>
      </c>
      <c r="J200" s="25"/>
      <c r="K200" s="25"/>
      <c r="L200" s="25"/>
      <c r="M200" s="25" t="s">
        <v>125</v>
      </c>
      <c r="N200" s="25" t="s">
        <v>1208</v>
      </c>
      <c r="O200" s="25" t="s">
        <v>1199</v>
      </c>
      <c r="P200" s="25" t="s">
        <v>143</v>
      </c>
      <c r="Q200" s="25"/>
      <c r="R200" s="26" t="s">
        <v>122</v>
      </c>
      <c r="S200" s="25" t="s">
        <v>154</v>
      </c>
      <c r="T200" s="25"/>
      <c r="U200" s="25" t="s">
        <v>141</v>
      </c>
      <c r="V200" s="25"/>
      <c r="W200" s="25" t="s">
        <v>125</v>
      </c>
      <c r="X200" s="25" t="s">
        <v>1208</v>
      </c>
      <c r="Y200" s="368"/>
      <c r="Z200" s="25" t="s">
        <v>1199</v>
      </c>
      <c r="AA200" s="25" t="s">
        <v>134</v>
      </c>
      <c r="AB200" s="25"/>
      <c r="AC200" s="90" t="str">
        <f t="shared" si="113"/>
        <v>стр.620 (детализированная) (кроме стр.по маске ***ХХХХХХХХХХ****ХХХ) гр.8 раздела 3 ф.0503152 &lt;&gt; стр.620 (детализированная) (кроме стр.по маске ***ХХХХХХХХХХ****ХХХ) гр.4 раздела 3 ф.0503151 - отрабатывать только на ф.0503152</v>
      </c>
      <c r="AD200" s="66" t="s">
        <v>123</v>
      </c>
      <c r="AE200" s="66" t="s">
        <v>123</v>
      </c>
      <c r="AF200" s="29" t="s">
        <v>1194</v>
      </c>
      <c r="AG200" s="30">
        <v>45415.634687500002</v>
      </c>
      <c r="AH200" s="32" t="s">
        <v>4</v>
      </c>
      <c r="AI200" s="32" t="s">
        <v>123</v>
      </c>
      <c r="AJ200" s="6">
        <f t="shared" si="114"/>
        <v>1</v>
      </c>
      <c r="AK200" s="6">
        <f t="shared" si="115"/>
        <v>0</v>
      </c>
      <c r="AL200" s="6">
        <f t="shared" si="116"/>
        <v>0</v>
      </c>
      <c r="AM200" s="92" t="str">
        <f t="shared" si="117"/>
        <v>стр.620 (детализированная)</v>
      </c>
      <c r="AN200" s="92" t="str">
        <f t="shared" si="118"/>
        <v xml:space="preserve"> (кроме стр.по маске ***ХХХХХХХХХХ****ХХХ)</v>
      </c>
      <c r="AO200" s="92" t="str">
        <f t="shared" si="119"/>
        <v xml:space="preserve"> гр.8</v>
      </c>
      <c r="AP200" s="92" t="str">
        <f t="shared" si="120"/>
        <v/>
      </c>
      <c r="AQ200" s="92" t="str">
        <f t="shared" si="121"/>
        <v xml:space="preserve"> раздела 3</v>
      </c>
      <c r="AR200" s="92" t="str">
        <f t="shared" si="122"/>
        <v xml:space="preserve"> ф.0503152</v>
      </c>
      <c r="AS200" s="79" t="str">
        <f t="shared" si="123"/>
        <v/>
      </c>
      <c r="AT200" s="92" t="str">
        <f t="shared" si="124"/>
        <v xml:space="preserve"> &lt;&gt;</v>
      </c>
      <c r="AU200" s="92" t="str">
        <f t="shared" si="125"/>
        <v xml:space="preserve"> стр.620 (детализированная)</v>
      </c>
      <c r="AV200" s="92" t="str">
        <f t="shared" si="126"/>
        <v xml:space="preserve"> (кроме стр.по маске ***ХХХХХХХХХХ****ХХХ)</v>
      </c>
      <c r="AW200" s="92" t="str">
        <f t="shared" si="127"/>
        <v xml:space="preserve"> гр.4</v>
      </c>
      <c r="AX200" s="92" t="str">
        <f t="shared" si="128"/>
        <v/>
      </c>
      <c r="AY200" s="92" t="str">
        <f t="shared" si="129"/>
        <v xml:space="preserve"> раздела 3</v>
      </c>
      <c r="AZ200" s="92" t="str">
        <f t="shared" si="130"/>
        <v xml:space="preserve"> ф.0503151</v>
      </c>
      <c r="BA200" s="79" t="str">
        <f t="shared" si="131"/>
        <v/>
      </c>
      <c r="BB200" s="92" t="str">
        <f t="shared" si="132"/>
        <v xml:space="preserve"> - отрабатывать только на ф.0503152</v>
      </c>
    </row>
    <row r="201" spans="2:54" s="23" customFormat="1" ht="71.25" hidden="1" outlineLevel="1" x14ac:dyDescent="0.25">
      <c r="B201" s="378" t="str">
        <f>"М"&amp;COUNTA($C$116:C201)&amp;"_"&amp;MID(I201,5,3)&amp;"_"&amp;MID(S201,5,3)</f>
        <v>М86_152_151</v>
      </c>
      <c r="C201" s="25" t="s">
        <v>116</v>
      </c>
      <c r="D201" s="25" t="s">
        <v>116</v>
      </c>
      <c r="E201" s="25" t="s">
        <v>117</v>
      </c>
      <c r="F201" s="25" t="s">
        <v>116</v>
      </c>
      <c r="G201" s="25" t="s">
        <v>116</v>
      </c>
      <c r="H201" s="25" t="s">
        <v>116</v>
      </c>
      <c r="I201" s="25" t="s">
        <v>158</v>
      </c>
      <c r="J201" s="25"/>
      <c r="K201" s="25"/>
      <c r="L201" s="25"/>
      <c r="M201" s="25" t="s">
        <v>125</v>
      </c>
      <c r="N201" s="25" t="s">
        <v>1208</v>
      </c>
      <c r="O201" s="25" t="s">
        <v>1199</v>
      </c>
      <c r="P201" s="25" t="s">
        <v>140</v>
      </c>
      <c r="Q201" s="25"/>
      <c r="R201" s="26" t="s">
        <v>122</v>
      </c>
      <c r="S201" s="25" t="s">
        <v>154</v>
      </c>
      <c r="T201" s="25"/>
      <c r="U201" s="25" t="s">
        <v>142</v>
      </c>
      <c r="V201" s="25"/>
      <c r="W201" s="25" t="s">
        <v>125</v>
      </c>
      <c r="X201" s="25" t="s">
        <v>1208</v>
      </c>
      <c r="Y201" s="368"/>
      <c r="Z201" s="25" t="s">
        <v>1199</v>
      </c>
      <c r="AA201" s="25" t="s">
        <v>134</v>
      </c>
      <c r="AB201" s="25"/>
      <c r="AC201" s="90" t="str">
        <f t="shared" si="113"/>
        <v>стр.620 (детализированная) (кроме стр.по маске ***ХХХХХХХХХХ****ХХХ) гр.9 раздела 3 ф.0503152 &lt;&gt; стр.620 (детализированная) (кроме стр.по маске ***ХХХХХХХХХХ****ХХХ) гр.4 раздела 3 ф.0503151 - отрабатывать только на ф.0503152</v>
      </c>
      <c r="AD201" s="66" t="s">
        <v>123</v>
      </c>
      <c r="AE201" s="66" t="s">
        <v>123</v>
      </c>
      <c r="AF201" s="29" t="s">
        <v>1194</v>
      </c>
      <c r="AG201" s="30">
        <v>45415.634699074071</v>
      </c>
      <c r="AH201" s="32" t="s">
        <v>4</v>
      </c>
      <c r="AI201" s="32" t="s">
        <v>123</v>
      </c>
      <c r="AJ201" s="6">
        <f t="shared" si="114"/>
        <v>1</v>
      </c>
      <c r="AK201" s="6">
        <f t="shared" si="115"/>
        <v>0</v>
      </c>
      <c r="AL201" s="6">
        <f t="shared" si="116"/>
        <v>0</v>
      </c>
      <c r="AM201" s="92" t="str">
        <f t="shared" si="117"/>
        <v>стр.620 (детализированная)</v>
      </c>
      <c r="AN201" s="92" t="str">
        <f t="shared" si="118"/>
        <v xml:space="preserve"> (кроме стр.по маске ***ХХХХХХХХХХ****ХХХ)</v>
      </c>
      <c r="AO201" s="92" t="str">
        <f t="shared" si="119"/>
        <v xml:space="preserve"> гр.9</v>
      </c>
      <c r="AP201" s="92" t="str">
        <f t="shared" si="120"/>
        <v/>
      </c>
      <c r="AQ201" s="92" t="str">
        <f t="shared" si="121"/>
        <v xml:space="preserve"> раздела 3</v>
      </c>
      <c r="AR201" s="92" t="str">
        <f t="shared" si="122"/>
        <v xml:space="preserve"> ф.0503152</v>
      </c>
      <c r="AS201" s="79" t="str">
        <f t="shared" si="123"/>
        <v/>
      </c>
      <c r="AT201" s="92" t="str">
        <f t="shared" si="124"/>
        <v xml:space="preserve"> &lt;&gt;</v>
      </c>
      <c r="AU201" s="92" t="str">
        <f t="shared" si="125"/>
        <v xml:space="preserve"> стр.620 (детализированная)</v>
      </c>
      <c r="AV201" s="92" t="str">
        <f t="shared" si="126"/>
        <v xml:space="preserve"> (кроме стр.по маске ***ХХХХХХХХХХ****ХХХ)</v>
      </c>
      <c r="AW201" s="92" t="str">
        <f t="shared" si="127"/>
        <v xml:space="preserve"> гр.4</v>
      </c>
      <c r="AX201" s="92" t="str">
        <f t="shared" si="128"/>
        <v/>
      </c>
      <c r="AY201" s="92" t="str">
        <f t="shared" si="129"/>
        <v xml:space="preserve"> раздела 3</v>
      </c>
      <c r="AZ201" s="92" t="str">
        <f t="shared" si="130"/>
        <v xml:space="preserve"> ф.0503151</v>
      </c>
      <c r="BA201" s="79" t="str">
        <f t="shared" si="131"/>
        <v/>
      </c>
      <c r="BB201" s="92" t="str">
        <f t="shared" si="132"/>
        <v xml:space="preserve"> - отрабатывать только на ф.0503152</v>
      </c>
    </row>
    <row r="202" spans="2:54" s="23" customFormat="1" ht="71.25" hidden="1" outlineLevel="1" x14ac:dyDescent="0.25">
      <c r="B202" s="378" t="str">
        <f>"М"&amp;COUNTA($C$116:C202)&amp;"_"&amp;MID(I202,5,3)&amp;"_"&amp;MID(S202,5,3)</f>
        <v>М87_152_151</v>
      </c>
      <c r="C202" s="25" t="s">
        <v>116</v>
      </c>
      <c r="D202" s="25" t="s">
        <v>116</v>
      </c>
      <c r="E202" s="25" t="s">
        <v>117</v>
      </c>
      <c r="F202" s="25" t="s">
        <v>116</v>
      </c>
      <c r="G202" s="25" t="s">
        <v>116</v>
      </c>
      <c r="H202" s="25" t="s">
        <v>116</v>
      </c>
      <c r="I202" s="25" t="s">
        <v>158</v>
      </c>
      <c r="J202" s="25"/>
      <c r="K202" s="25"/>
      <c r="L202" s="25"/>
      <c r="M202" s="25" t="s">
        <v>125</v>
      </c>
      <c r="N202" s="25" t="s">
        <v>1208</v>
      </c>
      <c r="O202" s="25" t="s">
        <v>1199</v>
      </c>
      <c r="P202" s="25" t="s">
        <v>135</v>
      </c>
      <c r="Q202" s="25"/>
      <c r="R202" s="26" t="s">
        <v>122</v>
      </c>
      <c r="S202" s="25" t="s">
        <v>154</v>
      </c>
      <c r="T202" s="25"/>
      <c r="U202" s="25" t="s">
        <v>1197</v>
      </c>
      <c r="V202" s="25"/>
      <c r="W202" s="25" t="s">
        <v>125</v>
      </c>
      <c r="X202" s="25" t="s">
        <v>1208</v>
      </c>
      <c r="Y202" s="368"/>
      <c r="Z202" s="25" t="s">
        <v>1199</v>
      </c>
      <c r="AA202" s="25" t="s">
        <v>134</v>
      </c>
      <c r="AB202" s="25"/>
      <c r="AC202" s="90" t="str">
        <f t="shared" si="113"/>
        <v>стр.620 (детализированная) (кроме стр.по маске ***ХХХХХХХХХХ****ХХХ) гр.10 раздела 3 ф.0503152 &lt;&gt; стр.620 (детализированная) (кроме стр.по маске ***ХХХХХХХХХХ****ХХХ) гр.4 раздела 3 ф.0503151 - отрабатывать только на ф.0503152</v>
      </c>
      <c r="AD202" s="66" t="s">
        <v>123</v>
      </c>
      <c r="AE202" s="66" t="s">
        <v>123</v>
      </c>
      <c r="AF202" s="29" t="s">
        <v>1194</v>
      </c>
      <c r="AG202" s="30">
        <v>45415.634699074071</v>
      </c>
      <c r="AH202" s="32" t="s">
        <v>4</v>
      </c>
      <c r="AI202" s="32" t="s">
        <v>123</v>
      </c>
      <c r="AJ202" s="6">
        <f t="shared" si="114"/>
        <v>1</v>
      </c>
      <c r="AK202" s="6">
        <f t="shared" si="115"/>
        <v>0</v>
      </c>
      <c r="AL202" s="6">
        <f t="shared" si="116"/>
        <v>0</v>
      </c>
      <c r="AM202" s="92" t="str">
        <f t="shared" si="117"/>
        <v>стр.620 (детализированная)</v>
      </c>
      <c r="AN202" s="92" t="str">
        <f t="shared" si="118"/>
        <v xml:space="preserve"> (кроме стр.по маске ***ХХХХХХХХХХ****ХХХ)</v>
      </c>
      <c r="AO202" s="92" t="str">
        <f t="shared" si="119"/>
        <v xml:space="preserve"> гр.10</v>
      </c>
      <c r="AP202" s="92" t="str">
        <f t="shared" si="120"/>
        <v/>
      </c>
      <c r="AQ202" s="92" t="str">
        <f t="shared" si="121"/>
        <v xml:space="preserve"> раздела 3</v>
      </c>
      <c r="AR202" s="92" t="str">
        <f t="shared" si="122"/>
        <v xml:space="preserve"> ф.0503152</v>
      </c>
      <c r="AS202" s="79" t="str">
        <f t="shared" si="123"/>
        <v/>
      </c>
      <c r="AT202" s="92" t="str">
        <f t="shared" si="124"/>
        <v xml:space="preserve"> &lt;&gt;</v>
      </c>
      <c r="AU202" s="92" t="str">
        <f t="shared" si="125"/>
        <v xml:space="preserve"> стр.620 (детализированная)</v>
      </c>
      <c r="AV202" s="92" t="str">
        <f t="shared" si="126"/>
        <v xml:space="preserve"> (кроме стр.по маске ***ХХХХХХХХХХ****ХХХ)</v>
      </c>
      <c r="AW202" s="92" t="str">
        <f t="shared" si="127"/>
        <v xml:space="preserve"> гр.4</v>
      </c>
      <c r="AX202" s="92" t="str">
        <f t="shared" si="128"/>
        <v/>
      </c>
      <c r="AY202" s="92" t="str">
        <f t="shared" si="129"/>
        <v xml:space="preserve"> раздела 3</v>
      </c>
      <c r="AZ202" s="92" t="str">
        <f t="shared" si="130"/>
        <v xml:space="preserve"> ф.0503151</v>
      </c>
      <c r="BA202" s="79" t="str">
        <f t="shared" si="131"/>
        <v/>
      </c>
      <c r="BB202" s="92" t="str">
        <f t="shared" si="132"/>
        <v xml:space="preserve"> - отрабатывать только на ф.0503152</v>
      </c>
    </row>
    <row r="203" spans="2:54" s="23" customFormat="1" ht="71.25" hidden="1" outlineLevel="1" x14ac:dyDescent="0.25">
      <c r="B203" s="378" t="str">
        <f>"М"&amp;COUNTA($C$116:C203)&amp;"_"&amp;MID(I203,5,3)&amp;"_"&amp;MID(S203,5,3)</f>
        <v>М88_152_151</v>
      </c>
      <c r="C203" s="25" t="s">
        <v>116</v>
      </c>
      <c r="D203" s="25" t="s">
        <v>116</v>
      </c>
      <c r="E203" s="25" t="s">
        <v>117</v>
      </c>
      <c r="F203" s="25" t="s">
        <v>116</v>
      </c>
      <c r="G203" s="25" t="s">
        <v>116</v>
      </c>
      <c r="H203" s="25" t="s">
        <v>116</v>
      </c>
      <c r="I203" s="25" t="s">
        <v>158</v>
      </c>
      <c r="J203" s="25"/>
      <c r="K203" s="25"/>
      <c r="L203" s="25"/>
      <c r="M203" s="25" t="s">
        <v>125</v>
      </c>
      <c r="N203" s="25" t="s">
        <v>1208</v>
      </c>
      <c r="O203" s="25" t="s">
        <v>1199</v>
      </c>
      <c r="P203" s="25" t="s">
        <v>141</v>
      </c>
      <c r="Q203" s="25"/>
      <c r="R203" s="26" t="s">
        <v>122</v>
      </c>
      <c r="S203" s="25" t="s">
        <v>154</v>
      </c>
      <c r="T203" s="25"/>
      <c r="U203" s="25" t="s">
        <v>510</v>
      </c>
      <c r="V203" s="25"/>
      <c r="W203" s="25" t="s">
        <v>125</v>
      </c>
      <c r="X203" s="25" t="s">
        <v>1208</v>
      </c>
      <c r="Y203" s="368"/>
      <c r="Z203" s="25" t="s">
        <v>1199</v>
      </c>
      <c r="AA203" s="25" t="s">
        <v>134</v>
      </c>
      <c r="AB203" s="25"/>
      <c r="AC203" s="90" t="str">
        <f t="shared" si="113"/>
        <v>стр.620 (детализированная) (кроме стр.по маске ***ХХХХХХХХХХ****ХХХ) гр.11 раздела 3 ф.0503152 &lt;&gt; стр.620 (детализированная) (кроме стр.по маске ***ХХХХХХХХХХ****ХХХ) гр.4 раздела 3 ф.0503151 - отрабатывать только на ф.0503152</v>
      </c>
      <c r="AD203" s="66" t="s">
        <v>123</v>
      </c>
      <c r="AE203" s="66" t="s">
        <v>123</v>
      </c>
      <c r="AF203" s="29" t="s">
        <v>1194</v>
      </c>
      <c r="AG203" s="30">
        <v>45415.634710648148</v>
      </c>
      <c r="AH203" s="32" t="s">
        <v>4</v>
      </c>
      <c r="AI203" s="32" t="s">
        <v>123</v>
      </c>
      <c r="AJ203" s="6">
        <f t="shared" si="114"/>
        <v>1</v>
      </c>
      <c r="AK203" s="6">
        <f t="shared" si="115"/>
        <v>0</v>
      </c>
      <c r="AL203" s="6">
        <f t="shared" si="116"/>
        <v>0</v>
      </c>
      <c r="AM203" s="92" t="str">
        <f t="shared" si="117"/>
        <v>стр.620 (детализированная)</v>
      </c>
      <c r="AN203" s="92" t="str">
        <f t="shared" si="118"/>
        <v xml:space="preserve"> (кроме стр.по маске ***ХХХХХХХХХХ****ХХХ)</v>
      </c>
      <c r="AO203" s="92" t="str">
        <f t="shared" si="119"/>
        <v xml:space="preserve"> гр.11</v>
      </c>
      <c r="AP203" s="92" t="str">
        <f t="shared" si="120"/>
        <v/>
      </c>
      <c r="AQ203" s="92" t="str">
        <f t="shared" si="121"/>
        <v xml:space="preserve"> раздела 3</v>
      </c>
      <c r="AR203" s="92" t="str">
        <f t="shared" si="122"/>
        <v xml:space="preserve"> ф.0503152</v>
      </c>
      <c r="AS203" s="79" t="str">
        <f t="shared" si="123"/>
        <v/>
      </c>
      <c r="AT203" s="92" t="str">
        <f t="shared" si="124"/>
        <v xml:space="preserve"> &lt;&gt;</v>
      </c>
      <c r="AU203" s="92" t="str">
        <f t="shared" si="125"/>
        <v xml:space="preserve"> стр.620 (детализированная)</v>
      </c>
      <c r="AV203" s="92" t="str">
        <f t="shared" si="126"/>
        <v xml:space="preserve"> (кроме стр.по маске ***ХХХХХХХХХХ****ХХХ)</v>
      </c>
      <c r="AW203" s="92" t="str">
        <f t="shared" si="127"/>
        <v xml:space="preserve"> гр.4</v>
      </c>
      <c r="AX203" s="92" t="str">
        <f t="shared" si="128"/>
        <v/>
      </c>
      <c r="AY203" s="92" t="str">
        <f t="shared" si="129"/>
        <v xml:space="preserve"> раздела 3</v>
      </c>
      <c r="AZ203" s="92" t="str">
        <f t="shared" si="130"/>
        <v xml:space="preserve"> ф.0503151</v>
      </c>
      <c r="BA203" s="79" t="str">
        <f t="shared" si="131"/>
        <v/>
      </c>
      <c r="BB203" s="92" t="str">
        <f t="shared" si="132"/>
        <v xml:space="preserve"> - отрабатывать только на ф.0503152</v>
      </c>
    </row>
    <row r="204" spans="2:54" s="23" customFormat="1" ht="71.25" hidden="1" outlineLevel="1" x14ac:dyDescent="0.25">
      <c r="B204" s="378" t="str">
        <f>"М"&amp;COUNTA($C$116:C204)&amp;"_"&amp;MID(I204,5,3)&amp;"_"&amp;MID(S204,5,3)</f>
        <v>М89_152_151</v>
      </c>
      <c r="C204" s="25" t="s">
        <v>116</v>
      </c>
      <c r="D204" s="25" t="s">
        <v>116</v>
      </c>
      <c r="E204" s="25" t="s">
        <v>117</v>
      </c>
      <c r="F204" s="25" t="s">
        <v>116</v>
      </c>
      <c r="G204" s="25" t="s">
        <v>116</v>
      </c>
      <c r="H204" s="25" t="s">
        <v>116</v>
      </c>
      <c r="I204" s="25" t="s">
        <v>158</v>
      </c>
      <c r="J204" s="25"/>
      <c r="K204" s="25"/>
      <c r="L204" s="25"/>
      <c r="M204" s="25" t="s">
        <v>125</v>
      </c>
      <c r="N204" s="25" t="s">
        <v>1208</v>
      </c>
      <c r="O204" s="25" t="s">
        <v>1199</v>
      </c>
      <c r="P204" s="25" t="s">
        <v>142</v>
      </c>
      <c r="Q204" s="25"/>
      <c r="R204" s="26" t="s">
        <v>122</v>
      </c>
      <c r="S204" s="25" t="s">
        <v>154</v>
      </c>
      <c r="T204" s="25"/>
      <c r="U204" s="25" t="s">
        <v>135</v>
      </c>
      <c r="V204" s="25"/>
      <c r="W204" s="25" t="s">
        <v>125</v>
      </c>
      <c r="X204" s="25" t="s">
        <v>1208</v>
      </c>
      <c r="Y204" s="368"/>
      <c r="Z204" s="25" t="s">
        <v>1199</v>
      </c>
      <c r="AA204" s="25" t="s">
        <v>134</v>
      </c>
      <c r="AB204" s="25"/>
      <c r="AC204" s="90" t="str">
        <f t="shared" si="113"/>
        <v>стр.620 (детализированная) (кроме стр.по маске ***ХХХХХХХХХХ****ХХХ) гр.12 раздела 3 ф.0503152 &lt;&gt; стр.620 (детализированная) (кроме стр.по маске ***ХХХХХХХХХХ****ХХХ) гр.4 раздела 3 ф.0503151 - отрабатывать только на ф.0503152</v>
      </c>
      <c r="AD204" s="66" t="s">
        <v>123</v>
      </c>
      <c r="AE204" s="66" t="s">
        <v>123</v>
      </c>
      <c r="AF204" s="29" t="s">
        <v>1194</v>
      </c>
      <c r="AG204" s="30">
        <v>45415.634722222225</v>
      </c>
      <c r="AH204" s="32" t="s">
        <v>4</v>
      </c>
      <c r="AI204" s="32" t="s">
        <v>123</v>
      </c>
      <c r="AJ204" s="6">
        <f t="shared" si="114"/>
        <v>1</v>
      </c>
      <c r="AK204" s="6">
        <f t="shared" si="115"/>
        <v>0</v>
      </c>
      <c r="AL204" s="6">
        <f t="shared" si="116"/>
        <v>0</v>
      </c>
      <c r="AM204" s="92" t="str">
        <f t="shared" si="117"/>
        <v>стр.620 (детализированная)</v>
      </c>
      <c r="AN204" s="92" t="str">
        <f t="shared" si="118"/>
        <v xml:space="preserve"> (кроме стр.по маске ***ХХХХХХХХХХ****ХХХ)</v>
      </c>
      <c r="AO204" s="92" t="str">
        <f t="shared" si="119"/>
        <v xml:space="preserve"> гр.12</v>
      </c>
      <c r="AP204" s="92" t="str">
        <f t="shared" si="120"/>
        <v/>
      </c>
      <c r="AQ204" s="92" t="str">
        <f t="shared" si="121"/>
        <v xml:space="preserve"> раздела 3</v>
      </c>
      <c r="AR204" s="92" t="str">
        <f t="shared" si="122"/>
        <v xml:space="preserve"> ф.0503152</v>
      </c>
      <c r="AS204" s="79" t="str">
        <f t="shared" si="123"/>
        <v/>
      </c>
      <c r="AT204" s="92" t="str">
        <f t="shared" si="124"/>
        <v xml:space="preserve"> &lt;&gt;</v>
      </c>
      <c r="AU204" s="92" t="str">
        <f t="shared" si="125"/>
        <v xml:space="preserve"> стр.620 (детализированная)</v>
      </c>
      <c r="AV204" s="92" t="str">
        <f t="shared" si="126"/>
        <v xml:space="preserve"> (кроме стр.по маске ***ХХХХХХХХХХ****ХХХ)</v>
      </c>
      <c r="AW204" s="92" t="str">
        <f t="shared" si="127"/>
        <v xml:space="preserve"> гр.4</v>
      </c>
      <c r="AX204" s="92" t="str">
        <f t="shared" si="128"/>
        <v/>
      </c>
      <c r="AY204" s="92" t="str">
        <f t="shared" si="129"/>
        <v xml:space="preserve"> раздела 3</v>
      </c>
      <c r="AZ204" s="92" t="str">
        <f t="shared" si="130"/>
        <v xml:space="preserve"> ф.0503151</v>
      </c>
      <c r="BA204" s="79" t="str">
        <f t="shared" si="131"/>
        <v/>
      </c>
      <c r="BB204" s="92" t="str">
        <f t="shared" si="132"/>
        <v xml:space="preserve"> - отрабатывать только на ф.0503152</v>
      </c>
    </row>
    <row r="205" spans="2:54" s="23" customFormat="1" ht="71.25" hidden="1" outlineLevel="1" x14ac:dyDescent="0.25">
      <c r="B205" s="378" t="str">
        <f>"М"&amp;COUNTA($C$116:C205)&amp;"_"&amp;MID(I205,5,3)&amp;"_"&amp;MID(S205,5,3)</f>
        <v>М90_152_151</v>
      </c>
      <c r="C205" s="25" t="s">
        <v>116</v>
      </c>
      <c r="D205" s="25" t="s">
        <v>116</v>
      </c>
      <c r="E205" s="25" t="s">
        <v>117</v>
      </c>
      <c r="F205" s="25" t="s">
        <v>116</v>
      </c>
      <c r="G205" s="25" t="s">
        <v>116</v>
      </c>
      <c r="H205" s="25" t="s">
        <v>116</v>
      </c>
      <c r="I205" s="25" t="s">
        <v>158</v>
      </c>
      <c r="J205" s="25"/>
      <c r="K205" s="25"/>
      <c r="L205" s="25"/>
      <c r="M205" s="25" t="s">
        <v>125</v>
      </c>
      <c r="N205" s="25" t="s">
        <v>1208</v>
      </c>
      <c r="O205" s="25" t="s">
        <v>1199</v>
      </c>
      <c r="P205" s="25" t="s">
        <v>510</v>
      </c>
      <c r="Q205" s="25"/>
      <c r="R205" s="26" t="s">
        <v>122</v>
      </c>
      <c r="S205" s="25" t="s">
        <v>154</v>
      </c>
      <c r="T205" s="25"/>
      <c r="U205" s="25" t="s">
        <v>702</v>
      </c>
      <c r="V205" s="25"/>
      <c r="W205" s="25" t="s">
        <v>125</v>
      </c>
      <c r="X205" s="25" t="s">
        <v>1208</v>
      </c>
      <c r="Y205" s="368"/>
      <c r="Z205" s="25" t="s">
        <v>1199</v>
      </c>
      <c r="AA205" s="25" t="s">
        <v>134</v>
      </c>
      <c r="AB205" s="25"/>
      <c r="AC205" s="90" t="str">
        <f t="shared" si="113"/>
        <v>стр.620 (детализированная) (кроме стр.по маске ***ХХХХХХХХХХ****ХХХ) гр.13 раздела 3 ф.0503152 &lt;&gt; стр.620 (детализированная) (кроме стр.по маске ***ХХХХХХХХХХ****ХХХ) гр.4 раздела 3 ф.0503151 - отрабатывать только на ф.0503152</v>
      </c>
      <c r="AD205" s="66" t="s">
        <v>123</v>
      </c>
      <c r="AE205" s="66" t="s">
        <v>123</v>
      </c>
      <c r="AF205" s="29" t="s">
        <v>1194</v>
      </c>
      <c r="AG205" s="30">
        <v>45415.634733796294</v>
      </c>
      <c r="AH205" s="32" t="s">
        <v>4</v>
      </c>
      <c r="AI205" s="32" t="s">
        <v>123</v>
      </c>
      <c r="AJ205" s="6">
        <f t="shared" si="114"/>
        <v>1</v>
      </c>
      <c r="AK205" s="6">
        <f t="shared" si="115"/>
        <v>0</v>
      </c>
      <c r="AL205" s="6">
        <f t="shared" si="116"/>
        <v>0</v>
      </c>
      <c r="AM205" s="92" t="str">
        <f t="shared" si="117"/>
        <v>стр.620 (детализированная)</v>
      </c>
      <c r="AN205" s="92" t="str">
        <f t="shared" si="118"/>
        <v xml:space="preserve"> (кроме стр.по маске ***ХХХХХХХХХХ****ХХХ)</v>
      </c>
      <c r="AO205" s="92" t="str">
        <f t="shared" si="119"/>
        <v xml:space="preserve"> гр.13</v>
      </c>
      <c r="AP205" s="92" t="str">
        <f t="shared" si="120"/>
        <v/>
      </c>
      <c r="AQ205" s="92" t="str">
        <f t="shared" si="121"/>
        <v xml:space="preserve"> раздела 3</v>
      </c>
      <c r="AR205" s="92" t="str">
        <f t="shared" si="122"/>
        <v xml:space="preserve"> ф.0503152</v>
      </c>
      <c r="AS205" s="79" t="str">
        <f t="shared" si="123"/>
        <v/>
      </c>
      <c r="AT205" s="92" t="str">
        <f t="shared" si="124"/>
        <v xml:space="preserve"> &lt;&gt;</v>
      </c>
      <c r="AU205" s="92" t="str">
        <f t="shared" si="125"/>
        <v xml:space="preserve"> стр.620 (детализированная)</v>
      </c>
      <c r="AV205" s="92" t="str">
        <f t="shared" si="126"/>
        <v xml:space="preserve"> (кроме стр.по маске ***ХХХХХХХХХХ****ХХХ)</v>
      </c>
      <c r="AW205" s="92" t="str">
        <f t="shared" si="127"/>
        <v xml:space="preserve"> гр.4</v>
      </c>
      <c r="AX205" s="92" t="str">
        <f t="shared" si="128"/>
        <v/>
      </c>
      <c r="AY205" s="92" t="str">
        <f t="shared" si="129"/>
        <v xml:space="preserve"> раздела 3</v>
      </c>
      <c r="AZ205" s="92" t="str">
        <f t="shared" si="130"/>
        <v xml:space="preserve"> ф.0503151</v>
      </c>
      <c r="BA205" s="79" t="str">
        <f t="shared" si="131"/>
        <v/>
      </c>
      <c r="BB205" s="92" t="str">
        <f t="shared" si="132"/>
        <v xml:space="preserve"> - отрабатывать только на ф.0503152</v>
      </c>
    </row>
    <row r="206" spans="2:54" s="23" customFormat="1" ht="28.5" hidden="1" outlineLevel="1" x14ac:dyDescent="0.25">
      <c r="B206" s="378" t="str">
        <f>"М"&amp;COUNTA($C$116:C206)&amp;"_"&amp;MID(I206,5,3)&amp;"_"&amp;MID(S206,5,3)</f>
        <v>М91_152_151</v>
      </c>
      <c r="C206" s="25" t="s">
        <v>116</v>
      </c>
      <c r="D206" s="25" t="s">
        <v>116</v>
      </c>
      <c r="E206" s="25" t="s">
        <v>117</v>
      </c>
      <c r="F206" s="25" t="s">
        <v>116</v>
      </c>
      <c r="G206" s="25" t="s">
        <v>116</v>
      </c>
      <c r="H206" s="25" t="s">
        <v>116</v>
      </c>
      <c r="I206" s="25" t="s">
        <v>158</v>
      </c>
      <c r="J206" s="25"/>
      <c r="K206" s="25"/>
      <c r="L206" s="25"/>
      <c r="M206" s="25" t="s">
        <v>125</v>
      </c>
      <c r="N206" s="25" t="s">
        <v>551</v>
      </c>
      <c r="O206" s="25"/>
      <c r="P206" s="25" t="s">
        <v>134</v>
      </c>
      <c r="Q206" s="25"/>
      <c r="R206" s="26" t="s">
        <v>122</v>
      </c>
      <c r="S206" s="25" t="s">
        <v>154</v>
      </c>
      <c r="T206" s="25"/>
      <c r="U206" s="25" t="s">
        <v>1182</v>
      </c>
      <c r="V206" s="25"/>
      <c r="W206" s="25" t="s">
        <v>125</v>
      </c>
      <c r="X206" s="25" t="s">
        <v>551</v>
      </c>
      <c r="Y206" s="368"/>
      <c r="Z206" s="25"/>
      <c r="AA206" s="25" t="s">
        <v>134</v>
      </c>
      <c r="AB206" s="25"/>
      <c r="AC206" s="90" t="str">
        <f t="shared" si="113"/>
        <v>стр.700 гр.4 раздела 3 ф.0503152 &lt;&gt; стр.700 гр.4 раздела 3 ф.0503151 - отрабатывать только на ф.0503152</v>
      </c>
      <c r="AD206" s="66" t="s">
        <v>123</v>
      </c>
      <c r="AE206" s="66" t="s">
        <v>123</v>
      </c>
      <c r="AF206" s="29" t="s">
        <v>1194</v>
      </c>
      <c r="AG206" s="30">
        <v>45415.634745370371</v>
      </c>
      <c r="AH206" s="32" t="s">
        <v>4</v>
      </c>
      <c r="AI206" s="32" t="s">
        <v>123</v>
      </c>
      <c r="AJ206" s="6">
        <f t="shared" si="114"/>
        <v>1</v>
      </c>
      <c r="AK206" s="6">
        <f t="shared" si="115"/>
        <v>0</v>
      </c>
      <c r="AL206" s="6">
        <f t="shared" si="116"/>
        <v>0</v>
      </c>
      <c r="AM206" s="92" t="str">
        <f t="shared" si="117"/>
        <v>стр.700</v>
      </c>
      <c r="AN206" s="92" t="str">
        <f t="shared" si="118"/>
        <v/>
      </c>
      <c r="AO206" s="92" t="str">
        <f t="shared" si="119"/>
        <v xml:space="preserve"> гр.4</v>
      </c>
      <c r="AP206" s="92" t="str">
        <f t="shared" si="120"/>
        <v/>
      </c>
      <c r="AQ206" s="92" t="str">
        <f t="shared" si="121"/>
        <v xml:space="preserve"> раздела 3</v>
      </c>
      <c r="AR206" s="92" t="str">
        <f t="shared" si="122"/>
        <v xml:space="preserve"> ф.0503152</v>
      </c>
      <c r="AS206" s="79" t="str">
        <f t="shared" si="123"/>
        <v/>
      </c>
      <c r="AT206" s="92" t="str">
        <f t="shared" si="124"/>
        <v xml:space="preserve"> &lt;&gt;</v>
      </c>
      <c r="AU206" s="92" t="str">
        <f t="shared" si="125"/>
        <v xml:space="preserve"> стр.700</v>
      </c>
      <c r="AV206" s="92" t="str">
        <f t="shared" si="126"/>
        <v/>
      </c>
      <c r="AW206" s="92" t="str">
        <f t="shared" si="127"/>
        <v xml:space="preserve"> гр.4</v>
      </c>
      <c r="AX206" s="92" t="str">
        <f t="shared" si="128"/>
        <v/>
      </c>
      <c r="AY206" s="92" t="str">
        <f t="shared" si="129"/>
        <v xml:space="preserve"> раздела 3</v>
      </c>
      <c r="AZ206" s="92" t="str">
        <f t="shared" si="130"/>
        <v xml:space="preserve"> ф.0503151</v>
      </c>
      <c r="BA206" s="79" t="str">
        <f t="shared" si="131"/>
        <v/>
      </c>
      <c r="BB206" s="92" t="str">
        <f t="shared" si="132"/>
        <v xml:space="preserve"> - отрабатывать только на ф.0503152</v>
      </c>
    </row>
    <row r="207" spans="2:54" s="23" customFormat="1" ht="28.5" hidden="1" outlineLevel="1" x14ac:dyDescent="0.25">
      <c r="B207" s="378" t="str">
        <f>"М"&amp;COUNTA($C$116:C207)&amp;"_"&amp;MID(I207,5,3)&amp;"_"&amp;MID(S207,5,3)</f>
        <v>М92_152_151</v>
      </c>
      <c r="C207" s="25" t="s">
        <v>116</v>
      </c>
      <c r="D207" s="25" t="s">
        <v>116</v>
      </c>
      <c r="E207" s="25" t="s">
        <v>117</v>
      </c>
      <c r="F207" s="25" t="s">
        <v>116</v>
      </c>
      <c r="G207" s="25" t="s">
        <v>116</v>
      </c>
      <c r="H207" s="25" t="s">
        <v>116</v>
      </c>
      <c r="I207" s="25" t="s">
        <v>158</v>
      </c>
      <c r="J207" s="25"/>
      <c r="K207" s="25"/>
      <c r="L207" s="25"/>
      <c r="M207" s="25" t="s">
        <v>125</v>
      </c>
      <c r="N207" s="25" t="s">
        <v>551</v>
      </c>
      <c r="O207" s="25"/>
      <c r="P207" s="25" t="s">
        <v>124</v>
      </c>
      <c r="Q207" s="25"/>
      <c r="R207" s="26" t="s">
        <v>122</v>
      </c>
      <c r="S207" s="25" t="s">
        <v>154</v>
      </c>
      <c r="T207" s="25"/>
      <c r="U207" s="25" t="s">
        <v>1195</v>
      </c>
      <c r="V207" s="25"/>
      <c r="W207" s="25" t="s">
        <v>125</v>
      </c>
      <c r="X207" s="25" t="s">
        <v>551</v>
      </c>
      <c r="Y207" s="368"/>
      <c r="Z207" s="25"/>
      <c r="AA207" s="25" t="s">
        <v>134</v>
      </c>
      <c r="AB207" s="25"/>
      <c r="AC207" s="90" t="str">
        <f t="shared" si="113"/>
        <v>стр.700 гр.5 раздела 3 ф.0503152 &lt;&gt; стр.700 гр.4 раздела 3 ф.0503151 - отрабатывать только на ф.0503152</v>
      </c>
      <c r="AD207" s="66" t="s">
        <v>123</v>
      </c>
      <c r="AE207" s="66" t="s">
        <v>123</v>
      </c>
      <c r="AF207" s="29" t="s">
        <v>1194</v>
      </c>
      <c r="AG207" s="30">
        <v>45415.634745370371</v>
      </c>
      <c r="AH207" s="32" t="s">
        <v>4</v>
      </c>
      <c r="AI207" s="32" t="s">
        <v>123</v>
      </c>
      <c r="AJ207" s="6">
        <f t="shared" si="114"/>
        <v>1</v>
      </c>
      <c r="AK207" s="6">
        <f t="shared" si="115"/>
        <v>0</v>
      </c>
      <c r="AL207" s="6">
        <f t="shared" si="116"/>
        <v>0</v>
      </c>
      <c r="AM207" s="92" t="str">
        <f t="shared" si="117"/>
        <v>стр.700</v>
      </c>
      <c r="AN207" s="92" t="str">
        <f t="shared" si="118"/>
        <v/>
      </c>
      <c r="AO207" s="92" t="str">
        <f t="shared" si="119"/>
        <v xml:space="preserve"> гр.5</v>
      </c>
      <c r="AP207" s="92" t="str">
        <f t="shared" si="120"/>
        <v/>
      </c>
      <c r="AQ207" s="92" t="str">
        <f t="shared" si="121"/>
        <v xml:space="preserve"> раздела 3</v>
      </c>
      <c r="AR207" s="92" t="str">
        <f t="shared" si="122"/>
        <v xml:space="preserve"> ф.0503152</v>
      </c>
      <c r="AS207" s="79" t="str">
        <f t="shared" si="123"/>
        <v/>
      </c>
      <c r="AT207" s="92" t="str">
        <f t="shared" si="124"/>
        <v xml:space="preserve"> &lt;&gt;</v>
      </c>
      <c r="AU207" s="92" t="str">
        <f t="shared" si="125"/>
        <v xml:space="preserve"> стр.700</v>
      </c>
      <c r="AV207" s="92" t="str">
        <f t="shared" si="126"/>
        <v/>
      </c>
      <c r="AW207" s="92" t="str">
        <f t="shared" si="127"/>
        <v xml:space="preserve"> гр.4</v>
      </c>
      <c r="AX207" s="92" t="str">
        <f t="shared" si="128"/>
        <v/>
      </c>
      <c r="AY207" s="92" t="str">
        <f t="shared" si="129"/>
        <v xml:space="preserve"> раздела 3</v>
      </c>
      <c r="AZ207" s="92" t="str">
        <f t="shared" si="130"/>
        <v xml:space="preserve"> ф.0503151</v>
      </c>
      <c r="BA207" s="79" t="str">
        <f t="shared" si="131"/>
        <v/>
      </c>
      <c r="BB207" s="92" t="str">
        <f t="shared" si="132"/>
        <v xml:space="preserve"> - отрабатывать только на ф.0503152</v>
      </c>
    </row>
    <row r="208" spans="2:54" s="23" customFormat="1" ht="28.5" hidden="1" outlineLevel="1" x14ac:dyDescent="0.25">
      <c r="B208" s="378" t="str">
        <f>"М"&amp;COUNTA($C$116:C208)&amp;"_"&amp;MID(I208,5,3)&amp;"_"&amp;MID(S208,5,3)</f>
        <v>М93_152_151</v>
      </c>
      <c r="C208" s="25" t="s">
        <v>116</v>
      </c>
      <c r="D208" s="25" t="s">
        <v>116</v>
      </c>
      <c r="E208" s="25" t="s">
        <v>117</v>
      </c>
      <c r="F208" s="25" t="s">
        <v>116</v>
      </c>
      <c r="G208" s="25" t="s">
        <v>116</v>
      </c>
      <c r="H208" s="25" t="s">
        <v>116</v>
      </c>
      <c r="I208" s="25" t="s">
        <v>158</v>
      </c>
      <c r="J208" s="25"/>
      <c r="K208" s="25"/>
      <c r="L208" s="25"/>
      <c r="M208" s="25" t="s">
        <v>125</v>
      </c>
      <c r="N208" s="25" t="s">
        <v>551</v>
      </c>
      <c r="O208" s="25"/>
      <c r="P208" s="25" t="s">
        <v>138</v>
      </c>
      <c r="Q208" s="25"/>
      <c r="R208" s="26" t="s">
        <v>122</v>
      </c>
      <c r="S208" s="25" t="s">
        <v>154</v>
      </c>
      <c r="T208" s="25"/>
      <c r="U208" s="25" t="s">
        <v>492</v>
      </c>
      <c r="V208" s="25"/>
      <c r="W208" s="25" t="s">
        <v>125</v>
      </c>
      <c r="X208" s="25" t="s">
        <v>551</v>
      </c>
      <c r="Y208" s="368"/>
      <c r="Z208" s="25"/>
      <c r="AA208" s="25" t="s">
        <v>134</v>
      </c>
      <c r="AB208" s="25"/>
      <c r="AC208" s="90" t="str">
        <f t="shared" si="113"/>
        <v>стр.700 гр.6 раздела 3 ф.0503152 &lt;&gt; стр.700 гр.4 раздела 3 ф.0503151 - отрабатывать только на ф.0503152</v>
      </c>
      <c r="AD208" s="66" t="s">
        <v>123</v>
      </c>
      <c r="AE208" s="66" t="s">
        <v>123</v>
      </c>
      <c r="AF208" s="29" t="s">
        <v>1194</v>
      </c>
      <c r="AG208" s="30">
        <v>45415.634745370371</v>
      </c>
      <c r="AH208" s="32" t="s">
        <v>4</v>
      </c>
      <c r="AI208" s="32" t="s">
        <v>123</v>
      </c>
      <c r="AJ208" s="6">
        <f t="shared" si="114"/>
        <v>1</v>
      </c>
      <c r="AK208" s="6">
        <f t="shared" si="115"/>
        <v>0</v>
      </c>
      <c r="AL208" s="6">
        <f t="shared" si="116"/>
        <v>0</v>
      </c>
      <c r="AM208" s="92" t="str">
        <f t="shared" si="117"/>
        <v>стр.700</v>
      </c>
      <c r="AN208" s="92" t="str">
        <f t="shared" si="118"/>
        <v/>
      </c>
      <c r="AO208" s="92" t="str">
        <f t="shared" si="119"/>
        <v xml:space="preserve"> гр.6</v>
      </c>
      <c r="AP208" s="92" t="str">
        <f t="shared" si="120"/>
        <v/>
      </c>
      <c r="AQ208" s="92" t="str">
        <f t="shared" si="121"/>
        <v xml:space="preserve"> раздела 3</v>
      </c>
      <c r="AR208" s="92" t="str">
        <f t="shared" si="122"/>
        <v xml:space="preserve"> ф.0503152</v>
      </c>
      <c r="AS208" s="79" t="str">
        <f t="shared" si="123"/>
        <v/>
      </c>
      <c r="AT208" s="92" t="str">
        <f t="shared" si="124"/>
        <v xml:space="preserve"> &lt;&gt;</v>
      </c>
      <c r="AU208" s="92" t="str">
        <f t="shared" si="125"/>
        <v xml:space="preserve"> стр.700</v>
      </c>
      <c r="AV208" s="92" t="str">
        <f t="shared" si="126"/>
        <v/>
      </c>
      <c r="AW208" s="92" t="str">
        <f t="shared" si="127"/>
        <v xml:space="preserve"> гр.4</v>
      </c>
      <c r="AX208" s="92" t="str">
        <f t="shared" si="128"/>
        <v/>
      </c>
      <c r="AY208" s="92" t="str">
        <f t="shared" si="129"/>
        <v xml:space="preserve"> раздела 3</v>
      </c>
      <c r="AZ208" s="92" t="str">
        <f t="shared" si="130"/>
        <v xml:space="preserve"> ф.0503151</v>
      </c>
      <c r="BA208" s="79" t="str">
        <f t="shared" si="131"/>
        <v/>
      </c>
      <c r="BB208" s="92" t="str">
        <f t="shared" si="132"/>
        <v xml:space="preserve"> - отрабатывать только на ф.0503152</v>
      </c>
    </row>
    <row r="209" spans="2:54" s="23" customFormat="1" ht="28.5" hidden="1" outlineLevel="1" x14ac:dyDescent="0.25">
      <c r="B209" s="378" t="str">
        <f>"М"&amp;COUNTA($C$116:C209)&amp;"_"&amp;MID(I209,5,3)&amp;"_"&amp;MID(S209,5,3)</f>
        <v>М94_152_151</v>
      </c>
      <c r="C209" s="25" t="s">
        <v>116</v>
      </c>
      <c r="D209" s="25" t="s">
        <v>116</v>
      </c>
      <c r="E209" s="25" t="s">
        <v>117</v>
      </c>
      <c r="F209" s="25" t="s">
        <v>116</v>
      </c>
      <c r="G209" s="25" t="s">
        <v>116</v>
      </c>
      <c r="H209" s="25" t="s">
        <v>116</v>
      </c>
      <c r="I209" s="25" t="s">
        <v>158</v>
      </c>
      <c r="J209" s="25"/>
      <c r="K209" s="25"/>
      <c r="L209" s="25"/>
      <c r="M209" s="25" t="s">
        <v>125</v>
      </c>
      <c r="N209" s="25" t="s">
        <v>551</v>
      </c>
      <c r="O209" s="25"/>
      <c r="P209" s="25" t="s">
        <v>422</v>
      </c>
      <c r="Q209" s="25"/>
      <c r="R209" s="26" t="s">
        <v>122</v>
      </c>
      <c r="S209" s="25" t="s">
        <v>154</v>
      </c>
      <c r="T209" s="25"/>
      <c r="U209" s="25" t="s">
        <v>1196</v>
      </c>
      <c r="V209" s="25"/>
      <c r="W209" s="25" t="s">
        <v>125</v>
      </c>
      <c r="X209" s="25" t="s">
        <v>551</v>
      </c>
      <c r="Y209" s="368"/>
      <c r="Z209" s="25"/>
      <c r="AA209" s="25" t="s">
        <v>134</v>
      </c>
      <c r="AB209" s="25"/>
      <c r="AC209" s="90" t="str">
        <f t="shared" si="113"/>
        <v>стр.700 гр.7 раздела 3 ф.0503152 &lt;&gt; стр.700 гр.4 раздела 3 ф.0503151 - отрабатывать только на ф.0503152</v>
      </c>
      <c r="AD209" s="66" t="s">
        <v>123</v>
      </c>
      <c r="AE209" s="66" t="s">
        <v>123</v>
      </c>
      <c r="AF209" s="29" t="s">
        <v>1194</v>
      </c>
      <c r="AG209" s="30">
        <v>45415.634756944448</v>
      </c>
      <c r="AH209" s="32" t="s">
        <v>4</v>
      </c>
      <c r="AI209" s="32" t="s">
        <v>123</v>
      </c>
      <c r="AJ209" s="6">
        <f t="shared" si="114"/>
        <v>1</v>
      </c>
      <c r="AK209" s="6">
        <f t="shared" si="115"/>
        <v>0</v>
      </c>
      <c r="AL209" s="6">
        <f t="shared" si="116"/>
        <v>0</v>
      </c>
      <c r="AM209" s="92" t="str">
        <f t="shared" si="117"/>
        <v>стр.700</v>
      </c>
      <c r="AN209" s="92" t="str">
        <f t="shared" si="118"/>
        <v/>
      </c>
      <c r="AO209" s="92" t="str">
        <f t="shared" si="119"/>
        <v xml:space="preserve"> гр.7</v>
      </c>
      <c r="AP209" s="92" t="str">
        <f t="shared" si="120"/>
        <v/>
      </c>
      <c r="AQ209" s="92" t="str">
        <f t="shared" si="121"/>
        <v xml:space="preserve"> раздела 3</v>
      </c>
      <c r="AR209" s="92" t="str">
        <f t="shared" si="122"/>
        <v xml:space="preserve"> ф.0503152</v>
      </c>
      <c r="AS209" s="79" t="str">
        <f t="shared" si="123"/>
        <v/>
      </c>
      <c r="AT209" s="92" t="str">
        <f t="shared" si="124"/>
        <v xml:space="preserve"> &lt;&gt;</v>
      </c>
      <c r="AU209" s="92" t="str">
        <f t="shared" si="125"/>
        <v xml:space="preserve"> стр.700</v>
      </c>
      <c r="AV209" s="92" t="str">
        <f t="shared" si="126"/>
        <v/>
      </c>
      <c r="AW209" s="92" t="str">
        <f t="shared" si="127"/>
        <v xml:space="preserve"> гр.4</v>
      </c>
      <c r="AX209" s="92" t="str">
        <f t="shared" si="128"/>
        <v/>
      </c>
      <c r="AY209" s="92" t="str">
        <f t="shared" si="129"/>
        <v xml:space="preserve"> раздела 3</v>
      </c>
      <c r="AZ209" s="92" t="str">
        <f t="shared" si="130"/>
        <v xml:space="preserve"> ф.0503151</v>
      </c>
      <c r="BA209" s="79" t="str">
        <f t="shared" si="131"/>
        <v/>
      </c>
      <c r="BB209" s="92" t="str">
        <f t="shared" si="132"/>
        <v xml:space="preserve"> - отрабатывать только на ф.0503152</v>
      </c>
    </row>
    <row r="210" spans="2:54" s="23" customFormat="1" ht="28.5" hidden="1" outlineLevel="1" x14ac:dyDescent="0.25">
      <c r="B210" s="378" t="str">
        <f>"М"&amp;COUNTA($C$116:C210)&amp;"_"&amp;MID(I210,5,3)&amp;"_"&amp;MID(S210,5,3)</f>
        <v>М95_152_151</v>
      </c>
      <c r="C210" s="25" t="s">
        <v>116</v>
      </c>
      <c r="D210" s="25" t="s">
        <v>116</v>
      </c>
      <c r="E210" s="25" t="s">
        <v>117</v>
      </c>
      <c r="F210" s="25" t="s">
        <v>116</v>
      </c>
      <c r="G210" s="25" t="s">
        <v>116</v>
      </c>
      <c r="H210" s="25" t="s">
        <v>116</v>
      </c>
      <c r="I210" s="25" t="s">
        <v>158</v>
      </c>
      <c r="J210" s="25"/>
      <c r="K210" s="25"/>
      <c r="L210" s="25"/>
      <c r="M210" s="25" t="s">
        <v>125</v>
      </c>
      <c r="N210" s="25" t="s">
        <v>551</v>
      </c>
      <c r="O210" s="25"/>
      <c r="P210" s="25" t="s">
        <v>143</v>
      </c>
      <c r="Q210" s="25"/>
      <c r="R210" s="26" t="s">
        <v>122</v>
      </c>
      <c r="S210" s="25" t="s">
        <v>154</v>
      </c>
      <c r="T210" s="25"/>
      <c r="U210" s="25" t="s">
        <v>141</v>
      </c>
      <c r="V210" s="25"/>
      <c r="W210" s="25" t="s">
        <v>125</v>
      </c>
      <c r="X210" s="25" t="s">
        <v>551</v>
      </c>
      <c r="Y210" s="368"/>
      <c r="Z210" s="25"/>
      <c r="AA210" s="25" t="s">
        <v>134</v>
      </c>
      <c r="AB210" s="25"/>
      <c r="AC210" s="90" t="str">
        <f t="shared" si="113"/>
        <v>стр.700 гр.8 раздела 3 ф.0503152 &lt;&gt; стр.700 гр.4 раздела 3 ф.0503151 - отрабатывать только на ф.0503152</v>
      </c>
      <c r="AD210" s="66" t="s">
        <v>123</v>
      </c>
      <c r="AE210" s="66" t="s">
        <v>123</v>
      </c>
      <c r="AF210" s="29" t="s">
        <v>1194</v>
      </c>
      <c r="AG210" s="30">
        <v>45415.634756944448</v>
      </c>
      <c r="AH210" s="32" t="s">
        <v>4</v>
      </c>
      <c r="AI210" s="32" t="s">
        <v>123</v>
      </c>
      <c r="AJ210" s="6">
        <f t="shared" si="114"/>
        <v>1</v>
      </c>
      <c r="AK210" s="6">
        <f t="shared" si="115"/>
        <v>0</v>
      </c>
      <c r="AL210" s="6">
        <f t="shared" si="116"/>
        <v>0</v>
      </c>
      <c r="AM210" s="92" t="str">
        <f t="shared" si="117"/>
        <v>стр.700</v>
      </c>
      <c r="AN210" s="92" t="str">
        <f t="shared" si="118"/>
        <v/>
      </c>
      <c r="AO210" s="92" t="str">
        <f t="shared" si="119"/>
        <v xml:space="preserve"> гр.8</v>
      </c>
      <c r="AP210" s="92" t="str">
        <f t="shared" si="120"/>
        <v/>
      </c>
      <c r="AQ210" s="92" t="str">
        <f t="shared" si="121"/>
        <v xml:space="preserve"> раздела 3</v>
      </c>
      <c r="AR210" s="92" t="str">
        <f t="shared" si="122"/>
        <v xml:space="preserve"> ф.0503152</v>
      </c>
      <c r="AS210" s="79" t="str">
        <f t="shared" si="123"/>
        <v/>
      </c>
      <c r="AT210" s="92" t="str">
        <f t="shared" si="124"/>
        <v xml:space="preserve"> &lt;&gt;</v>
      </c>
      <c r="AU210" s="92" t="str">
        <f t="shared" si="125"/>
        <v xml:space="preserve"> стр.700</v>
      </c>
      <c r="AV210" s="92" t="str">
        <f t="shared" si="126"/>
        <v/>
      </c>
      <c r="AW210" s="92" t="str">
        <f t="shared" si="127"/>
        <v xml:space="preserve"> гр.4</v>
      </c>
      <c r="AX210" s="92" t="str">
        <f t="shared" si="128"/>
        <v/>
      </c>
      <c r="AY210" s="92" t="str">
        <f t="shared" si="129"/>
        <v xml:space="preserve"> раздела 3</v>
      </c>
      <c r="AZ210" s="92" t="str">
        <f t="shared" si="130"/>
        <v xml:space="preserve"> ф.0503151</v>
      </c>
      <c r="BA210" s="79" t="str">
        <f t="shared" si="131"/>
        <v/>
      </c>
      <c r="BB210" s="92" t="str">
        <f t="shared" si="132"/>
        <v xml:space="preserve"> - отрабатывать только на ф.0503152</v>
      </c>
    </row>
    <row r="211" spans="2:54" s="23" customFormat="1" ht="28.5" hidden="1" outlineLevel="1" x14ac:dyDescent="0.25">
      <c r="B211" s="378" t="str">
        <f>"М"&amp;COUNTA($C$116:C211)&amp;"_"&amp;MID(I211,5,3)&amp;"_"&amp;MID(S211,5,3)</f>
        <v>М96_152_151</v>
      </c>
      <c r="C211" s="25" t="s">
        <v>116</v>
      </c>
      <c r="D211" s="25" t="s">
        <v>116</v>
      </c>
      <c r="E211" s="25" t="s">
        <v>117</v>
      </c>
      <c r="F211" s="25" t="s">
        <v>116</v>
      </c>
      <c r="G211" s="25" t="s">
        <v>116</v>
      </c>
      <c r="H211" s="25" t="s">
        <v>116</v>
      </c>
      <c r="I211" s="25" t="s">
        <v>158</v>
      </c>
      <c r="J211" s="25"/>
      <c r="K211" s="25"/>
      <c r="L211" s="25"/>
      <c r="M211" s="25" t="s">
        <v>125</v>
      </c>
      <c r="N211" s="25" t="s">
        <v>551</v>
      </c>
      <c r="O211" s="25"/>
      <c r="P211" s="25" t="s">
        <v>140</v>
      </c>
      <c r="Q211" s="25"/>
      <c r="R211" s="26" t="s">
        <v>122</v>
      </c>
      <c r="S211" s="25" t="s">
        <v>154</v>
      </c>
      <c r="T211" s="25"/>
      <c r="U211" s="25" t="s">
        <v>142</v>
      </c>
      <c r="V211" s="25"/>
      <c r="W211" s="25" t="s">
        <v>125</v>
      </c>
      <c r="X211" s="25" t="s">
        <v>551</v>
      </c>
      <c r="Y211" s="368"/>
      <c r="Z211" s="25"/>
      <c r="AA211" s="25" t="s">
        <v>134</v>
      </c>
      <c r="AB211" s="25"/>
      <c r="AC211" s="90" t="str">
        <f t="shared" si="113"/>
        <v>стр.700 гр.9 раздела 3 ф.0503152 &lt;&gt; стр.700 гр.4 раздела 3 ф.0503151 - отрабатывать только на ф.0503152</v>
      </c>
      <c r="AD211" s="66" t="s">
        <v>123</v>
      </c>
      <c r="AE211" s="66" t="s">
        <v>123</v>
      </c>
      <c r="AF211" s="29" t="s">
        <v>1194</v>
      </c>
      <c r="AG211" s="30">
        <v>45415.634768518517</v>
      </c>
      <c r="AH211" s="32" t="s">
        <v>4</v>
      </c>
      <c r="AI211" s="32" t="s">
        <v>123</v>
      </c>
      <c r="AJ211" s="6">
        <f t="shared" si="114"/>
        <v>1</v>
      </c>
      <c r="AK211" s="6">
        <f t="shared" si="115"/>
        <v>0</v>
      </c>
      <c r="AL211" s="6">
        <f t="shared" si="116"/>
        <v>0</v>
      </c>
      <c r="AM211" s="92" t="str">
        <f t="shared" si="117"/>
        <v>стр.700</v>
      </c>
      <c r="AN211" s="92" t="str">
        <f t="shared" si="118"/>
        <v/>
      </c>
      <c r="AO211" s="92" t="str">
        <f t="shared" si="119"/>
        <v xml:space="preserve"> гр.9</v>
      </c>
      <c r="AP211" s="92" t="str">
        <f t="shared" si="120"/>
        <v/>
      </c>
      <c r="AQ211" s="92" t="str">
        <f t="shared" si="121"/>
        <v xml:space="preserve"> раздела 3</v>
      </c>
      <c r="AR211" s="92" t="str">
        <f t="shared" si="122"/>
        <v xml:space="preserve"> ф.0503152</v>
      </c>
      <c r="AS211" s="79" t="str">
        <f t="shared" si="123"/>
        <v/>
      </c>
      <c r="AT211" s="92" t="str">
        <f t="shared" si="124"/>
        <v xml:space="preserve"> &lt;&gt;</v>
      </c>
      <c r="AU211" s="92" t="str">
        <f t="shared" si="125"/>
        <v xml:space="preserve"> стр.700</v>
      </c>
      <c r="AV211" s="92" t="str">
        <f t="shared" si="126"/>
        <v/>
      </c>
      <c r="AW211" s="92" t="str">
        <f t="shared" si="127"/>
        <v xml:space="preserve"> гр.4</v>
      </c>
      <c r="AX211" s="92" t="str">
        <f t="shared" si="128"/>
        <v/>
      </c>
      <c r="AY211" s="92" t="str">
        <f t="shared" si="129"/>
        <v xml:space="preserve"> раздела 3</v>
      </c>
      <c r="AZ211" s="92" t="str">
        <f t="shared" si="130"/>
        <v xml:space="preserve"> ф.0503151</v>
      </c>
      <c r="BA211" s="79" t="str">
        <f t="shared" si="131"/>
        <v/>
      </c>
      <c r="BB211" s="92" t="str">
        <f t="shared" si="132"/>
        <v xml:space="preserve"> - отрабатывать только на ф.0503152</v>
      </c>
    </row>
    <row r="212" spans="2:54" s="23" customFormat="1" ht="28.5" hidden="1" outlineLevel="1" x14ac:dyDescent="0.25">
      <c r="B212" s="378" t="str">
        <f>"М"&amp;COUNTA($C$116:C212)&amp;"_"&amp;MID(I212,5,3)&amp;"_"&amp;MID(S212,5,3)</f>
        <v>М97_152_151</v>
      </c>
      <c r="C212" s="25" t="s">
        <v>116</v>
      </c>
      <c r="D212" s="25" t="s">
        <v>116</v>
      </c>
      <c r="E212" s="25" t="s">
        <v>117</v>
      </c>
      <c r="F212" s="25" t="s">
        <v>116</v>
      </c>
      <c r="G212" s="25" t="s">
        <v>116</v>
      </c>
      <c r="H212" s="25" t="s">
        <v>116</v>
      </c>
      <c r="I212" s="25" t="s">
        <v>158</v>
      </c>
      <c r="J212" s="25"/>
      <c r="K212" s="25"/>
      <c r="L212" s="25"/>
      <c r="M212" s="25" t="s">
        <v>125</v>
      </c>
      <c r="N212" s="25" t="s">
        <v>551</v>
      </c>
      <c r="O212" s="25"/>
      <c r="P212" s="25" t="s">
        <v>135</v>
      </c>
      <c r="Q212" s="25"/>
      <c r="R212" s="26" t="s">
        <v>122</v>
      </c>
      <c r="S212" s="25" t="s">
        <v>154</v>
      </c>
      <c r="T212" s="25"/>
      <c r="U212" s="25" t="s">
        <v>1197</v>
      </c>
      <c r="V212" s="25"/>
      <c r="W212" s="25" t="s">
        <v>125</v>
      </c>
      <c r="X212" s="25" t="s">
        <v>551</v>
      </c>
      <c r="Y212" s="368"/>
      <c r="Z212" s="25"/>
      <c r="AA212" s="25" t="s">
        <v>134</v>
      </c>
      <c r="AB212" s="25"/>
      <c r="AC212" s="90" t="str">
        <f t="shared" si="113"/>
        <v>стр.700 гр.10 раздела 3 ф.0503152 &lt;&gt; стр.700 гр.4 раздела 3 ф.0503151 - отрабатывать только на ф.0503152</v>
      </c>
      <c r="AD212" s="66" t="s">
        <v>123</v>
      </c>
      <c r="AE212" s="66" t="s">
        <v>123</v>
      </c>
      <c r="AF212" s="29" t="s">
        <v>1194</v>
      </c>
      <c r="AG212" s="30">
        <v>45415.634768518517</v>
      </c>
      <c r="AH212" s="32" t="s">
        <v>4</v>
      </c>
      <c r="AI212" s="32" t="s">
        <v>123</v>
      </c>
      <c r="AJ212" s="6">
        <f t="shared" si="114"/>
        <v>1</v>
      </c>
      <c r="AK212" s="6">
        <f t="shared" si="115"/>
        <v>0</v>
      </c>
      <c r="AL212" s="6">
        <f t="shared" si="116"/>
        <v>0</v>
      </c>
      <c r="AM212" s="92" t="str">
        <f t="shared" si="117"/>
        <v>стр.700</v>
      </c>
      <c r="AN212" s="92" t="str">
        <f t="shared" si="118"/>
        <v/>
      </c>
      <c r="AO212" s="92" t="str">
        <f t="shared" si="119"/>
        <v xml:space="preserve"> гр.10</v>
      </c>
      <c r="AP212" s="92" t="str">
        <f t="shared" si="120"/>
        <v/>
      </c>
      <c r="AQ212" s="92" t="str">
        <f t="shared" si="121"/>
        <v xml:space="preserve"> раздела 3</v>
      </c>
      <c r="AR212" s="92" t="str">
        <f t="shared" si="122"/>
        <v xml:space="preserve"> ф.0503152</v>
      </c>
      <c r="AS212" s="79" t="str">
        <f t="shared" si="123"/>
        <v/>
      </c>
      <c r="AT212" s="92" t="str">
        <f t="shared" si="124"/>
        <v xml:space="preserve"> &lt;&gt;</v>
      </c>
      <c r="AU212" s="92" t="str">
        <f t="shared" si="125"/>
        <v xml:space="preserve"> стр.700</v>
      </c>
      <c r="AV212" s="92" t="str">
        <f t="shared" si="126"/>
        <v/>
      </c>
      <c r="AW212" s="92" t="str">
        <f t="shared" si="127"/>
        <v xml:space="preserve"> гр.4</v>
      </c>
      <c r="AX212" s="92" t="str">
        <f t="shared" si="128"/>
        <v/>
      </c>
      <c r="AY212" s="92" t="str">
        <f t="shared" si="129"/>
        <v xml:space="preserve"> раздела 3</v>
      </c>
      <c r="AZ212" s="92" t="str">
        <f t="shared" si="130"/>
        <v xml:space="preserve"> ф.0503151</v>
      </c>
      <c r="BA212" s="79" t="str">
        <f t="shared" si="131"/>
        <v/>
      </c>
      <c r="BB212" s="92" t="str">
        <f t="shared" si="132"/>
        <v xml:space="preserve"> - отрабатывать только на ф.0503152</v>
      </c>
    </row>
    <row r="213" spans="2:54" s="23" customFormat="1" ht="28.5" hidden="1" outlineLevel="1" x14ac:dyDescent="0.25">
      <c r="B213" s="378" t="str">
        <f>"М"&amp;COUNTA($C$116:C213)&amp;"_"&amp;MID(I213,5,3)&amp;"_"&amp;MID(S213,5,3)</f>
        <v>М98_152_151</v>
      </c>
      <c r="C213" s="25" t="s">
        <v>116</v>
      </c>
      <c r="D213" s="25" t="s">
        <v>116</v>
      </c>
      <c r="E213" s="25" t="s">
        <v>117</v>
      </c>
      <c r="F213" s="25" t="s">
        <v>116</v>
      </c>
      <c r="G213" s="25" t="s">
        <v>116</v>
      </c>
      <c r="H213" s="25" t="s">
        <v>116</v>
      </c>
      <c r="I213" s="25" t="s">
        <v>158</v>
      </c>
      <c r="J213" s="25"/>
      <c r="K213" s="25"/>
      <c r="L213" s="25"/>
      <c r="M213" s="25" t="s">
        <v>125</v>
      </c>
      <c r="N213" s="25" t="s">
        <v>551</v>
      </c>
      <c r="O213" s="25"/>
      <c r="P213" s="25" t="s">
        <v>141</v>
      </c>
      <c r="Q213" s="25"/>
      <c r="R213" s="26" t="s">
        <v>122</v>
      </c>
      <c r="S213" s="25" t="s">
        <v>154</v>
      </c>
      <c r="T213" s="25"/>
      <c r="U213" s="25" t="s">
        <v>510</v>
      </c>
      <c r="V213" s="25"/>
      <c r="W213" s="25" t="s">
        <v>125</v>
      </c>
      <c r="X213" s="25" t="s">
        <v>551</v>
      </c>
      <c r="Y213" s="368"/>
      <c r="Z213" s="25"/>
      <c r="AA213" s="25" t="s">
        <v>134</v>
      </c>
      <c r="AB213" s="25"/>
      <c r="AC213" s="90" t="str">
        <f t="shared" si="113"/>
        <v>стр.700 гр.11 раздела 3 ф.0503152 &lt;&gt; стр.700 гр.4 раздела 3 ф.0503151 - отрабатывать только на ф.0503152</v>
      </c>
      <c r="AD213" s="66" t="s">
        <v>123</v>
      </c>
      <c r="AE213" s="66" t="s">
        <v>123</v>
      </c>
      <c r="AF213" s="29" t="s">
        <v>1194</v>
      </c>
      <c r="AG213" s="30">
        <v>45415.634780092594</v>
      </c>
      <c r="AH213" s="32" t="s">
        <v>4</v>
      </c>
      <c r="AI213" s="32" t="s">
        <v>123</v>
      </c>
      <c r="AJ213" s="6">
        <f t="shared" si="114"/>
        <v>1</v>
      </c>
      <c r="AK213" s="6">
        <f t="shared" si="115"/>
        <v>0</v>
      </c>
      <c r="AL213" s="6">
        <f t="shared" si="116"/>
        <v>0</v>
      </c>
      <c r="AM213" s="92" t="str">
        <f t="shared" si="117"/>
        <v>стр.700</v>
      </c>
      <c r="AN213" s="92" t="str">
        <f t="shared" si="118"/>
        <v/>
      </c>
      <c r="AO213" s="92" t="str">
        <f t="shared" si="119"/>
        <v xml:space="preserve"> гр.11</v>
      </c>
      <c r="AP213" s="92" t="str">
        <f t="shared" si="120"/>
        <v/>
      </c>
      <c r="AQ213" s="92" t="str">
        <f t="shared" si="121"/>
        <v xml:space="preserve"> раздела 3</v>
      </c>
      <c r="AR213" s="92" t="str">
        <f t="shared" si="122"/>
        <v xml:space="preserve"> ф.0503152</v>
      </c>
      <c r="AS213" s="79" t="str">
        <f t="shared" si="123"/>
        <v/>
      </c>
      <c r="AT213" s="92" t="str">
        <f t="shared" si="124"/>
        <v xml:space="preserve"> &lt;&gt;</v>
      </c>
      <c r="AU213" s="92" t="str">
        <f t="shared" si="125"/>
        <v xml:space="preserve"> стр.700</v>
      </c>
      <c r="AV213" s="92" t="str">
        <f t="shared" si="126"/>
        <v/>
      </c>
      <c r="AW213" s="92" t="str">
        <f t="shared" si="127"/>
        <v xml:space="preserve"> гр.4</v>
      </c>
      <c r="AX213" s="92" t="str">
        <f t="shared" si="128"/>
        <v/>
      </c>
      <c r="AY213" s="92" t="str">
        <f t="shared" si="129"/>
        <v xml:space="preserve"> раздела 3</v>
      </c>
      <c r="AZ213" s="92" t="str">
        <f t="shared" si="130"/>
        <v xml:space="preserve"> ф.0503151</v>
      </c>
      <c r="BA213" s="79" t="str">
        <f t="shared" si="131"/>
        <v/>
      </c>
      <c r="BB213" s="92" t="str">
        <f t="shared" si="132"/>
        <v xml:space="preserve"> - отрабатывать только на ф.0503152</v>
      </c>
    </row>
    <row r="214" spans="2:54" s="23" customFormat="1" ht="28.5" hidden="1" outlineLevel="1" x14ac:dyDescent="0.25">
      <c r="B214" s="378" t="str">
        <f>"М"&amp;COUNTA($C$116:C214)&amp;"_"&amp;MID(I214,5,3)&amp;"_"&amp;MID(S214,5,3)</f>
        <v>М99_152_151</v>
      </c>
      <c r="C214" s="25" t="s">
        <v>116</v>
      </c>
      <c r="D214" s="25" t="s">
        <v>116</v>
      </c>
      <c r="E214" s="25" t="s">
        <v>117</v>
      </c>
      <c r="F214" s="25" t="s">
        <v>116</v>
      </c>
      <c r="G214" s="25" t="s">
        <v>116</v>
      </c>
      <c r="H214" s="25" t="s">
        <v>116</v>
      </c>
      <c r="I214" s="25" t="s">
        <v>158</v>
      </c>
      <c r="J214" s="25"/>
      <c r="K214" s="25"/>
      <c r="L214" s="25"/>
      <c r="M214" s="25" t="s">
        <v>125</v>
      </c>
      <c r="N214" s="25" t="s">
        <v>551</v>
      </c>
      <c r="O214" s="25"/>
      <c r="P214" s="25" t="s">
        <v>142</v>
      </c>
      <c r="Q214" s="25"/>
      <c r="R214" s="26" t="s">
        <v>122</v>
      </c>
      <c r="S214" s="25" t="s">
        <v>154</v>
      </c>
      <c r="T214" s="25"/>
      <c r="U214" s="25" t="s">
        <v>135</v>
      </c>
      <c r="V214" s="25"/>
      <c r="W214" s="25" t="s">
        <v>125</v>
      </c>
      <c r="X214" s="25" t="s">
        <v>551</v>
      </c>
      <c r="Y214" s="368"/>
      <c r="Z214" s="25"/>
      <c r="AA214" s="25" t="s">
        <v>134</v>
      </c>
      <c r="AB214" s="25"/>
      <c r="AC214" s="90" t="str">
        <f t="shared" si="113"/>
        <v>стр.700 гр.12 раздела 3 ф.0503152 &lt;&gt; стр.700 гр.4 раздела 3 ф.0503151 - отрабатывать только на ф.0503152</v>
      </c>
      <c r="AD214" s="66" t="s">
        <v>123</v>
      </c>
      <c r="AE214" s="66" t="s">
        <v>123</v>
      </c>
      <c r="AF214" s="29" t="s">
        <v>1194</v>
      </c>
      <c r="AG214" s="30">
        <v>45415.634780092594</v>
      </c>
      <c r="AH214" s="32" t="s">
        <v>4</v>
      </c>
      <c r="AI214" s="32" t="s">
        <v>123</v>
      </c>
      <c r="AJ214" s="6">
        <f t="shared" si="114"/>
        <v>1</v>
      </c>
      <c r="AK214" s="6">
        <f t="shared" si="115"/>
        <v>0</v>
      </c>
      <c r="AL214" s="6">
        <f t="shared" si="116"/>
        <v>0</v>
      </c>
      <c r="AM214" s="92" t="str">
        <f t="shared" si="117"/>
        <v>стр.700</v>
      </c>
      <c r="AN214" s="92" t="str">
        <f t="shared" si="118"/>
        <v/>
      </c>
      <c r="AO214" s="92" t="str">
        <f t="shared" si="119"/>
        <v xml:space="preserve"> гр.12</v>
      </c>
      <c r="AP214" s="92" t="str">
        <f t="shared" si="120"/>
        <v/>
      </c>
      <c r="AQ214" s="92" t="str">
        <f t="shared" si="121"/>
        <v xml:space="preserve"> раздела 3</v>
      </c>
      <c r="AR214" s="92" t="str">
        <f t="shared" si="122"/>
        <v xml:space="preserve"> ф.0503152</v>
      </c>
      <c r="AS214" s="79" t="str">
        <f t="shared" si="123"/>
        <v/>
      </c>
      <c r="AT214" s="92" t="str">
        <f t="shared" si="124"/>
        <v xml:space="preserve"> &lt;&gt;</v>
      </c>
      <c r="AU214" s="92" t="str">
        <f t="shared" si="125"/>
        <v xml:space="preserve"> стр.700</v>
      </c>
      <c r="AV214" s="92" t="str">
        <f t="shared" si="126"/>
        <v/>
      </c>
      <c r="AW214" s="92" t="str">
        <f t="shared" si="127"/>
        <v xml:space="preserve"> гр.4</v>
      </c>
      <c r="AX214" s="92" t="str">
        <f t="shared" si="128"/>
        <v/>
      </c>
      <c r="AY214" s="92" t="str">
        <f t="shared" si="129"/>
        <v xml:space="preserve"> раздела 3</v>
      </c>
      <c r="AZ214" s="92" t="str">
        <f t="shared" si="130"/>
        <v xml:space="preserve"> ф.0503151</v>
      </c>
      <c r="BA214" s="79" t="str">
        <f t="shared" si="131"/>
        <v/>
      </c>
      <c r="BB214" s="92" t="str">
        <f t="shared" si="132"/>
        <v xml:space="preserve"> - отрабатывать только на ф.0503152</v>
      </c>
    </row>
    <row r="215" spans="2:54" s="23" customFormat="1" ht="28.5" hidden="1" outlineLevel="1" x14ac:dyDescent="0.25">
      <c r="B215" s="378" t="str">
        <f>"М"&amp;COUNTA($C$116:C215)&amp;"_"&amp;MID(I215,5,3)&amp;"_"&amp;MID(S215,5,3)</f>
        <v>М100_152_151</v>
      </c>
      <c r="C215" s="25" t="s">
        <v>116</v>
      </c>
      <c r="D215" s="25" t="s">
        <v>116</v>
      </c>
      <c r="E215" s="25" t="s">
        <v>117</v>
      </c>
      <c r="F215" s="25" t="s">
        <v>116</v>
      </c>
      <c r="G215" s="25" t="s">
        <v>116</v>
      </c>
      <c r="H215" s="25" t="s">
        <v>116</v>
      </c>
      <c r="I215" s="25" t="s">
        <v>158</v>
      </c>
      <c r="J215" s="25"/>
      <c r="K215" s="25"/>
      <c r="L215" s="25"/>
      <c r="M215" s="25" t="s">
        <v>125</v>
      </c>
      <c r="N215" s="25" t="s">
        <v>551</v>
      </c>
      <c r="O215" s="25"/>
      <c r="P215" s="25" t="s">
        <v>510</v>
      </c>
      <c r="Q215" s="25"/>
      <c r="R215" s="26" t="s">
        <v>122</v>
      </c>
      <c r="S215" s="25" t="s">
        <v>154</v>
      </c>
      <c r="T215" s="25"/>
      <c r="U215" s="25" t="s">
        <v>702</v>
      </c>
      <c r="V215" s="25"/>
      <c r="W215" s="25" t="s">
        <v>125</v>
      </c>
      <c r="X215" s="25" t="s">
        <v>551</v>
      </c>
      <c r="Y215" s="368"/>
      <c r="Z215" s="25"/>
      <c r="AA215" s="25" t="s">
        <v>134</v>
      </c>
      <c r="AB215" s="25"/>
      <c r="AC215" s="90" t="str">
        <f t="shared" si="113"/>
        <v>стр.700 гр.13 раздела 3 ф.0503152 &lt;&gt; стр.700 гр.4 раздела 3 ф.0503151 - отрабатывать только на ф.0503152</v>
      </c>
      <c r="AD215" s="66" t="s">
        <v>123</v>
      </c>
      <c r="AE215" s="66" t="s">
        <v>123</v>
      </c>
      <c r="AF215" s="29" t="s">
        <v>1194</v>
      </c>
      <c r="AG215" s="30">
        <v>45415.634791666664</v>
      </c>
      <c r="AH215" s="32" t="s">
        <v>4</v>
      </c>
      <c r="AI215" s="32" t="s">
        <v>123</v>
      </c>
      <c r="AJ215" s="6">
        <f t="shared" si="114"/>
        <v>1</v>
      </c>
      <c r="AK215" s="6">
        <f t="shared" si="115"/>
        <v>0</v>
      </c>
      <c r="AL215" s="6">
        <f t="shared" si="116"/>
        <v>0</v>
      </c>
      <c r="AM215" s="92" t="str">
        <f t="shared" si="117"/>
        <v>стр.700</v>
      </c>
      <c r="AN215" s="92" t="str">
        <f t="shared" si="118"/>
        <v/>
      </c>
      <c r="AO215" s="92" t="str">
        <f t="shared" si="119"/>
        <v xml:space="preserve"> гр.13</v>
      </c>
      <c r="AP215" s="92" t="str">
        <f t="shared" si="120"/>
        <v/>
      </c>
      <c r="AQ215" s="92" t="str">
        <f t="shared" si="121"/>
        <v xml:space="preserve"> раздела 3</v>
      </c>
      <c r="AR215" s="92" t="str">
        <f t="shared" si="122"/>
        <v xml:space="preserve"> ф.0503152</v>
      </c>
      <c r="AS215" s="79" t="str">
        <f t="shared" si="123"/>
        <v/>
      </c>
      <c r="AT215" s="92" t="str">
        <f t="shared" si="124"/>
        <v xml:space="preserve"> &lt;&gt;</v>
      </c>
      <c r="AU215" s="92" t="str">
        <f t="shared" si="125"/>
        <v xml:space="preserve"> стр.700</v>
      </c>
      <c r="AV215" s="92" t="str">
        <f t="shared" si="126"/>
        <v/>
      </c>
      <c r="AW215" s="92" t="str">
        <f t="shared" si="127"/>
        <v xml:space="preserve"> гр.4</v>
      </c>
      <c r="AX215" s="92" t="str">
        <f t="shared" si="128"/>
        <v/>
      </c>
      <c r="AY215" s="92" t="str">
        <f t="shared" si="129"/>
        <v xml:space="preserve"> раздела 3</v>
      </c>
      <c r="AZ215" s="92" t="str">
        <f t="shared" si="130"/>
        <v xml:space="preserve"> ф.0503151</v>
      </c>
      <c r="BA215" s="79" t="str">
        <f t="shared" si="131"/>
        <v/>
      </c>
      <c r="BB215" s="92" t="str">
        <f t="shared" si="132"/>
        <v xml:space="preserve"> - отрабатывать только на ф.0503152</v>
      </c>
    </row>
    <row r="216" spans="2:54" s="23" customFormat="1" ht="42.75" hidden="1" outlineLevel="1" x14ac:dyDescent="0.25">
      <c r="B216" s="378" t="str">
        <f>"М"&amp;COUNTA($C$116:C216)&amp;"_"&amp;MID(I216,5,3)&amp;"_"&amp;MID(S216,5,3)</f>
        <v>М101_152_151</v>
      </c>
      <c r="C216" s="25" t="s">
        <v>116</v>
      </c>
      <c r="D216" s="25" t="s">
        <v>116</v>
      </c>
      <c r="E216" s="25" t="s">
        <v>117</v>
      </c>
      <c r="F216" s="25" t="s">
        <v>116</v>
      </c>
      <c r="G216" s="25" t="s">
        <v>116</v>
      </c>
      <c r="H216" s="25" t="s">
        <v>116</v>
      </c>
      <c r="I216" s="25" t="s">
        <v>158</v>
      </c>
      <c r="J216" s="25"/>
      <c r="K216" s="25"/>
      <c r="L216" s="25"/>
      <c r="M216" s="25" t="s">
        <v>125</v>
      </c>
      <c r="N216" s="25" t="s">
        <v>1209</v>
      </c>
      <c r="O216" s="25"/>
      <c r="P216" s="25" t="s">
        <v>134</v>
      </c>
      <c r="Q216" s="25"/>
      <c r="R216" s="26" t="s">
        <v>122</v>
      </c>
      <c r="S216" s="25" t="s">
        <v>154</v>
      </c>
      <c r="T216" s="25"/>
      <c r="U216" s="25" t="s">
        <v>1182</v>
      </c>
      <c r="V216" s="25"/>
      <c r="W216" s="25" t="s">
        <v>125</v>
      </c>
      <c r="X216" s="25" t="s">
        <v>1209</v>
      </c>
      <c r="Y216" s="368"/>
      <c r="Z216" s="25"/>
      <c r="AA216" s="25" t="s">
        <v>134</v>
      </c>
      <c r="AB216" s="25"/>
      <c r="AC216" s="90" t="str">
        <f t="shared" si="113"/>
        <v>стр.710 (итоговая) гр.4 раздела 3 ф.0503152 &lt;&gt; стр.710 (итоговая) гр.4 раздела 3 ф.0503151 - отрабатывать только на ф.0503152</v>
      </c>
      <c r="AD216" s="66" t="s">
        <v>123</v>
      </c>
      <c r="AE216" s="66" t="s">
        <v>123</v>
      </c>
      <c r="AF216" s="29" t="s">
        <v>1194</v>
      </c>
      <c r="AG216" s="30">
        <v>45415.63480324074</v>
      </c>
      <c r="AH216" s="32" t="s">
        <v>4</v>
      </c>
      <c r="AI216" s="32" t="s">
        <v>123</v>
      </c>
      <c r="AJ216" s="6">
        <f t="shared" si="114"/>
        <v>1</v>
      </c>
      <c r="AK216" s="6">
        <f t="shared" si="115"/>
        <v>0</v>
      </c>
      <c r="AL216" s="6">
        <f t="shared" si="116"/>
        <v>0</v>
      </c>
      <c r="AM216" s="92" t="str">
        <f t="shared" si="117"/>
        <v>стр.710 (итоговая)</v>
      </c>
      <c r="AN216" s="92" t="str">
        <f t="shared" si="118"/>
        <v/>
      </c>
      <c r="AO216" s="92" t="str">
        <f t="shared" si="119"/>
        <v xml:space="preserve"> гр.4</v>
      </c>
      <c r="AP216" s="92" t="str">
        <f t="shared" si="120"/>
        <v/>
      </c>
      <c r="AQ216" s="92" t="str">
        <f t="shared" si="121"/>
        <v xml:space="preserve"> раздела 3</v>
      </c>
      <c r="AR216" s="92" t="str">
        <f t="shared" si="122"/>
        <v xml:space="preserve"> ф.0503152</v>
      </c>
      <c r="AS216" s="79" t="str">
        <f t="shared" si="123"/>
        <v/>
      </c>
      <c r="AT216" s="92" t="str">
        <f t="shared" si="124"/>
        <v xml:space="preserve"> &lt;&gt;</v>
      </c>
      <c r="AU216" s="92" t="str">
        <f t="shared" si="125"/>
        <v xml:space="preserve"> стр.710 (итоговая)</v>
      </c>
      <c r="AV216" s="92" t="str">
        <f t="shared" si="126"/>
        <v/>
      </c>
      <c r="AW216" s="92" t="str">
        <f t="shared" si="127"/>
        <v xml:space="preserve"> гр.4</v>
      </c>
      <c r="AX216" s="92" t="str">
        <f t="shared" si="128"/>
        <v/>
      </c>
      <c r="AY216" s="92" t="str">
        <f t="shared" si="129"/>
        <v xml:space="preserve"> раздела 3</v>
      </c>
      <c r="AZ216" s="92" t="str">
        <f t="shared" si="130"/>
        <v xml:space="preserve"> ф.0503151</v>
      </c>
      <c r="BA216" s="79" t="str">
        <f t="shared" si="131"/>
        <v/>
      </c>
      <c r="BB216" s="92" t="str">
        <f t="shared" si="132"/>
        <v xml:space="preserve"> - отрабатывать только на ф.0503152</v>
      </c>
    </row>
    <row r="217" spans="2:54" s="23" customFormat="1" ht="42.75" hidden="1" outlineLevel="1" x14ac:dyDescent="0.25">
      <c r="B217" s="378" t="str">
        <f>"М"&amp;COUNTA($C$116:C217)&amp;"_"&amp;MID(I217,5,3)&amp;"_"&amp;MID(S217,5,3)</f>
        <v>М102_152_151</v>
      </c>
      <c r="C217" s="25" t="s">
        <v>116</v>
      </c>
      <c r="D217" s="25" t="s">
        <v>116</v>
      </c>
      <c r="E217" s="25" t="s">
        <v>117</v>
      </c>
      <c r="F217" s="25" t="s">
        <v>116</v>
      </c>
      <c r="G217" s="25" t="s">
        <v>116</v>
      </c>
      <c r="H217" s="25" t="s">
        <v>116</v>
      </c>
      <c r="I217" s="25" t="s">
        <v>158</v>
      </c>
      <c r="J217" s="25"/>
      <c r="K217" s="25"/>
      <c r="L217" s="25"/>
      <c r="M217" s="25" t="s">
        <v>125</v>
      </c>
      <c r="N217" s="25" t="s">
        <v>1209</v>
      </c>
      <c r="O217" s="25"/>
      <c r="P217" s="25" t="s">
        <v>124</v>
      </c>
      <c r="Q217" s="25"/>
      <c r="R217" s="26" t="s">
        <v>122</v>
      </c>
      <c r="S217" s="25" t="s">
        <v>154</v>
      </c>
      <c r="T217" s="25"/>
      <c r="U217" s="25" t="s">
        <v>1195</v>
      </c>
      <c r="V217" s="25"/>
      <c r="W217" s="25" t="s">
        <v>125</v>
      </c>
      <c r="X217" s="25" t="s">
        <v>1209</v>
      </c>
      <c r="Y217" s="368"/>
      <c r="Z217" s="25"/>
      <c r="AA217" s="25" t="s">
        <v>134</v>
      </c>
      <c r="AB217" s="25"/>
      <c r="AC217" s="90" t="str">
        <f t="shared" si="113"/>
        <v>стр.710 (итоговая) гр.5 раздела 3 ф.0503152 &lt;&gt; стр.710 (итоговая) гр.4 раздела 3 ф.0503151 - отрабатывать только на ф.0503152</v>
      </c>
      <c r="AD217" s="66" t="s">
        <v>123</v>
      </c>
      <c r="AE217" s="66" t="s">
        <v>123</v>
      </c>
      <c r="AF217" s="29" t="s">
        <v>1194</v>
      </c>
      <c r="AG217" s="30">
        <v>45415.634814814817</v>
      </c>
      <c r="AH217" s="32" t="s">
        <v>4</v>
      </c>
      <c r="AI217" s="32" t="s">
        <v>123</v>
      </c>
      <c r="AJ217" s="6">
        <f t="shared" si="114"/>
        <v>1</v>
      </c>
      <c r="AK217" s="6">
        <f t="shared" si="115"/>
        <v>0</v>
      </c>
      <c r="AL217" s="6">
        <f t="shared" si="116"/>
        <v>0</v>
      </c>
      <c r="AM217" s="92" t="str">
        <f t="shared" si="117"/>
        <v>стр.710 (итоговая)</v>
      </c>
      <c r="AN217" s="92" t="str">
        <f t="shared" si="118"/>
        <v/>
      </c>
      <c r="AO217" s="92" t="str">
        <f t="shared" si="119"/>
        <v xml:space="preserve"> гр.5</v>
      </c>
      <c r="AP217" s="92" t="str">
        <f t="shared" si="120"/>
        <v/>
      </c>
      <c r="AQ217" s="92" t="str">
        <f t="shared" si="121"/>
        <v xml:space="preserve"> раздела 3</v>
      </c>
      <c r="AR217" s="92" t="str">
        <f t="shared" si="122"/>
        <v xml:space="preserve"> ф.0503152</v>
      </c>
      <c r="AS217" s="79" t="str">
        <f t="shared" si="123"/>
        <v/>
      </c>
      <c r="AT217" s="92" t="str">
        <f t="shared" si="124"/>
        <v xml:space="preserve"> &lt;&gt;</v>
      </c>
      <c r="AU217" s="92" t="str">
        <f t="shared" si="125"/>
        <v xml:space="preserve"> стр.710 (итоговая)</v>
      </c>
      <c r="AV217" s="92" t="str">
        <f t="shared" si="126"/>
        <v/>
      </c>
      <c r="AW217" s="92" t="str">
        <f t="shared" si="127"/>
        <v xml:space="preserve"> гр.4</v>
      </c>
      <c r="AX217" s="92" t="str">
        <f t="shared" si="128"/>
        <v/>
      </c>
      <c r="AY217" s="92" t="str">
        <f t="shared" si="129"/>
        <v xml:space="preserve"> раздела 3</v>
      </c>
      <c r="AZ217" s="92" t="str">
        <f t="shared" si="130"/>
        <v xml:space="preserve"> ф.0503151</v>
      </c>
      <c r="BA217" s="79" t="str">
        <f t="shared" si="131"/>
        <v/>
      </c>
      <c r="BB217" s="92" t="str">
        <f t="shared" si="132"/>
        <v xml:space="preserve"> - отрабатывать только на ф.0503152</v>
      </c>
    </row>
    <row r="218" spans="2:54" s="23" customFormat="1" ht="42.75" hidden="1" outlineLevel="1" x14ac:dyDescent="0.25">
      <c r="B218" s="378" t="str">
        <f>"М"&amp;COUNTA($C$116:C218)&amp;"_"&amp;MID(I218,5,3)&amp;"_"&amp;MID(S218,5,3)</f>
        <v>М103_152_151</v>
      </c>
      <c r="C218" s="25" t="s">
        <v>116</v>
      </c>
      <c r="D218" s="25" t="s">
        <v>116</v>
      </c>
      <c r="E218" s="25" t="s">
        <v>117</v>
      </c>
      <c r="F218" s="25" t="s">
        <v>116</v>
      </c>
      <c r="G218" s="25" t="s">
        <v>116</v>
      </c>
      <c r="H218" s="25" t="s">
        <v>116</v>
      </c>
      <c r="I218" s="25" t="s">
        <v>158</v>
      </c>
      <c r="J218" s="25"/>
      <c r="K218" s="25"/>
      <c r="L218" s="25"/>
      <c r="M218" s="25" t="s">
        <v>125</v>
      </c>
      <c r="N218" s="25" t="s">
        <v>1209</v>
      </c>
      <c r="O218" s="25"/>
      <c r="P218" s="25" t="s">
        <v>138</v>
      </c>
      <c r="Q218" s="25"/>
      <c r="R218" s="26" t="s">
        <v>122</v>
      </c>
      <c r="S218" s="25" t="s">
        <v>154</v>
      </c>
      <c r="T218" s="25"/>
      <c r="U218" s="25" t="s">
        <v>492</v>
      </c>
      <c r="V218" s="25"/>
      <c r="W218" s="25" t="s">
        <v>125</v>
      </c>
      <c r="X218" s="25" t="s">
        <v>1209</v>
      </c>
      <c r="Y218" s="368"/>
      <c r="Z218" s="25"/>
      <c r="AA218" s="25" t="s">
        <v>134</v>
      </c>
      <c r="AB218" s="25"/>
      <c r="AC218" s="90" t="str">
        <f t="shared" si="113"/>
        <v>стр.710 (итоговая) гр.6 раздела 3 ф.0503152 &lt;&gt; стр.710 (итоговая) гр.4 раздела 3 ф.0503151 - отрабатывать только на ф.0503152</v>
      </c>
      <c r="AD218" s="66" t="s">
        <v>123</v>
      </c>
      <c r="AE218" s="66" t="s">
        <v>123</v>
      </c>
      <c r="AF218" s="29" t="s">
        <v>1194</v>
      </c>
      <c r="AG218" s="30">
        <v>45415.634826388887</v>
      </c>
      <c r="AH218" s="32" t="s">
        <v>4</v>
      </c>
      <c r="AI218" s="32" t="s">
        <v>123</v>
      </c>
      <c r="AJ218" s="6">
        <f t="shared" si="114"/>
        <v>1</v>
      </c>
      <c r="AK218" s="6">
        <f t="shared" si="115"/>
        <v>0</v>
      </c>
      <c r="AL218" s="6">
        <f t="shared" si="116"/>
        <v>0</v>
      </c>
      <c r="AM218" s="92" t="str">
        <f t="shared" si="117"/>
        <v>стр.710 (итоговая)</v>
      </c>
      <c r="AN218" s="92" t="str">
        <f t="shared" si="118"/>
        <v/>
      </c>
      <c r="AO218" s="92" t="str">
        <f t="shared" si="119"/>
        <v xml:space="preserve"> гр.6</v>
      </c>
      <c r="AP218" s="92" t="str">
        <f t="shared" si="120"/>
        <v/>
      </c>
      <c r="AQ218" s="92" t="str">
        <f t="shared" si="121"/>
        <v xml:space="preserve"> раздела 3</v>
      </c>
      <c r="AR218" s="92" t="str">
        <f t="shared" si="122"/>
        <v xml:space="preserve"> ф.0503152</v>
      </c>
      <c r="AS218" s="79" t="str">
        <f t="shared" si="123"/>
        <v/>
      </c>
      <c r="AT218" s="92" t="str">
        <f t="shared" si="124"/>
        <v xml:space="preserve"> &lt;&gt;</v>
      </c>
      <c r="AU218" s="92" t="str">
        <f t="shared" si="125"/>
        <v xml:space="preserve"> стр.710 (итоговая)</v>
      </c>
      <c r="AV218" s="92" t="str">
        <f t="shared" si="126"/>
        <v/>
      </c>
      <c r="AW218" s="92" t="str">
        <f t="shared" si="127"/>
        <v xml:space="preserve"> гр.4</v>
      </c>
      <c r="AX218" s="92" t="str">
        <f t="shared" si="128"/>
        <v/>
      </c>
      <c r="AY218" s="92" t="str">
        <f t="shared" si="129"/>
        <v xml:space="preserve"> раздела 3</v>
      </c>
      <c r="AZ218" s="92" t="str">
        <f t="shared" si="130"/>
        <v xml:space="preserve"> ф.0503151</v>
      </c>
      <c r="BA218" s="79" t="str">
        <f t="shared" si="131"/>
        <v/>
      </c>
      <c r="BB218" s="92" t="str">
        <f t="shared" si="132"/>
        <v xml:space="preserve"> - отрабатывать только на ф.0503152</v>
      </c>
    </row>
    <row r="219" spans="2:54" s="23" customFormat="1" ht="42.75" hidden="1" outlineLevel="1" x14ac:dyDescent="0.25">
      <c r="B219" s="378" t="str">
        <f>"М"&amp;COUNTA($C$116:C219)&amp;"_"&amp;MID(I219,5,3)&amp;"_"&amp;MID(S219,5,3)</f>
        <v>М104_152_151</v>
      </c>
      <c r="C219" s="25" t="s">
        <v>116</v>
      </c>
      <c r="D219" s="25" t="s">
        <v>116</v>
      </c>
      <c r="E219" s="25" t="s">
        <v>117</v>
      </c>
      <c r="F219" s="25" t="s">
        <v>116</v>
      </c>
      <c r="G219" s="25" t="s">
        <v>116</v>
      </c>
      <c r="H219" s="25" t="s">
        <v>116</v>
      </c>
      <c r="I219" s="25" t="s">
        <v>158</v>
      </c>
      <c r="J219" s="25"/>
      <c r="K219" s="25"/>
      <c r="L219" s="25"/>
      <c r="M219" s="25" t="s">
        <v>125</v>
      </c>
      <c r="N219" s="25" t="s">
        <v>1209</v>
      </c>
      <c r="O219" s="25"/>
      <c r="P219" s="25" t="s">
        <v>422</v>
      </c>
      <c r="Q219" s="25"/>
      <c r="R219" s="26" t="s">
        <v>122</v>
      </c>
      <c r="S219" s="25" t="s">
        <v>154</v>
      </c>
      <c r="T219" s="25"/>
      <c r="U219" s="25" t="s">
        <v>1196</v>
      </c>
      <c r="V219" s="25"/>
      <c r="W219" s="25" t="s">
        <v>125</v>
      </c>
      <c r="X219" s="25" t="s">
        <v>1209</v>
      </c>
      <c r="Y219" s="368"/>
      <c r="Z219" s="25"/>
      <c r="AA219" s="25" t="s">
        <v>134</v>
      </c>
      <c r="AB219" s="25"/>
      <c r="AC219" s="90" t="str">
        <f t="shared" si="113"/>
        <v>стр.710 (итоговая) гр.7 раздела 3 ф.0503152 &lt;&gt; стр.710 (итоговая) гр.4 раздела 3 ф.0503151 - отрабатывать только на ф.0503152</v>
      </c>
      <c r="AD219" s="66" t="s">
        <v>123</v>
      </c>
      <c r="AE219" s="66" t="s">
        <v>123</v>
      </c>
      <c r="AF219" s="29" t="s">
        <v>1194</v>
      </c>
      <c r="AG219" s="30">
        <v>45415.634826388887</v>
      </c>
      <c r="AH219" s="32" t="s">
        <v>4</v>
      </c>
      <c r="AI219" s="32" t="s">
        <v>123</v>
      </c>
      <c r="AJ219" s="6">
        <f t="shared" si="114"/>
        <v>1</v>
      </c>
      <c r="AK219" s="6">
        <f t="shared" si="115"/>
        <v>0</v>
      </c>
      <c r="AL219" s="6">
        <f t="shared" si="116"/>
        <v>0</v>
      </c>
      <c r="AM219" s="92" t="str">
        <f t="shared" si="117"/>
        <v>стр.710 (итоговая)</v>
      </c>
      <c r="AN219" s="92" t="str">
        <f t="shared" si="118"/>
        <v/>
      </c>
      <c r="AO219" s="92" t="str">
        <f t="shared" si="119"/>
        <v xml:space="preserve"> гр.7</v>
      </c>
      <c r="AP219" s="92" t="str">
        <f t="shared" si="120"/>
        <v/>
      </c>
      <c r="AQ219" s="92" t="str">
        <f t="shared" si="121"/>
        <v xml:space="preserve"> раздела 3</v>
      </c>
      <c r="AR219" s="92" t="str">
        <f t="shared" si="122"/>
        <v xml:space="preserve"> ф.0503152</v>
      </c>
      <c r="AS219" s="79" t="str">
        <f t="shared" si="123"/>
        <v/>
      </c>
      <c r="AT219" s="92" t="str">
        <f t="shared" si="124"/>
        <v xml:space="preserve"> &lt;&gt;</v>
      </c>
      <c r="AU219" s="92" t="str">
        <f t="shared" si="125"/>
        <v xml:space="preserve"> стр.710 (итоговая)</v>
      </c>
      <c r="AV219" s="92" t="str">
        <f t="shared" si="126"/>
        <v/>
      </c>
      <c r="AW219" s="92" t="str">
        <f t="shared" si="127"/>
        <v xml:space="preserve"> гр.4</v>
      </c>
      <c r="AX219" s="92" t="str">
        <f t="shared" si="128"/>
        <v/>
      </c>
      <c r="AY219" s="92" t="str">
        <f t="shared" si="129"/>
        <v xml:space="preserve"> раздела 3</v>
      </c>
      <c r="AZ219" s="92" t="str">
        <f t="shared" si="130"/>
        <v xml:space="preserve"> ф.0503151</v>
      </c>
      <c r="BA219" s="79" t="str">
        <f t="shared" si="131"/>
        <v/>
      </c>
      <c r="BB219" s="92" t="str">
        <f t="shared" si="132"/>
        <v xml:space="preserve"> - отрабатывать только на ф.0503152</v>
      </c>
    </row>
    <row r="220" spans="2:54" s="23" customFormat="1" ht="42.75" hidden="1" outlineLevel="1" x14ac:dyDescent="0.25">
      <c r="B220" s="378" t="str">
        <f>"М"&amp;COUNTA($C$116:C220)&amp;"_"&amp;MID(I220,5,3)&amp;"_"&amp;MID(S220,5,3)</f>
        <v>М105_152_151</v>
      </c>
      <c r="C220" s="25" t="s">
        <v>116</v>
      </c>
      <c r="D220" s="25" t="s">
        <v>116</v>
      </c>
      <c r="E220" s="25" t="s">
        <v>117</v>
      </c>
      <c r="F220" s="25" t="s">
        <v>116</v>
      </c>
      <c r="G220" s="25" t="s">
        <v>116</v>
      </c>
      <c r="H220" s="25" t="s">
        <v>116</v>
      </c>
      <c r="I220" s="25" t="s">
        <v>158</v>
      </c>
      <c r="J220" s="25"/>
      <c r="K220" s="25"/>
      <c r="L220" s="25"/>
      <c r="M220" s="25" t="s">
        <v>125</v>
      </c>
      <c r="N220" s="25" t="s">
        <v>1209</v>
      </c>
      <c r="O220" s="25"/>
      <c r="P220" s="25" t="s">
        <v>143</v>
      </c>
      <c r="Q220" s="25"/>
      <c r="R220" s="26" t="s">
        <v>122</v>
      </c>
      <c r="S220" s="25" t="s">
        <v>154</v>
      </c>
      <c r="T220" s="25"/>
      <c r="U220" s="25" t="s">
        <v>141</v>
      </c>
      <c r="V220" s="25"/>
      <c r="W220" s="25" t="s">
        <v>125</v>
      </c>
      <c r="X220" s="25" t="s">
        <v>1209</v>
      </c>
      <c r="Y220" s="368"/>
      <c r="Z220" s="25"/>
      <c r="AA220" s="25" t="s">
        <v>134</v>
      </c>
      <c r="AB220" s="25"/>
      <c r="AC220" s="90" t="str">
        <f t="shared" si="113"/>
        <v>стр.710 (итоговая) гр.8 раздела 3 ф.0503152 &lt;&gt; стр.710 (итоговая) гр.4 раздела 3 ф.0503151 - отрабатывать только на ф.0503152</v>
      </c>
      <c r="AD220" s="66" t="s">
        <v>123</v>
      </c>
      <c r="AE220" s="66" t="s">
        <v>123</v>
      </c>
      <c r="AF220" s="29" t="s">
        <v>1194</v>
      </c>
      <c r="AG220" s="30">
        <v>45415.634837962964</v>
      </c>
      <c r="AH220" s="32" t="s">
        <v>4</v>
      </c>
      <c r="AI220" s="32" t="s">
        <v>123</v>
      </c>
      <c r="AJ220" s="6">
        <f t="shared" si="114"/>
        <v>1</v>
      </c>
      <c r="AK220" s="6">
        <f t="shared" si="115"/>
        <v>0</v>
      </c>
      <c r="AL220" s="6">
        <f t="shared" si="116"/>
        <v>0</v>
      </c>
      <c r="AM220" s="92" t="str">
        <f t="shared" si="117"/>
        <v>стр.710 (итоговая)</v>
      </c>
      <c r="AN220" s="92" t="str">
        <f t="shared" si="118"/>
        <v/>
      </c>
      <c r="AO220" s="92" t="str">
        <f t="shared" si="119"/>
        <v xml:space="preserve"> гр.8</v>
      </c>
      <c r="AP220" s="92" t="str">
        <f t="shared" si="120"/>
        <v/>
      </c>
      <c r="AQ220" s="92" t="str">
        <f t="shared" si="121"/>
        <v xml:space="preserve"> раздела 3</v>
      </c>
      <c r="AR220" s="92" t="str">
        <f t="shared" si="122"/>
        <v xml:space="preserve"> ф.0503152</v>
      </c>
      <c r="AS220" s="79" t="str">
        <f t="shared" si="123"/>
        <v/>
      </c>
      <c r="AT220" s="92" t="str">
        <f t="shared" si="124"/>
        <v xml:space="preserve"> &lt;&gt;</v>
      </c>
      <c r="AU220" s="92" t="str">
        <f t="shared" si="125"/>
        <v xml:space="preserve"> стр.710 (итоговая)</v>
      </c>
      <c r="AV220" s="92" t="str">
        <f t="shared" si="126"/>
        <v/>
      </c>
      <c r="AW220" s="92" t="str">
        <f t="shared" si="127"/>
        <v xml:space="preserve"> гр.4</v>
      </c>
      <c r="AX220" s="92" t="str">
        <f t="shared" si="128"/>
        <v/>
      </c>
      <c r="AY220" s="92" t="str">
        <f t="shared" si="129"/>
        <v xml:space="preserve"> раздела 3</v>
      </c>
      <c r="AZ220" s="92" t="str">
        <f t="shared" si="130"/>
        <v xml:space="preserve"> ф.0503151</v>
      </c>
      <c r="BA220" s="79" t="str">
        <f t="shared" si="131"/>
        <v/>
      </c>
      <c r="BB220" s="92" t="str">
        <f t="shared" si="132"/>
        <v xml:space="preserve"> - отрабатывать только на ф.0503152</v>
      </c>
    </row>
    <row r="221" spans="2:54" s="23" customFormat="1" ht="42.75" hidden="1" outlineLevel="1" x14ac:dyDescent="0.25">
      <c r="B221" s="378" t="str">
        <f>"М"&amp;COUNTA($C$116:C221)&amp;"_"&amp;MID(I221,5,3)&amp;"_"&amp;MID(S221,5,3)</f>
        <v>М106_152_151</v>
      </c>
      <c r="C221" s="25" t="s">
        <v>116</v>
      </c>
      <c r="D221" s="25" t="s">
        <v>116</v>
      </c>
      <c r="E221" s="25" t="s">
        <v>117</v>
      </c>
      <c r="F221" s="25" t="s">
        <v>116</v>
      </c>
      <c r="G221" s="25" t="s">
        <v>116</v>
      </c>
      <c r="H221" s="25" t="s">
        <v>116</v>
      </c>
      <c r="I221" s="25" t="s">
        <v>158</v>
      </c>
      <c r="J221" s="25"/>
      <c r="K221" s="25"/>
      <c r="L221" s="25"/>
      <c r="M221" s="25" t="s">
        <v>125</v>
      </c>
      <c r="N221" s="25" t="s">
        <v>1209</v>
      </c>
      <c r="O221" s="25"/>
      <c r="P221" s="25" t="s">
        <v>140</v>
      </c>
      <c r="Q221" s="25"/>
      <c r="R221" s="26" t="s">
        <v>122</v>
      </c>
      <c r="S221" s="25" t="s">
        <v>154</v>
      </c>
      <c r="T221" s="25"/>
      <c r="U221" s="25" t="s">
        <v>142</v>
      </c>
      <c r="V221" s="25"/>
      <c r="W221" s="25" t="s">
        <v>125</v>
      </c>
      <c r="X221" s="25" t="s">
        <v>1209</v>
      </c>
      <c r="Y221" s="368"/>
      <c r="Z221" s="25"/>
      <c r="AA221" s="25" t="s">
        <v>134</v>
      </c>
      <c r="AB221" s="25"/>
      <c r="AC221" s="90" t="str">
        <f t="shared" si="113"/>
        <v>стр.710 (итоговая) гр.9 раздела 3 ф.0503152 &lt;&gt; стр.710 (итоговая) гр.4 раздела 3 ф.0503151 - отрабатывать только на ф.0503152</v>
      </c>
      <c r="AD221" s="66" t="s">
        <v>123</v>
      </c>
      <c r="AE221" s="66" t="s">
        <v>123</v>
      </c>
      <c r="AF221" s="29" t="s">
        <v>1194</v>
      </c>
      <c r="AG221" s="30">
        <v>45415.63484953704</v>
      </c>
      <c r="AH221" s="32" t="s">
        <v>4</v>
      </c>
      <c r="AI221" s="32" t="s">
        <v>123</v>
      </c>
      <c r="AJ221" s="6">
        <f t="shared" si="114"/>
        <v>1</v>
      </c>
      <c r="AK221" s="6">
        <f t="shared" si="115"/>
        <v>0</v>
      </c>
      <c r="AL221" s="6">
        <f t="shared" si="116"/>
        <v>0</v>
      </c>
      <c r="AM221" s="92" t="str">
        <f t="shared" si="117"/>
        <v>стр.710 (итоговая)</v>
      </c>
      <c r="AN221" s="92" t="str">
        <f t="shared" si="118"/>
        <v/>
      </c>
      <c r="AO221" s="92" t="str">
        <f t="shared" si="119"/>
        <v xml:space="preserve"> гр.9</v>
      </c>
      <c r="AP221" s="92" t="str">
        <f t="shared" si="120"/>
        <v/>
      </c>
      <c r="AQ221" s="92" t="str">
        <f t="shared" si="121"/>
        <v xml:space="preserve"> раздела 3</v>
      </c>
      <c r="AR221" s="92" t="str">
        <f t="shared" si="122"/>
        <v xml:space="preserve"> ф.0503152</v>
      </c>
      <c r="AS221" s="79" t="str">
        <f t="shared" si="123"/>
        <v/>
      </c>
      <c r="AT221" s="92" t="str">
        <f t="shared" si="124"/>
        <v xml:space="preserve"> &lt;&gt;</v>
      </c>
      <c r="AU221" s="92" t="str">
        <f t="shared" si="125"/>
        <v xml:space="preserve"> стр.710 (итоговая)</v>
      </c>
      <c r="AV221" s="92" t="str">
        <f t="shared" si="126"/>
        <v/>
      </c>
      <c r="AW221" s="92" t="str">
        <f t="shared" si="127"/>
        <v xml:space="preserve"> гр.4</v>
      </c>
      <c r="AX221" s="92" t="str">
        <f t="shared" si="128"/>
        <v/>
      </c>
      <c r="AY221" s="92" t="str">
        <f t="shared" si="129"/>
        <v xml:space="preserve"> раздела 3</v>
      </c>
      <c r="AZ221" s="92" t="str">
        <f t="shared" si="130"/>
        <v xml:space="preserve"> ф.0503151</v>
      </c>
      <c r="BA221" s="79" t="str">
        <f t="shared" si="131"/>
        <v/>
      </c>
      <c r="BB221" s="92" t="str">
        <f t="shared" si="132"/>
        <v xml:space="preserve"> - отрабатывать только на ф.0503152</v>
      </c>
    </row>
    <row r="222" spans="2:54" s="23" customFormat="1" ht="42.75" hidden="1" outlineLevel="1" x14ac:dyDescent="0.25">
      <c r="B222" s="378" t="str">
        <f>"М"&amp;COUNTA($C$116:C222)&amp;"_"&amp;MID(I222,5,3)&amp;"_"&amp;MID(S222,5,3)</f>
        <v>М107_152_151</v>
      </c>
      <c r="C222" s="25" t="s">
        <v>116</v>
      </c>
      <c r="D222" s="25" t="s">
        <v>116</v>
      </c>
      <c r="E222" s="25" t="s">
        <v>117</v>
      </c>
      <c r="F222" s="25" t="s">
        <v>116</v>
      </c>
      <c r="G222" s="25" t="s">
        <v>116</v>
      </c>
      <c r="H222" s="25" t="s">
        <v>116</v>
      </c>
      <c r="I222" s="25" t="s">
        <v>158</v>
      </c>
      <c r="J222" s="25"/>
      <c r="K222" s="25"/>
      <c r="L222" s="25"/>
      <c r="M222" s="25" t="s">
        <v>125</v>
      </c>
      <c r="N222" s="25" t="s">
        <v>1209</v>
      </c>
      <c r="O222" s="25"/>
      <c r="P222" s="25" t="s">
        <v>135</v>
      </c>
      <c r="Q222" s="25"/>
      <c r="R222" s="26" t="s">
        <v>122</v>
      </c>
      <c r="S222" s="25" t="s">
        <v>154</v>
      </c>
      <c r="T222" s="25"/>
      <c r="U222" s="25" t="s">
        <v>1197</v>
      </c>
      <c r="V222" s="25"/>
      <c r="W222" s="25" t="s">
        <v>125</v>
      </c>
      <c r="X222" s="25" t="s">
        <v>1209</v>
      </c>
      <c r="Y222" s="368"/>
      <c r="Z222" s="25"/>
      <c r="AA222" s="25" t="s">
        <v>134</v>
      </c>
      <c r="AB222" s="25"/>
      <c r="AC222" s="90" t="str">
        <f t="shared" si="113"/>
        <v>стр.710 (итоговая) гр.10 раздела 3 ф.0503152 &lt;&gt; стр.710 (итоговая) гр.4 раздела 3 ф.0503151 - отрабатывать только на ф.0503152</v>
      </c>
      <c r="AD222" s="66" t="s">
        <v>123</v>
      </c>
      <c r="AE222" s="66" t="s">
        <v>123</v>
      </c>
      <c r="AF222" s="29" t="s">
        <v>1194</v>
      </c>
      <c r="AG222" s="30">
        <v>45415.63486111111</v>
      </c>
      <c r="AH222" s="32" t="s">
        <v>4</v>
      </c>
      <c r="AI222" s="32" t="s">
        <v>123</v>
      </c>
      <c r="AJ222" s="6">
        <f t="shared" si="114"/>
        <v>1</v>
      </c>
      <c r="AK222" s="6">
        <f t="shared" si="115"/>
        <v>0</v>
      </c>
      <c r="AL222" s="6">
        <f t="shared" si="116"/>
        <v>0</v>
      </c>
      <c r="AM222" s="92" t="str">
        <f t="shared" si="117"/>
        <v>стр.710 (итоговая)</v>
      </c>
      <c r="AN222" s="92" t="str">
        <f t="shared" si="118"/>
        <v/>
      </c>
      <c r="AO222" s="92" t="str">
        <f t="shared" si="119"/>
        <v xml:space="preserve"> гр.10</v>
      </c>
      <c r="AP222" s="92" t="str">
        <f t="shared" si="120"/>
        <v/>
      </c>
      <c r="AQ222" s="92" t="str">
        <f t="shared" si="121"/>
        <v xml:space="preserve"> раздела 3</v>
      </c>
      <c r="AR222" s="92" t="str">
        <f t="shared" si="122"/>
        <v xml:space="preserve"> ф.0503152</v>
      </c>
      <c r="AS222" s="79" t="str">
        <f t="shared" si="123"/>
        <v/>
      </c>
      <c r="AT222" s="92" t="str">
        <f t="shared" si="124"/>
        <v xml:space="preserve"> &lt;&gt;</v>
      </c>
      <c r="AU222" s="92" t="str">
        <f t="shared" si="125"/>
        <v xml:space="preserve"> стр.710 (итоговая)</v>
      </c>
      <c r="AV222" s="92" t="str">
        <f t="shared" si="126"/>
        <v/>
      </c>
      <c r="AW222" s="92" t="str">
        <f t="shared" si="127"/>
        <v xml:space="preserve"> гр.4</v>
      </c>
      <c r="AX222" s="92" t="str">
        <f t="shared" si="128"/>
        <v/>
      </c>
      <c r="AY222" s="92" t="str">
        <f t="shared" si="129"/>
        <v xml:space="preserve"> раздела 3</v>
      </c>
      <c r="AZ222" s="92" t="str">
        <f t="shared" si="130"/>
        <v xml:space="preserve"> ф.0503151</v>
      </c>
      <c r="BA222" s="79" t="str">
        <f t="shared" si="131"/>
        <v/>
      </c>
      <c r="BB222" s="92" t="str">
        <f t="shared" si="132"/>
        <v xml:space="preserve"> - отрабатывать только на ф.0503152</v>
      </c>
    </row>
    <row r="223" spans="2:54" s="23" customFormat="1" ht="42.75" hidden="1" outlineLevel="1" x14ac:dyDescent="0.25">
      <c r="B223" s="378" t="str">
        <f>"М"&amp;COUNTA($C$116:C223)&amp;"_"&amp;MID(I223,5,3)&amp;"_"&amp;MID(S223,5,3)</f>
        <v>М108_152_151</v>
      </c>
      <c r="C223" s="25" t="s">
        <v>116</v>
      </c>
      <c r="D223" s="25" t="s">
        <v>116</v>
      </c>
      <c r="E223" s="25" t="s">
        <v>117</v>
      </c>
      <c r="F223" s="25" t="s">
        <v>116</v>
      </c>
      <c r="G223" s="25" t="s">
        <v>116</v>
      </c>
      <c r="H223" s="25" t="s">
        <v>116</v>
      </c>
      <c r="I223" s="25" t="s">
        <v>158</v>
      </c>
      <c r="J223" s="25"/>
      <c r="K223" s="25"/>
      <c r="L223" s="25"/>
      <c r="M223" s="25" t="s">
        <v>125</v>
      </c>
      <c r="N223" s="25" t="s">
        <v>1209</v>
      </c>
      <c r="O223" s="25"/>
      <c r="P223" s="25" t="s">
        <v>141</v>
      </c>
      <c r="Q223" s="25"/>
      <c r="R223" s="26" t="s">
        <v>122</v>
      </c>
      <c r="S223" s="25" t="s">
        <v>154</v>
      </c>
      <c r="T223" s="25"/>
      <c r="U223" s="25" t="s">
        <v>510</v>
      </c>
      <c r="V223" s="25"/>
      <c r="W223" s="25" t="s">
        <v>125</v>
      </c>
      <c r="X223" s="25" t="s">
        <v>1209</v>
      </c>
      <c r="Y223" s="368"/>
      <c r="Z223" s="25"/>
      <c r="AA223" s="25" t="s">
        <v>134</v>
      </c>
      <c r="AB223" s="25"/>
      <c r="AC223" s="90" t="str">
        <f t="shared" si="113"/>
        <v>стр.710 (итоговая) гр.11 раздела 3 ф.0503152 &lt;&gt; стр.710 (итоговая) гр.4 раздела 3 ф.0503151 - отрабатывать только на ф.0503152</v>
      </c>
      <c r="AD223" s="66" t="s">
        <v>123</v>
      </c>
      <c r="AE223" s="66" t="s">
        <v>123</v>
      </c>
      <c r="AF223" s="29" t="s">
        <v>1194</v>
      </c>
      <c r="AG223" s="30">
        <v>45415.63486111111</v>
      </c>
      <c r="AH223" s="32" t="s">
        <v>4</v>
      </c>
      <c r="AI223" s="32" t="s">
        <v>123</v>
      </c>
      <c r="AJ223" s="6">
        <f t="shared" si="114"/>
        <v>1</v>
      </c>
      <c r="AK223" s="6">
        <f t="shared" si="115"/>
        <v>0</v>
      </c>
      <c r="AL223" s="6">
        <f t="shared" si="116"/>
        <v>0</v>
      </c>
      <c r="AM223" s="92" t="str">
        <f t="shared" si="117"/>
        <v>стр.710 (итоговая)</v>
      </c>
      <c r="AN223" s="92" t="str">
        <f t="shared" si="118"/>
        <v/>
      </c>
      <c r="AO223" s="92" t="str">
        <f t="shared" si="119"/>
        <v xml:space="preserve"> гр.11</v>
      </c>
      <c r="AP223" s="92" t="str">
        <f t="shared" si="120"/>
        <v/>
      </c>
      <c r="AQ223" s="92" t="str">
        <f t="shared" si="121"/>
        <v xml:space="preserve"> раздела 3</v>
      </c>
      <c r="AR223" s="92" t="str">
        <f t="shared" si="122"/>
        <v xml:space="preserve"> ф.0503152</v>
      </c>
      <c r="AS223" s="79" t="str">
        <f t="shared" si="123"/>
        <v/>
      </c>
      <c r="AT223" s="92" t="str">
        <f t="shared" si="124"/>
        <v xml:space="preserve"> &lt;&gt;</v>
      </c>
      <c r="AU223" s="92" t="str">
        <f t="shared" si="125"/>
        <v xml:space="preserve"> стр.710 (итоговая)</v>
      </c>
      <c r="AV223" s="92" t="str">
        <f t="shared" si="126"/>
        <v/>
      </c>
      <c r="AW223" s="92" t="str">
        <f t="shared" si="127"/>
        <v xml:space="preserve"> гр.4</v>
      </c>
      <c r="AX223" s="92" t="str">
        <f t="shared" si="128"/>
        <v/>
      </c>
      <c r="AY223" s="92" t="str">
        <f t="shared" si="129"/>
        <v xml:space="preserve"> раздела 3</v>
      </c>
      <c r="AZ223" s="92" t="str">
        <f t="shared" si="130"/>
        <v xml:space="preserve"> ф.0503151</v>
      </c>
      <c r="BA223" s="79" t="str">
        <f t="shared" si="131"/>
        <v/>
      </c>
      <c r="BB223" s="92" t="str">
        <f t="shared" si="132"/>
        <v xml:space="preserve"> - отрабатывать только на ф.0503152</v>
      </c>
    </row>
    <row r="224" spans="2:54" s="23" customFormat="1" ht="42.75" hidden="1" outlineLevel="1" x14ac:dyDescent="0.25">
      <c r="B224" s="378" t="str">
        <f>"М"&amp;COUNTA($C$116:C224)&amp;"_"&amp;MID(I224,5,3)&amp;"_"&amp;MID(S224,5,3)</f>
        <v>М109_152_151</v>
      </c>
      <c r="C224" s="25" t="s">
        <v>116</v>
      </c>
      <c r="D224" s="25" t="s">
        <v>116</v>
      </c>
      <c r="E224" s="25" t="s">
        <v>117</v>
      </c>
      <c r="F224" s="25" t="s">
        <v>116</v>
      </c>
      <c r="G224" s="25" t="s">
        <v>116</v>
      </c>
      <c r="H224" s="25" t="s">
        <v>116</v>
      </c>
      <c r="I224" s="25" t="s">
        <v>158</v>
      </c>
      <c r="J224" s="25"/>
      <c r="K224" s="25"/>
      <c r="L224" s="25"/>
      <c r="M224" s="25" t="s">
        <v>125</v>
      </c>
      <c r="N224" s="25" t="s">
        <v>1209</v>
      </c>
      <c r="O224" s="25"/>
      <c r="P224" s="25" t="s">
        <v>142</v>
      </c>
      <c r="Q224" s="25"/>
      <c r="R224" s="26" t="s">
        <v>122</v>
      </c>
      <c r="S224" s="25" t="s">
        <v>154</v>
      </c>
      <c r="T224" s="25"/>
      <c r="U224" s="25" t="s">
        <v>135</v>
      </c>
      <c r="V224" s="25"/>
      <c r="W224" s="25" t="s">
        <v>125</v>
      </c>
      <c r="X224" s="25" t="s">
        <v>1209</v>
      </c>
      <c r="Y224" s="368"/>
      <c r="Z224" s="25"/>
      <c r="AA224" s="25" t="s">
        <v>134</v>
      </c>
      <c r="AB224" s="25"/>
      <c r="AC224" s="90" t="str">
        <f t="shared" si="113"/>
        <v>стр.710 (итоговая) гр.12 раздела 3 ф.0503152 &lt;&gt; стр.710 (итоговая) гр.4 раздела 3 ф.0503151 - отрабатывать только на ф.0503152</v>
      </c>
      <c r="AD224" s="66" t="s">
        <v>123</v>
      </c>
      <c r="AE224" s="66" t="s">
        <v>123</v>
      </c>
      <c r="AF224" s="29" t="s">
        <v>1194</v>
      </c>
      <c r="AG224" s="30">
        <v>45415.634872685187</v>
      </c>
      <c r="AH224" s="32" t="s">
        <v>4</v>
      </c>
      <c r="AI224" s="32" t="s">
        <v>123</v>
      </c>
      <c r="AJ224" s="6">
        <f t="shared" si="114"/>
        <v>1</v>
      </c>
      <c r="AK224" s="6">
        <f t="shared" si="115"/>
        <v>0</v>
      </c>
      <c r="AL224" s="6">
        <f t="shared" si="116"/>
        <v>0</v>
      </c>
      <c r="AM224" s="92" t="str">
        <f t="shared" si="117"/>
        <v>стр.710 (итоговая)</v>
      </c>
      <c r="AN224" s="92" t="str">
        <f t="shared" si="118"/>
        <v/>
      </c>
      <c r="AO224" s="92" t="str">
        <f t="shared" si="119"/>
        <v xml:space="preserve"> гр.12</v>
      </c>
      <c r="AP224" s="92" t="str">
        <f t="shared" si="120"/>
        <v/>
      </c>
      <c r="AQ224" s="92" t="str">
        <f t="shared" si="121"/>
        <v xml:space="preserve"> раздела 3</v>
      </c>
      <c r="AR224" s="92" t="str">
        <f t="shared" si="122"/>
        <v xml:space="preserve"> ф.0503152</v>
      </c>
      <c r="AS224" s="79" t="str">
        <f t="shared" si="123"/>
        <v/>
      </c>
      <c r="AT224" s="92" t="str">
        <f t="shared" si="124"/>
        <v xml:space="preserve"> &lt;&gt;</v>
      </c>
      <c r="AU224" s="92" t="str">
        <f t="shared" si="125"/>
        <v xml:space="preserve"> стр.710 (итоговая)</v>
      </c>
      <c r="AV224" s="92" t="str">
        <f t="shared" si="126"/>
        <v/>
      </c>
      <c r="AW224" s="92" t="str">
        <f t="shared" si="127"/>
        <v xml:space="preserve"> гр.4</v>
      </c>
      <c r="AX224" s="92" t="str">
        <f t="shared" si="128"/>
        <v/>
      </c>
      <c r="AY224" s="92" t="str">
        <f t="shared" si="129"/>
        <v xml:space="preserve"> раздела 3</v>
      </c>
      <c r="AZ224" s="92" t="str">
        <f t="shared" si="130"/>
        <v xml:space="preserve"> ф.0503151</v>
      </c>
      <c r="BA224" s="79" t="str">
        <f t="shared" si="131"/>
        <v/>
      </c>
      <c r="BB224" s="92" t="str">
        <f t="shared" si="132"/>
        <v xml:space="preserve"> - отрабатывать только на ф.0503152</v>
      </c>
    </row>
    <row r="225" spans="2:54" s="23" customFormat="1" ht="42.75" hidden="1" outlineLevel="1" x14ac:dyDescent="0.25">
      <c r="B225" s="378" t="str">
        <f>"М"&amp;COUNTA($C$116:C225)&amp;"_"&amp;MID(I225,5,3)&amp;"_"&amp;MID(S225,5,3)</f>
        <v>М110_152_151</v>
      </c>
      <c r="C225" s="25" t="s">
        <v>116</v>
      </c>
      <c r="D225" s="25" t="s">
        <v>116</v>
      </c>
      <c r="E225" s="25" t="s">
        <v>117</v>
      </c>
      <c r="F225" s="25" t="s">
        <v>116</v>
      </c>
      <c r="G225" s="25" t="s">
        <v>116</v>
      </c>
      <c r="H225" s="25" t="s">
        <v>116</v>
      </c>
      <c r="I225" s="25" t="s">
        <v>158</v>
      </c>
      <c r="J225" s="25"/>
      <c r="K225" s="25"/>
      <c r="L225" s="25"/>
      <c r="M225" s="25" t="s">
        <v>125</v>
      </c>
      <c r="N225" s="25" t="s">
        <v>1209</v>
      </c>
      <c r="O225" s="25"/>
      <c r="P225" s="25" t="s">
        <v>510</v>
      </c>
      <c r="Q225" s="25"/>
      <c r="R225" s="26" t="s">
        <v>122</v>
      </c>
      <c r="S225" s="25" t="s">
        <v>154</v>
      </c>
      <c r="T225" s="25"/>
      <c r="U225" s="25" t="s">
        <v>702</v>
      </c>
      <c r="V225" s="25"/>
      <c r="W225" s="25" t="s">
        <v>125</v>
      </c>
      <c r="X225" s="25" t="s">
        <v>1209</v>
      </c>
      <c r="Y225" s="368"/>
      <c r="Z225" s="25"/>
      <c r="AA225" s="25" t="s">
        <v>134</v>
      </c>
      <c r="AB225" s="25"/>
      <c r="AC225" s="90" t="str">
        <f t="shared" si="113"/>
        <v>стр.710 (итоговая) гр.13 раздела 3 ф.0503152 &lt;&gt; стр.710 (итоговая) гр.4 раздела 3 ф.0503151 - отрабатывать только на ф.0503152</v>
      </c>
      <c r="AD225" s="66" t="s">
        <v>123</v>
      </c>
      <c r="AE225" s="66" t="s">
        <v>123</v>
      </c>
      <c r="AF225" s="29" t="s">
        <v>1194</v>
      </c>
      <c r="AG225" s="30">
        <v>45415.634884259256</v>
      </c>
      <c r="AH225" s="32" t="s">
        <v>4</v>
      </c>
      <c r="AI225" s="32" t="s">
        <v>123</v>
      </c>
      <c r="AJ225" s="6">
        <f t="shared" si="114"/>
        <v>1</v>
      </c>
      <c r="AK225" s="6">
        <f t="shared" si="115"/>
        <v>0</v>
      </c>
      <c r="AL225" s="6">
        <f t="shared" si="116"/>
        <v>0</v>
      </c>
      <c r="AM225" s="92" t="str">
        <f t="shared" si="117"/>
        <v>стр.710 (итоговая)</v>
      </c>
      <c r="AN225" s="92" t="str">
        <f t="shared" si="118"/>
        <v/>
      </c>
      <c r="AO225" s="92" t="str">
        <f t="shared" si="119"/>
        <v xml:space="preserve"> гр.13</v>
      </c>
      <c r="AP225" s="92" t="str">
        <f t="shared" si="120"/>
        <v/>
      </c>
      <c r="AQ225" s="92" t="str">
        <f t="shared" si="121"/>
        <v xml:space="preserve"> раздела 3</v>
      </c>
      <c r="AR225" s="92" t="str">
        <f t="shared" si="122"/>
        <v xml:space="preserve"> ф.0503152</v>
      </c>
      <c r="AS225" s="79" t="str">
        <f t="shared" si="123"/>
        <v/>
      </c>
      <c r="AT225" s="92" t="str">
        <f t="shared" si="124"/>
        <v xml:space="preserve"> &lt;&gt;</v>
      </c>
      <c r="AU225" s="92" t="str">
        <f t="shared" si="125"/>
        <v xml:space="preserve"> стр.710 (итоговая)</v>
      </c>
      <c r="AV225" s="92" t="str">
        <f t="shared" si="126"/>
        <v/>
      </c>
      <c r="AW225" s="92" t="str">
        <f t="shared" si="127"/>
        <v xml:space="preserve"> гр.4</v>
      </c>
      <c r="AX225" s="92" t="str">
        <f t="shared" si="128"/>
        <v/>
      </c>
      <c r="AY225" s="92" t="str">
        <f t="shared" si="129"/>
        <v xml:space="preserve"> раздела 3</v>
      </c>
      <c r="AZ225" s="92" t="str">
        <f t="shared" si="130"/>
        <v xml:space="preserve"> ф.0503151</v>
      </c>
      <c r="BA225" s="79" t="str">
        <f t="shared" si="131"/>
        <v/>
      </c>
      <c r="BB225" s="92" t="str">
        <f t="shared" si="132"/>
        <v xml:space="preserve"> - отрабатывать только на ф.0503152</v>
      </c>
    </row>
    <row r="226" spans="2:54" s="23" customFormat="1" ht="71.25" hidden="1" outlineLevel="1" x14ac:dyDescent="0.25">
      <c r="B226" s="378" t="str">
        <f>"М"&amp;COUNTA($C$116:C226)&amp;"_"&amp;MID(I226,5,3)&amp;"_"&amp;MID(S226,5,3)</f>
        <v>М111_152_151</v>
      </c>
      <c r="C226" s="25" t="s">
        <v>116</v>
      </c>
      <c r="D226" s="25" t="s">
        <v>116</v>
      </c>
      <c r="E226" s="25" t="s">
        <v>117</v>
      </c>
      <c r="F226" s="25" t="s">
        <v>116</v>
      </c>
      <c r="G226" s="25" t="s">
        <v>116</v>
      </c>
      <c r="H226" s="25" t="s">
        <v>116</v>
      </c>
      <c r="I226" s="25" t="s">
        <v>158</v>
      </c>
      <c r="J226" s="25"/>
      <c r="K226" s="25"/>
      <c r="L226" s="25"/>
      <c r="M226" s="25" t="s">
        <v>125</v>
      </c>
      <c r="N226" s="25" t="s">
        <v>1210</v>
      </c>
      <c r="O226" s="25" t="s">
        <v>1199</v>
      </c>
      <c r="P226" s="25" t="s">
        <v>134</v>
      </c>
      <c r="Q226" s="25"/>
      <c r="R226" s="26" t="s">
        <v>122</v>
      </c>
      <c r="S226" s="25" t="s">
        <v>154</v>
      </c>
      <c r="T226" s="25"/>
      <c r="U226" s="25" t="s">
        <v>1182</v>
      </c>
      <c r="V226" s="25"/>
      <c r="W226" s="25" t="s">
        <v>125</v>
      </c>
      <c r="X226" s="25" t="s">
        <v>1210</v>
      </c>
      <c r="Y226" s="368"/>
      <c r="Z226" s="25" t="s">
        <v>1199</v>
      </c>
      <c r="AA226" s="25" t="s">
        <v>134</v>
      </c>
      <c r="AB226" s="25"/>
      <c r="AC226" s="90" t="str">
        <f t="shared" ref="AC226:AC289" si="133">AM226&amp;AN226&amp;AO226&amp;AP226&amp;AQ226&amp;AR226&amp;AS226&amp;AT226&amp;AU226&amp;AV226&amp;AW226&amp;AX226&amp;AY226&amp;AZ226&amp;BA226&amp;BB226</f>
        <v>стр.710 (детализированная) (кроме стр.по маске ***ХХХХХХХХХХ****ХХХ) гр.4 раздела 3 ф.0503152 &lt;&gt; стр.710 (детализированная) (кроме стр.по маске ***ХХХХХХХХХХ****ХХХ) гр.4 раздела 3 ф.0503151 - отрабатывать только на ф.0503152</v>
      </c>
      <c r="AD226" s="66" t="s">
        <v>123</v>
      </c>
      <c r="AE226" s="66" t="s">
        <v>123</v>
      </c>
      <c r="AF226" s="29" t="s">
        <v>1194</v>
      </c>
      <c r="AG226" s="30">
        <v>45415.634895833333</v>
      </c>
      <c r="AH226" s="32" t="s">
        <v>4</v>
      </c>
      <c r="AI226" s="32" t="s">
        <v>123</v>
      </c>
      <c r="AJ226" s="6">
        <f t="shared" ref="AJ226:AJ289" si="134">IF(AH226="Включена",1,0)</f>
        <v>1</v>
      </c>
      <c r="AK226" s="6">
        <f t="shared" ref="AK226:AK289" si="135">IF(AH226="Черновик",1,0)</f>
        <v>0</v>
      </c>
      <c r="AL226" s="6">
        <f t="shared" ref="AL226:AL289" si="136">IF(AH226="Отсутствует",1,0)</f>
        <v>0</v>
      </c>
      <c r="AM226" s="92" t="str">
        <f t="shared" ref="AM226:AM289" si="137">IF(N226="*","по всем строкам","стр."&amp;N226)</f>
        <v>стр.710 (детализированная)</v>
      </c>
      <c r="AN226" s="92" t="str">
        <f t="shared" ref="AN226:AN289" si="138">IF(O226="",""," (кроме стр."&amp;O226&amp;")")</f>
        <v xml:space="preserve"> (кроме стр.по маске ***ХХХХХХХХХХ****ХХХ)</v>
      </c>
      <c r="AO226" s="92" t="str">
        <f t="shared" ref="AO226:AO289" si="139">IF(P226="*"," по всем графам"," гр."&amp;P226)</f>
        <v xml:space="preserve"> гр.4</v>
      </c>
      <c r="AP226" s="92" t="str">
        <f t="shared" ref="AP226:AP289" si="140">IF(Q226="",""," (кроме гр."&amp;Q226&amp;")")</f>
        <v/>
      </c>
      <c r="AQ226" s="92" t="str">
        <f t="shared" ref="AQ226:AQ289" si="141">IF(M226="",""," раздела "&amp;M226)</f>
        <v xml:space="preserve"> раздела 3</v>
      </c>
      <c r="AR226" s="92" t="str">
        <f t="shared" ref="AR226:AR289" si="142">" ф."&amp;I226</f>
        <v xml:space="preserve"> ф.0503152</v>
      </c>
      <c r="AS226" s="79" t="str">
        <f t="shared" ref="AS226:AS289" si="143">IF(J226="",""," ("&amp;J226&amp;")")</f>
        <v/>
      </c>
      <c r="AT226" s="92" t="str">
        <f t="shared" ref="AT226:AT289" si="144">IF(R226="="," &lt;&gt;",IF(R226="&lt;&gt;"," =",IF(R226="&gt;"," &lt;",IF(R226="&lt;"," &gt;",IF(R226="&gt;="," &lt;",IF(R226="&lt;="," &gt;",""))))))</f>
        <v xml:space="preserve"> &lt;&gt;</v>
      </c>
      <c r="AU226" s="92" t="str">
        <f t="shared" ref="AU226:AU289" si="145">IF(X226="*"," соответствующим строкам",IF(X226="",""," стр."&amp;X226))</f>
        <v xml:space="preserve"> стр.710 (детализированная)</v>
      </c>
      <c r="AV226" s="92" t="str">
        <f t="shared" ref="AV226:AV289" si="146">IF(Z226="",""," (кроме стр."&amp;Z226&amp;")")</f>
        <v xml:space="preserve"> (кроме стр.по маске ***ХХХХХХХХХХ****ХХХ)</v>
      </c>
      <c r="AW226" s="92" t="str">
        <f t="shared" ref="AW226:AW289" si="147">IF(AA226="*"," по соответствующим графам",IF(AA226="",""," гр."&amp;AA226))</f>
        <v xml:space="preserve"> гр.4</v>
      </c>
      <c r="AX226" s="92" t="str">
        <f t="shared" ref="AX226:AX289" si="148">IF(AB226="",""," (кроме гр."&amp;AB226&amp;")")</f>
        <v/>
      </c>
      <c r="AY226" s="92" t="str">
        <f t="shared" ref="AY226:AY289" si="149">IF(W226="",""," раздела "&amp;W226)</f>
        <v xml:space="preserve"> раздела 3</v>
      </c>
      <c r="AZ226" s="92" t="str">
        <f t="shared" ref="AZ226:AZ289" si="150">IF(S226="",""," ф."&amp;S226)</f>
        <v xml:space="preserve"> ф.0503151</v>
      </c>
      <c r="BA226" s="79" t="str">
        <f t="shared" ref="BA226:BA289" si="151">IF(T226="",""," ("&amp;T226&amp;")")</f>
        <v/>
      </c>
      <c r="BB226" s="92" t="str">
        <f t="shared" ref="BB226:BB289" si="152">IF(AF226="",IF(IF(OR(AD226="П",AE226="П"),"П","Б")="Б"," - недопустимо."," - требуется пояснение.")," - "&amp;AF226)</f>
        <v xml:space="preserve"> - отрабатывать только на ф.0503152</v>
      </c>
    </row>
    <row r="227" spans="2:54" s="23" customFormat="1" ht="71.25" hidden="1" outlineLevel="1" x14ac:dyDescent="0.25">
      <c r="B227" s="378" t="str">
        <f>"М"&amp;COUNTA($C$116:C227)&amp;"_"&amp;MID(I227,5,3)&amp;"_"&amp;MID(S227,5,3)</f>
        <v>М112_152_151</v>
      </c>
      <c r="C227" s="25" t="s">
        <v>116</v>
      </c>
      <c r="D227" s="25" t="s">
        <v>116</v>
      </c>
      <c r="E227" s="25" t="s">
        <v>117</v>
      </c>
      <c r="F227" s="25" t="s">
        <v>116</v>
      </c>
      <c r="G227" s="25" t="s">
        <v>116</v>
      </c>
      <c r="H227" s="25" t="s">
        <v>116</v>
      </c>
      <c r="I227" s="25" t="s">
        <v>158</v>
      </c>
      <c r="J227" s="25"/>
      <c r="K227" s="25"/>
      <c r="L227" s="25"/>
      <c r="M227" s="25" t="s">
        <v>125</v>
      </c>
      <c r="N227" s="25" t="s">
        <v>1210</v>
      </c>
      <c r="O227" s="25" t="s">
        <v>1199</v>
      </c>
      <c r="P227" s="25" t="s">
        <v>124</v>
      </c>
      <c r="Q227" s="25"/>
      <c r="R227" s="26" t="s">
        <v>122</v>
      </c>
      <c r="S227" s="25" t="s">
        <v>154</v>
      </c>
      <c r="T227" s="25"/>
      <c r="U227" s="25" t="s">
        <v>1195</v>
      </c>
      <c r="V227" s="25"/>
      <c r="W227" s="25" t="s">
        <v>125</v>
      </c>
      <c r="X227" s="25" t="s">
        <v>1210</v>
      </c>
      <c r="Y227" s="368"/>
      <c r="Z227" s="25" t="s">
        <v>1199</v>
      </c>
      <c r="AA227" s="25" t="s">
        <v>134</v>
      </c>
      <c r="AB227" s="25"/>
      <c r="AC227" s="90" t="str">
        <f t="shared" si="133"/>
        <v>стр.710 (детализированная) (кроме стр.по маске ***ХХХХХХХХХХ****ХХХ) гр.5 раздела 3 ф.0503152 &lt;&gt; стр.710 (детализированная) (кроме стр.по маске ***ХХХХХХХХХХ****ХХХ) гр.4 раздела 3 ф.0503151 - отрабатывать только на ф.0503152</v>
      </c>
      <c r="AD227" s="66" t="s">
        <v>123</v>
      </c>
      <c r="AE227" s="66" t="s">
        <v>123</v>
      </c>
      <c r="AF227" s="29" t="s">
        <v>1194</v>
      </c>
      <c r="AG227" s="30">
        <v>45415.634895833333</v>
      </c>
      <c r="AH227" s="32" t="s">
        <v>4</v>
      </c>
      <c r="AI227" s="32" t="s">
        <v>123</v>
      </c>
      <c r="AJ227" s="6">
        <f t="shared" si="134"/>
        <v>1</v>
      </c>
      <c r="AK227" s="6">
        <f t="shared" si="135"/>
        <v>0</v>
      </c>
      <c r="AL227" s="6">
        <f t="shared" si="136"/>
        <v>0</v>
      </c>
      <c r="AM227" s="92" t="str">
        <f t="shared" si="137"/>
        <v>стр.710 (детализированная)</v>
      </c>
      <c r="AN227" s="92" t="str">
        <f t="shared" si="138"/>
        <v xml:space="preserve"> (кроме стр.по маске ***ХХХХХХХХХХ****ХХХ)</v>
      </c>
      <c r="AO227" s="92" t="str">
        <f t="shared" si="139"/>
        <v xml:space="preserve"> гр.5</v>
      </c>
      <c r="AP227" s="92" t="str">
        <f t="shared" si="140"/>
        <v/>
      </c>
      <c r="AQ227" s="92" t="str">
        <f t="shared" si="141"/>
        <v xml:space="preserve"> раздела 3</v>
      </c>
      <c r="AR227" s="92" t="str">
        <f t="shared" si="142"/>
        <v xml:space="preserve"> ф.0503152</v>
      </c>
      <c r="AS227" s="79" t="str">
        <f t="shared" si="143"/>
        <v/>
      </c>
      <c r="AT227" s="92" t="str">
        <f t="shared" si="144"/>
        <v xml:space="preserve"> &lt;&gt;</v>
      </c>
      <c r="AU227" s="92" t="str">
        <f t="shared" si="145"/>
        <v xml:space="preserve"> стр.710 (детализированная)</v>
      </c>
      <c r="AV227" s="92" t="str">
        <f t="shared" si="146"/>
        <v xml:space="preserve"> (кроме стр.по маске ***ХХХХХХХХХХ****ХХХ)</v>
      </c>
      <c r="AW227" s="92" t="str">
        <f t="shared" si="147"/>
        <v xml:space="preserve"> гр.4</v>
      </c>
      <c r="AX227" s="92" t="str">
        <f t="shared" si="148"/>
        <v/>
      </c>
      <c r="AY227" s="92" t="str">
        <f t="shared" si="149"/>
        <v xml:space="preserve"> раздела 3</v>
      </c>
      <c r="AZ227" s="92" t="str">
        <f t="shared" si="150"/>
        <v xml:space="preserve"> ф.0503151</v>
      </c>
      <c r="BA227" s="79" t="str">
        <f t="shared" si="151"/>
        <v/>
      </c>
      <c r="BB227" s="92" t="str">
        <f t="shared" si="152"/>
        <v xml:space="preserve"> - отрабатывать только на ф.0503152</v>
      </c>
    </row>
    <row r="228" spans="2:54" s="23" customFormat="1" ht="71.25" hidden="1" outlineLevel="1" x14ac:dyDescent="0.25">
      <c r="B228" s="378" t="str">
        <f>"М"&amp;COUNTA($C$116:C228)&amp;"_"&amp;MID(I228,5,3)&amp;"_"&amp;MID(S228,5,3)</f>
        <v>М113_152_151</v>
      </c>
      <c r="C228" s="25" t="s">
        <v>116</v>
      </c>
      <c r="D228" s="25" t="s">
        <v>116</v>
      </c>
      <c r="E228" s="25" t="s">
        <v>117</v>
      </c>
      <c r="F228" s="25" t="s">
        <v>116</v>
      </c>
      <c r="G228" s="25" t="s">
        <v>116</v>
      </c>
      <c r="H228" s="25" t="s">
        <v>116</v>
      </c>
      <c r="I228" s="25" t="s">
        <v>158</v>
      </c>
      <c r="J228" s="25"/>
      <c r="K228" s="25"/>
      <c r="L228" s="25"/>
      <c r="M228" s="25" t="s">
        <v>125</v>
      </c>
      <c r="N228" s="25" t="s">
        <v>1210</v>
      </c>
      <c r="O228" s="25" t="s">
        <v>1199</v>
      </c>
      <c r="P228" s="25" t="s">
        <v>138</v>
      </c>
      <c r="Q228" s="25"/>
      <c r="R228" s="26" t="s">
        <v>122</v>
      </c>
      <c r="S228" s="25" t="s">
        <v>154</v>
      </c>
      <c r="T228" s="25"/>
      <c r="U228" s="25" t="s">
        <v>492</v>
      </c>
      <c r="V228" s="25"/>
      <c r="W228" s="25" t="s">
        <v>125</v>
      </c>
      <c r="X228" s="25" t="s">
        <v>1210</v>
      </c>
      <c r="Y228" s="368"/>
      <c r="Z228" s="25" t="s">
        <v>1199</v>
      </c>
      <c r="AA228" s="25" t="s">
        <v>134</v>
      </c>
      <c r="AB228" s="25"/>
      <c r="AC228" s="90" t="str">
        <f t="shared" si="133"/>
        <v>стр.710 (детализированная) (кроме стр.по маске ***ХХХХХХХХХХ****ХХХ) гр.6 раздела 3 ф.0503152 &lt;&gt; стр.710 (детализированная) (кроме стр.по маске ***ХХХХХХХХХХ****ХХХ) гр.4 раздела 3 ф.0503151 - отрабатывать только на ф.0503152</v>
      </c>
      <c r="AD228" s="66" t="s">
        <v>123</v>
      </c>
      <c r="AE228" s="66" t="s">
        <v>123</v>
      </c>
      <c r="AF228" s="29" t="s">
        <v>1194</v>
      </c>
      <c r="AG228" s="30">
        <v>45415.63490740741</v>
      </c>
      <c r="AH228" s="32" t="s">
        <v>4</v>
      </c>
      <c r="AI228" s="32" t="s">
        <v>123</v>
      </c>
      <c r="AJ228" s="6">
        <f t="shared" si="134"/>
        <v>1</v>
      </c>
      <c r="AK228" s="6">
        <f t="shared" si="135"/>
        <v>0</v>
      </c>
      <c r="AL228" s="6">
        <f t="shared" si="136"/>
        <v>0</v>
      </c>
      <c r="AM228" s="92" t="str">
        <f t="shared" si="137"/>
        <v>стр.710 (детализированная)</v>
      </c>
      <c r="AN228" s="92" t="str">
        <f t="shared" si="138"/>
        <v xml:space="preserve"> (кроме стр.по маске ***ХХХХХХХХХХ****ХХХ)</v>
      </c>
      <c r="AO228" s="92" t="str">
        <f t="shared" si="139"/>
        <v xml:space="preserve"> гр.6</v>
      </c>
      <c r="AP228" s="92" t="str">
        <f t="shared" si="140"/>
        <v/>
      </c>
      <c r="AQ228" s="92" t="str">
        <f t="shared" si="141"/>
        <v xml:space="preserve"> раздела 3</v>
      </c>
      <c r="AR228" s="92" t="str">
        <f t="shared" si="142"/>
        <v xml:space="preserve"> ф.0503152</v>
      </c>
      <c r="AS228" s="79" t="str">
        <f t="shared" si="143"/>
        <v/>
      </c>
      <c r="AT228" s="92" t="str">
        <f t="shared" si="144"/>
        <v xml:space="preserve"> &lt;&gt;</v>
      </c>
      <c r="AU228" s="92" t="str">
        <f t="shared" si="145"/>
        <v xml:space="preserve"> стр.710 (детализированная)</v>
      </c>
      <c r="AV228" s="92" t="str">
        <f t="shared" si="146"/>
        <v xml:space="preserve"> (кроме стр.по маске ***ХХХХХХХХХХ****ХХХ)</v>
      </c>
      <c r="AW228" s="92" t="str">
        <f t="shared" si="147"/>
        <v xml:space="preserve"> гр.4</v>
      </c>
      <c r="AX228" s="92" t="str">
        <f t="shared" si="148"/>
        <v/>
      </c>
      <c r="AY228" s="92" t="str">
        <f t="shared" si="149"/>
        <v xml:space="preserve"> раздела 3</v>
      </c>
      <c r="AZ228" s="92" t="str">
        <f t="shared" si="150"/>
        <v xml:space="preserve"> ф.0503151</v>
      </c>
      <c r="BA228" s="79" t="str">
        <f t="shared" si="151"/>
        <v/>
      </c>
      <c r="BB228" s="92" t="str">
        <f t="shared" si="152"/>
        <v xml:space="preserve"> - отрабатывать только на ф.0503152</v>
      </c>
    </row>
    <row r="229" spans="2:54" s="23" customFormat="1" ht="71.25" hidden="1" outlineLevel="1" x14ac:dyDescent="0.25">
      <c r="B229" s="378" t="str">
        <f>"М"&amp;COUNTA($C$116:C229)&amp;"_"&amp;MID(I229,5,3)&amp;"_"&amp;MID(S229,5,3)</f>
        <v>М114_152_151</v>
      </c>
      <c r="C229" s="25" t="s">
        <v>116</v>
      </c>
      <c r="D229" s="25" t="s">
        <v>116</v>
      </c>
      <c r="E229" s="25" t="s">
        <v>117</v>
      </c>
      <c r="F229" s="25" t="s">
        <v>116</v>
      </c>
      <c r="G229" s="25" t="s">
        <v>116</v>
      </c>
      <c r="H229" s="25" t="s">
        <v>116</v>
      </c>
      <c r="I229" s="25" t="s">
        <v>158</v>
      </c>
      <c r="J229" s="25"/>
      <c r="K229" s="25"/>
      <c r="L229" s="25"/>
      <c r="M229" s="25" t="s">
        <v>125</v>
      </c>
      <c r="N229" s="25" t="s">
        <v>1210</v>
      </c>
      <c r="O229" s="25" t="s">
        <v>1199</v>
      </c>
      <c r="P229" s="25" t="s">
        <v>422</v>
      </c>
      <c r="Q229" s="25"/>
      <c r="R229" s="26" t="s">
        <v>122</v>
      </c>
      <c r="S229" s="25" t="s">
        <v>154</v>
      </c>
      <c r="T229" s="25"/>
      <c r="U229" s="25" t="s">
        <v>1196</v>
      </c>
      <c r="V229" s="25"/>
      <c r="W229" s="25" t="s">
        <v>125</v>
      </c>
      <c r="X229" s="25" t="s">
        <v>1210</v>
      </c>
      <c r="Y229" s="368"/>
      <c r="Z229" s="25" t="s">
        <v>1199</v>
      </c>
      <c r="AA229" s="25" t="s">
        <v>134</v>
      </c>
      <c r="AB229" s="25"/>
      <c r="AC229" s="90" t="str">
        <f t="shared" si="133"/>
        <v>стр.710 (детализированная) (кроме стр.по маске ***ХХХХХХХХХХ****ХХХ) гр.7 раздела 3 ф.0503152 &lt;&gt; стр.710 (детализированная) (кроме стр.по маске ***ХХХХХХХХХХ****ХХХ) гр.4 раздела 3 ф.0503151 - отрабатывать только на ф.0503152</v>
      </c>
      <c r="AD229" s="66" t="s">
        <v>123</v>
      </c>
      <c r="AE229" s="66" t="s">
        <v>123</v>
      </c>
      <c r="AF229" s="29" t="s">
        <v>1194</v>
      </c>
      <c r="AG229" s="30">
        <v>45415.634918981479</v>
      </c>
      <c r="AH229" s="32" t="s">
        <v>4</v>
      </c>
      <c r="AI229" s="32" t="s">
        <v>123</v>
      </c>
      <c r="AJ229" s="6">
        <f t="shared" si="134"/>
        <v>1</v>
      </c>
      <c r="AK229" s="6">
        <f t="shared" si="135"/>
        <v>0</v>
      </c>
      <c r="AL229" s="6">
        <f t="shared" si="136"/>
        <v>0</v>
      </c>
      <c r="AM229" s="92" t="str">
        <f t="shared" si="137"/>
        <v>стр.710 (детализированная)</v>
      </c>
      <c r="AN229" s="92" t="str">
        <f t="shared" si="138"/>
        <v xml:space="preserve"> (кроме стр.по маске ***ХХХХХХХХХХ****ХХХ)</v>
      </c>
      <c r="AO229" s="92" t="str">
        <f t="shared" si="139"/>
        <v xml:space="preserve"> гр.7</v>
      </c>
      <c r="AP229" s="92" t="str">
        <f t="shared" si="140"/>
        <v/>
      </c>
      <c r="AQ229" s="92" t="str">
        <f t="shared" si="141"/>
        <v xml:space="preserve"> раздела 3</v>
      </c>
      <c r="AR229" s="92" t="str">
        <f t="shared" si="142"/>
        <v xml:space="preserve"> ф.0503152</v>
      </c>
      <c r="AS229" s="79" t="str">
        <f t="shared" si="143"/>
        <v/>
      </c>
      <c r="AT229" s="92" t="str">
        <f t="shared" si="144"/>
        <v xml:space="preserve"> &lt;&gt;</v>
      </c>
      <c r="AU229" s="92" t="str">
        <f t="shared" si="145"/>
        <v xml:space="preserve"> стр.710 (детализированная)</v>
      </c>
      <c r="AV229" s="92" t="str">
        <f t="shared" si="146"/>
        <v xml:space="preserve"> (кроме стр.по маске ***ХХХХХХХХХХ****ХХХ)</v>
      </c>
      <c r="AW229" s="92" t="str">
        <f t="shared" si="147"/>
        <v xml:space="preserve"> гр.4</v>
      </c>
      <c r="AX229" s="92" t="str">
        <f t="shared" si="148"/>
        <v/>
      </c>
      <c r="AY229" s="92" t="str">
        <f t="shared" si="149"/>
        <v xml:space="preserve"> раздела 3</v>
      </c>
      <c r="AZ229" s="92" t="str">
        <f t="shared" si="150"/>
        <v xml:space="preserve"> ф.0503151</v>
      </c>
      <c r="BA229" s="79" t="str">
        <f t="shared" si="151"/>
        <v/>
      </c>
      <c r="BB229" s="92" t="str">
        <f t="shared" si="152"/>
        <v xml:space="preserve"> - отрабатывать только на ф.0503152</v>
      </c>
    </row>
    <row r="230" spans="2:54" s="23" customFormat="1" ht="71.25" hidden="1" outlineLevel="1" x14ac:dyDescent="0.25">
      <c r="B230" s="378" t="str">
        <f>"М"&amp;COUNTA($C$116:C230)&amp;"_"&amp;MID(I230,5,3)&amp;"_"&amp;MID(S230,5,3)</f>
        <v>М115_152_151</v>
      </c>
      <c r="C230" s="25" t="s">
        <v>116</v>
      </c>
      <c r="D230" s="25" t="s">
        <v>116</v>
      </c>
      <c r="E230" s="25" t="s">
        <v>117</v>
      </c>
      <c r="F230" s="25" t="s">
        <v>116</v>
      </c>
      <c r="G230" s="25" t="s">
        <v>116</v>
      </c>
      <c r="H230" s="25" t="s">
        <v>116</v>
      </c>
      <c r="I230" s="25" t="s">
        <v>158</v>
      </c>
      <c r="J230" s="25"/>
      <c r="K230" s="25"/>
      <c r="L230" s="25"/>
      <c r="M230" s="25" t="s">
        <v>125</v>
      </c>
      <c r="N230" s="25" t="s">
        <v>1210</v>
      </c>
      <c r="O230" s="25" t="s">
        <v>1199</v>
      </c>
      <c r="P230" s="25" t="s">
        <v>143</v>
      </c>
      <c r="Q230" s="25"/>
      <c r="R230" s="26" t="s">
        <v>122</v>
      </c>
      <c r="S230" s="25" t="s">
        <v>154</v>
      </c>
      <c r="T230" s="25"/>
      <c r="U230" s="25" t="s">
        <v>141</v>
      </c>
      <c r="V230" s="25"/>
      <c r="W230" s="25" t="s">
        <v>125</v>
      </c>
      <c r="X230" s="25" t="s">
        <v>1210</v>
      </c>
      <c r="Y230" s="368"/>
      <c r="Z230" s="25" t="s">
        <v>1199</v>
      </c>
      <c r="AA230" s="25" t="s">
        <v>134</v>
      </c>
      <c r="AB230" s="25"/>
      <c r="AC230" s="90" t="str">
        <f t="shared" si="133"/>
        <v>стр.710 (детализированная) (кроме стр.по маске ***ХХХХХХХХХХ****ХХХ) гр.8 раздела 3 ф.0503152 &lt;&gt; стр.710 (детализированная) (кроме стр.по маске ***ХХХХХХХХХХ****ХХХ) гр.4 раздела 3 ф.0503151 - отрабатывать только на ф.0503152</v>
      </c>
      <c r="AD230" s="66" t="s">
        <v>123</v>
      </c>
      <c r="AE230" s="66" t="s">
        <v>123</v>
      </c>
      <c r="AF230" s="29" t="s">
        <v>1194</v>
      </c>
      <c r="AG230" s="30">
        <v>45415.634930555556</v>
      </c>
      <c r="AH230" s="32" t="s">
        <v>4</v>
      </c>
      <c r="AI230" s="32" t="s">
        <v>123</v>
      </c>
      <c r="AJ230" s="6">
        <f t="shared" si="134"/>
        <v>1</v>
      </c>
      <c r="AK230" s="6">
        <f t="shared" si="135"/>
        <v>0</v>
      </c>
      <c r="AL230" s="6">
        <f t="shared" si="136"/>
        <v>0</v>
      </c>
      <c r="AM230" s="92" t="str">
        <f t="shared" si="137"/>
        <v>стр.710 (детализированная)</v>
      </c>
      <c r="AN230" s="92" t="str">
        <f t="shared" si="138"/>
        <v xml:space="preserve"> (кроме стр.по маске ***ХХХХХХХХХХ****ХХХ)</v>
      </c>
      <c r="AO230" s="92" t="str">
        <f t="shared" si="139"/>
        <v xml:space="preserve"> гр.8</v>
      </c>
      <c r="AP230" s="92" t="str">
        <f t="shared" si="140"/>
        <v/>
      </c>
      <c r="AQ230" s="92" t="str">
        <f t="shared" si="141"/>
        <v xml:space="preserve"> раздела 3</v>
      </c>
      <c r="AR230" s="92" t="str">
        <f t="shared" si="142"/>
        <v xml:space="preserve"> ф.0503152</v>
      </c>
      <c r="AS230" s="79" t="str">
        <f t="shared" si="143"/>
        <v/>
      </c>
      <c r="AT230" s="92" t="str">
        <f t="shared" si="144"/>
        <v xml:space="preserve"> &lt;&gt;</v>
      </c>
      <c r="AU230" s="92" t="str">
        <f t="shared" si="145"/>
        <v xml:space="preserve"> стр.710 (детализированная)</v>
      </c>
      <c r="AV230" s="92" t="str">
        <f t="shared" si="146"/>
        <v xml:space="preserve"> (кроме стр.по маске ***ХХХХХХХХХХ****ХХХ)</v>
      </c>
      <c r="AW230" s="92" t="str">
        <f t="shared" si="147"/>
        <v xml:space="preserve"> гр.4</v>
      </c>
      <c r="AX230" s="92" t="str">
        <f t="shared" si="148"/>
        <v/>
      </c>
      <c r="AY230" s="92" t="str">
        <f t="shared" si="149"/>
        <v xml:space="preserve"> раздела 3</v>
      </c>
      <c r="AZ230" s="92" t="str">
        <f t="shared" si="150"/>
        <v xml:space="preserve"> ф.0503151</v>
      </c>
      <c r="BA230" s="79" t="str">
        <f t="shared" si="151"/>
        <v/>
      </c>
      <c r="BB230" s="92" t="str">
        <f t="shared" si="152"/>
        <v xml:space="preserve"> - отрабатывать только на ф.0503152</v>
      </c>
    </row>
    <row r="231" spans="2:54" s="23" customFormat="1" ht="71.25" hidden="1" outlineLevel="1" x14ac:dyDescent="0.25">
      <c r="B231" s="378" t="str">
        <f>"М"&amp;COUNTA($C$116:C231)&amp;"_"&amp;MID(I231,5,3)&amp;"_"&amp;MID(S231,5,3)</f>
        <v>М116_152_151</v>
      </c>
      <c r="C231" s="25" t="s">
        <v>116</v>
      </c>
      <c r="D231" s="25" t="s">
        <v>116</v>
      </c>
      <c r="E231" s="25" t="s">
        <v>117</v>
      </c>
      <c r="F231" s="25" t="s">
        <v>116</v>
      </c>
      <c r="G231" s="25" t="s">
        <v>116</v>
      </c>
      <c r="H231" s="25" t="s">
        <v>116</v>
      </c>
      <c r="I231" s="25" t="s">
        <v>158</v>
      </c>
      <c r="J231" s="25"/>
      <c r="K231" s="25"/>
      <c r="L231" s="25"/>
      <c r="M231" s="25" t="s">
        <v>125</v>
      </c>
      <c r="N231" s="25" t="s">
        <v>1210</v>
      </c>
      <c r="O231" s="25" t="s">
        <v>1199</v>
      </c>
      <c r="P231" s="25" t="s">
        <v>140</v>
      </c>
      <c r="Q231" s="25"/>
      <c r="R231" s="26" t="s">
        <v>122</v>
      </c>
      <c r="S231" s="25" t="s">
        <v>154</v>
      </c>
      <c r="T231" s="25"/>
      <c r="U231" s="25" t="s">
        <v>142</v>
      </c>
      <c r="V231" s="25"/>
      <c r="W231" s="25" t="s">
        <v>125</v>
      </c>
      <c r="X231" s="25" t="s">
        <v>1210</v>
      </c>
      <c r="Y231" s="368"/>
      <c r="Z231" s="25" t="s">
        <v>1199</v>
      </c>
      <c r="AA231" s="25" t="s">
        <v>134</v>
      </c>
      <c r="AB231" s="25"/>
      <c r="AC231" s="90" t="str">
        <f t="shared" si="133"/>
        <v>стр.710 (детализированная) (кроме стр.по маске ***ХХХХХХХХХХ****ХХХ) гр.9 раздела 3 ф.0503152 &lt;&gt; стр.710 (детализированная) (кроме стр.по маске ***ХХХХХХХХХХ****ХХХ) гр.4 раздела 3 ф.0503151 - отрабатывать только на ф.0503152</v>
      </c>
      <c r="AD231" s="66" t="s">
        <v>123</v>
      </c>
      <c r="AE231" s="66" t="s">
        <v>123</v>
      </c>
      <c r="AF231" s="29" t="s">
        <v>1194</v>
      </c>
      <c r="AG231" s="30">
        <v>45415.634930555556</v>
      </c>
      <c r="AH231" s="32" t="s">
        <v>4</v>
      </c>
      <c r="AI231" s="32" t="s">
        <v>123</v>
      </c>
      <c r="AJ231" s="6">
        <f t="shared" si="134"/>
        <v>1</v>
      </c>
      <c r="AK231" s="6">
        <f t="shared" si="135"/>
        <v>0</v>
      </c>
      <c r="AL231" s="6">
        <f t="shared" si="136"/>
        <v>0</v>
      </c>
      <c r="AM231" s="92" t="str">
        <f t="shared" si="137"/>
        <v>стр.710 (детализированная)</v>
      </c>
      <c r="AN231" s="92" t="str">
        <f t="shared" si="138"/>
        <v xml:space="preserve"> (кроме стр.по маске ***ХХХХХХХХХХ****ХХХ)</v>
      </c>
      <c r="AO231" s="92" t="str">
        <f t="shared" si="139"/>
        <v xml:space="preserve"> гр.9</v>
      </c>
      <c r="AP231" s="92" t="str">
        <f t="shared" si="140"/>
        <v/>
      </c>
      <c r="AQ231" s="92" t="str">
        <f t="shared" si="141"/>
        <v xml:space="preserve"> раздела 3</v>
      </c>
      <c r="AR231" s="92" t="str">
        <f t="shared" si="142"/>
        <v xml:space="preserve"> ф.0503152</v>
      </c>
      <c r="AS231" s="79" t="str">
        <f t="shared" si="143"/>
        <v/>
      </c>
      <c r="AT231" s="92" t="str">
        <f t="shared" si="144"/>
        <v xml:space="preserve"> &lt;&gt;</v>
      </c>
      <c r="AU231" s="92" t="str">
        <f t="shared" si="145"/>
        <v xml:space="preserve"> стр.710 (детализированная)</v>
      </c>
      <c r="AV231" s="92" t="str">
        <f t="shared" si="146"/>
        <v xml:space="preserve"> (кроме стр.по маске ***ХХХХХХХХХХ****ХХХ)</v>
      </c>
      <c r="AW231" s="92" t="str">
        <f t="shared" si="147"/>
        <v xml:space="preserve"> гр.4</v>
      </c>
      <c r="AX231" s="92" t="str">
        <f t="shared" si="148"/>
        <v/>
      </c>
      <c r="AY231" s="92" t="str">
        <f t="shared" si="149"/>
        <v xml:space="preserve"> раздела 3</v>
      </c>
      <c r="AZ231" s="92" t="str">
        <f t="shared" si="150"/>
        <v xml:space="preserve"> ф.0503151</v>
      </c>
      <c r="BA231" s="79" t="str">
        <f t="shared" si="151"/>
        <v/>
      </c>
      <c r="BB231" s="92" t="str">
        <f t="shared" si="152"/>
        <v xml:space="preserve"> - отрабатывать только на ф.0503152</v>
      </c>
    </row>
    <row r="232" spans="2:54" s="23" customFormat="1" ht="71.25" hidden="1" outlineLevel="1" x14ac:dyDescent="0.25">
      <c r="B232" s="378" t="str">
        <f>"М"&amp;COUNTA($C$116:C232)&amp;"_"&amp;MID(I232,5,3)&amp;"_"&amp;MID(S232,5,3)</f>
        <v>М117_152_151</v>
      </c>
      <c r="C232" s="25" t="s">
        <v>116</v>
      </c>
      <c r="D232" s="25" t="s">
        <v>116</v>
      </c>
      <c r="E232" s="25" t="s">
        <v>117</v>
      </c>
      <c r="F232" s="25" t="s">
        <v>116</v>
      </c>
      <c r="G232" s="25" t="s">
        <v>116</v>
      </c>
      <c r="H232" s="25" t="s">
        <v>116</v>
      </c>
      <c r="I232" s="25" t="s">
        <v>158</v>
      </c>
      <c r="J232" s="25"/>
      <c r="K232" s="25"/>
      <c r="L232" s="25"/>
      <c r="M232" s="25" t="s">
        <v>125</v>
      </c>
      <c r="N232" s="25" t="s">
        <v>1210</v>
      </c>
      <c r="O232" s="25" t="s">
        <v>1199</v>
      </c>
      <c r="P232" s="25" t="s">
        <v>135</v>
      </c>
      <c r="Q232" s="25"/>
      <c r="R232" s="26" t="s">
        <v>122</v>
      </c>
      <c r="S232" s="25" t="s">
        <v>154</v>
      </c>
      <c r="T232" s="25"/>
      <c r="U232" s="25" t="s">
        <v>1197</v>
      </c>
      <c r="V232" s="25"/>
      <c r="W232" s="25" t="s">
        <v>125</v>
      </c>
      <c r="X232" s="25" t="s">
        <v>1210</v>
      </c>
      <c r="Y232" s="368"/>
      <c r="Z232" s="25" t="s">
        <v>1199</v>
      </c>
      <c r="AA232" s="25" t="s">
        <v>134</v>
      </c>
      <c r="AB232" s="25"/>
      <c r="AC232" s="90" t="str">
        <f t="shared" si="133"/>
        <v>стр.710 (детализированная) (кроме стр.по маске ***ХХХХХХХХХХ****ХХХ) гр.10 раздела 3 ф.0503152 &lt;&gt; стр.710 (детализированная) (кроме стр.по маске ***ХХХХХХХХХХ****ХХХ) гр.4 раздела 3 ф.0503151 - отрабатывать только на ф.0503152</v>
      </c>
      <c r="AD232" s="66" t="s">
        <v>123</v>
      </c>
      <c r="AE232" s="66" t="s">
        <v>123</v>
      </c>
      <c r="AF232" s="29" t="s">
        <v>1194</v>
      </c>
      <c r="AG232" s="30">
        <v>45415.634942129633</v>
      </c>
      <c r="AH232" s="32" t="s">
        <v>4</v>
      </c>
      <c r="AI232" s="32" t="s">
        <v>123</v>
      </c>
      <c r="AJ232" s="6">
        <f t="shared" si="134"/>
        <v>1</v>
      </c>
      <c r="AK232" s="6">
        <f t="shared" si="135"/>
        <v>0</v>
      </c>
      <c r="AL232" s="6">
        <f t="shared" si="136"/>
        <v>0</v>
      </c>
      <c r="AM232" s="92" t="str">
        <f t="shared" si="137"/>
        <v>стр.710 (детализированная)</v>
      </c>
      <c r="AN232" s="92" t="str">
        <f t="shared" si="138"/>
        <v xml:space="preserve"> (кроме стр.по маске ***ХХХХХХХХХХ****ХХХ)</v>
      </c>
      <c r="AO232" s="92" t="str">
        <f t="shared" si="139"/>
        <v xml:space="preserve"> гр.10</v>
      </c>
      <c r="AP232" s="92" t="str">
        <f t="shared" si="140"/>
        <v/>
      </c>
      <c r="AQ232" s="92" t="str">
        <f t="shared" si="141"/>
        <v xml:space="preserve"> раздела 3</v>
      </c>
      <c r="AR232" s="92" t="str">
        <f t="shared" si="142"/>
        <v xml:space="preserve"> ф.0503152</v>
      </c>
      <c r="AS232" s="79" t="str">
        <f t="shared" si="143"/>
        <v/>
      </c>
      <c r="AT232" s="92" t="str">
        <f t="shared" si="144"/>
        <v xml:space="preserve"> &lt;&gt;</v>
      </c>
      <c r="AU232" s="92" t="str">
        <f t="shared" si="145"/>
        <v xml:space="preserve"> стр.710 (детализированная)</v>
      </c>
      <c r="AV232" s="92" t="str">
        <f t="shared" si="146"/>
        <v xml:space="preserve"> (кроме стр.по маске ***ХХХХХХХХХХ****ХХХ)</v>
      </c>
      <c r="AW232" s="92" t="str">
        <f t="shared" si="147"/>
        <v xml:space="preserve"> гр.4</v>
      </c>
      <c r="AX232" s="92" t="str">
        <f t="shared" si="148"/>
        <v/>
      </c>
      <c r="AY232" s="92" t="str">
        <f t="shared" si="149"/>
        <v xml:space="preserve"> раздела 3</v>
      </c>
      <c r="AZ232" s="92" t="str">
        <f t="shared" si="150"/>
        <v xml:space="preserve"> ф.0503151</v>
      </c>
      <c r="BA232" s="79" t="str">
        <f t="shared" si="151"/>
        <v/>
      </c>
      <c r="BB232" s="92" t="str">
        <f t="shared" si="152"/>
        <v xml:space="preserve"> - отрабатывать только на ф.0503152</v>
      </c>
    </row>
    <row r="233" spans="2:54" s="23" customFormat="1" ht="71.25" hidden="1" outlineLevel="1" x14ac:dyDescent="0.25">
      <c r="B233" s="378" t="str">
        <f>"М"&amp;COUNTA($C$116:C233)&amp;"_"&amp;MID(I233,5,3)&amp;"_"&amp;MID(S233,5,3)</f>
        <v>М118_152_151</v>
      </c>
      <c r="C233" s="25" t="s">
        <v>116</v>
      </c>
      <c r="D233" s="25" t="s">
        <v>116</v>
      </c>
      <c r="E233" s="25" t="s">
        <v>117</v>
      </c>
      <c r="F233" s="25" t="s">
        <v>116</v>
      </c>
      <c r="G233" s="25" t="s">
        <v>116</v>
      </c>
      <c r="H233" s="25" t="s">
        <v>116</v>
      </c>
      <c r="I233" s="25" t="s">
        <v>158</v>
      </c>
      <c r="J233" s="25"/>
      <c r="K233" s="25"/>
      <c r="L233" s="25"/>
      <c r="M233" s="25" t="s">
        <v>125</v>
      </c>
      <c r="N233" s="25" t="s">
        <v>1210</v>
      </c>
      <c r="O233" s="25" t="s">
        <v>1199</v>
      </c>
      <c r="P233" s="25" t="s">
        <v>141</v>
      </c>
      <c r="Q233" s="25"/>
      <c r="R233" s="26" t="s">
        <v>122</v>
      </c>
      <c r="S233" s="25" t="s">
        <v>154</v>
      </c>
      <c r="T233" s="25"/>
      <c r="U233" s="25" t="s">
        <v>510</v>
      </c>
      <c r="V233" s="25"/>
      <c r="W233" s="25" t="s">
        <v>125</v>
      </c>
      <c r="X233" s="25" t="s">
        <v>1210</v>
      </c>
      <c r="Y233" s="368"/>
      <c r="Z233" s="25" t="s">
        <v>1199</v>
      </c>
      <c r="AA233" s="25" t="s">
        <v>134</v>
      </c>
      <c r="AB233" s="25"/>
      <c r="AC233" s="90" t="str">
        <f t="shared" si="133"/>
        <v>стр.710 (детализированная) (кроме стр.по маске ***ХХХХХХХХХХ****ХХХ) гр.11 раздела 3 ф.0503152 &lt;&gt; стр.710 (детализированная) (кроме стр.по маске ***ХХХХХХХХХХ****ХХХ) гр.4 раздела 3 ф.0503151 - отрабатывать только на ф.0503152</v>
      </c>
      <c r="AD233" s="66" t="s">
        <v>123</v>
      </c>
      <c r="AE233" s="66" t="s">
        <v>123</v>
      </c>
      <c r="AF233" s="29" t="s">
        <v>1194</v>
      </c>
      <c r="AG233" s="30">
        <v>45415.634953703702</v>
      </c>
      <c r="AH233" s="32" t="s">
        <v>4</v>
      </c>
      <c r="AI233" s="32" t="s">
        <v>123</v>
      </c>
      <c r="AJ233" s="6">
        <f t="shared" si="134"/>
        <v>1</v>
      </c>
      <c r="AK233" s="6">
        <f t="shared" si="135"/>
        <v>0</v>
      </c>
      <c r="AL233" s="6">
        <f t="shared" si="136"/>
        <v>0</v>
      </c>
      <c r="AM233" s="92" t="str">
        <f t="shared" si="137"/>
        <v>стр.710 (детализированная)</v>
      </c>
      <c r="AN233" s="92" t="str">
        <f t="shared" si="138"/>
        <v xml:space="preserve"> (кроме стр.по маске ***ХХХХХХХХХХ****ХХХ)</v>
      </c>
      <c r="AO233" s="92" t="str">
        <f t="shared" si="139"/>
        <v xml:space="preserve"> гр.11</v>
      </c>
      <c r="AP233" s="92" t="str">
        <f t="shared" si="140"/>
        <v/>
      </c>
      <c r="AQ233" s="92" t="str">
        <f t="shared" si="141"/>
        <v xml:space="preserve"> раздела 3</v>
      </c>
      <c r="AR233" s="92" t="str">
        <f t="shared" si="142"/>
        <v xml:space="preserve"> ф.0503152</v>
      </c>
      <c r="AS233" s="79" t="str">
        <f t="shared" si="143"/>
        <v/>
      </c>
      <c r="AT233" s="92" t="str">
        <f t="shared" si="144"/>
        <v xml:space="preserve"> &lt;&gt;</v>
      </c>
      <c r="AU233" s="92" t="str">
        <f t="shared" si="145"/>
        <v xml:space="preserve"> стр.710 (детализированная)</v>
      </c>
      <c r="AV233" s="92" t="str">
        <f t="shared" si="146"/>
        <v xml:space="preserve"> (кроме стр.по маске ***ХХХХХХХХХХ****ХХХ)</v>
      </c>
      <c r="AW233" s="92" t="str">
        <f t="shared" si="147"/>
        <v xml:space="preserve"> гр.4</v>
      </c>
      <c r="AX233" s="92" t="str">
        <f t="shared" si="148"/>
        <v/>
      </c>
      <c r="AY233" s="92" t="str">
        <f t="shared" si="149"/>
        <v xml:space="preserve"> раздела 3</v>
      </c>
      <c r="AZ233" s="92" t="str">
        <f t="shared" si="150"/>
        <v xml:space="preserve"> ф.0503151</v>
      </c>
      <c r="BA233" s="79" t="str">
        <f t="shared" si="151"/>
        <v/>
      </c>
      <c r="BB233" s="92" t="str">
        <f t="shared" si="152"/>
        <v xml:space="preserve"> - отрабатывать только на ф.0503152</v>
      </c>
    </row>
    <row r="234" spans="2:54" s="23" customFormat="1" ht="71.25" hidden="1" outlineLevel="1" x14ac:dyDescent="0.25">
      <c r="B234" s="378" t="str">
        <f>"М"&amp;COUNTA($C$116:C234)&amp;"_"&amp;MID(I234,5,3)&amp;"_"&amp;MID(S234,5,3)</f>
        <v>М119_152_151</v>
      </c>
      <c r="C234" s="25" t="s">
        <v>116</v>
      </c>
      <c r="D234" s="25" t="s">
        <v>116</v>
      </c>
      <c r="E234" s="25" t="s">
        <v>117</v>
      </c>
      <c r="F234" s="25" t="s">
        <v>116</v>
      </c>
      <c r="G234" s="25" t="s">
        <v>116</v>
      </c>
      <c r="H234" s="25" t="s">
        <v>116</v>
      </c>
      <c r="I234" s="25" t="s">
        <v>158</v>
      </c>
      <c r="J234" s="25"/>
      <c r="K234" s="25"/>
      <c r="L234" s="25"/>
      <c r="M234" s="25" t="s">
        <v>125</v>
      </c>
      <c r="N234" s="25" t="s">
        <v>1210</v>
      </c>
      <c r="O234" s="25" t="s">
        <v>1199</v>
      </c>
      <c r="P234" s="25" t="s">
        <v>142</v>
      </c>
      <c r="Q234" s="25"/>
      <c r="R234" s="26" t="s">
        <v>122</v>
      </c>
      <c r="S234" s="25" t="s">
        <v>154</v>
      </c>
      <c r="T234" s="25"/>
      <c r="U234" s="25" t="s">
        <v>135</v>
      </c>
      <c r="V234" s="25"/>
      <c r="W234" s="25" t="s">
        <v>125</v>
      </c>
      <c r="X234" s="25" t="s">
        <v>1210</v>
      </c>
      <c r="Y234" s="368"/>
      <c r="Z234" s="25" t="s">
        <v>1199</v>
      </c>
      <c r="AA234" s="25" t="s">
        <v>134</v>
      </c>
      <c r="AB234" s="25"/>
      <c r="AC234" s="90" t="str">
        <f t="shared" si="133"/>
        <v>стр.710 (детализированная) (кроме стр.по маске ***ХХХХХХХХХХ****ХХХ) гр.12 раздела 3 ф.0503152 &lt;&gt; стр.710 (детализированная) (кроме стр.по маске ***ХХХХХХХХХХ****ХХХ) гр.4 раздела 3 ф.0503151 - отрабатывать только на ф.0503152</v>
      </c>
      <c r="AD234" s="66" t="s">
        <v>123</v>
      </c>
      <c r="AE234" s="66" t="s">
        <v>123</v>
      </c>
      <c r="AF234" s="29" t="s">
        <v>1194</v>
      </c>
      <c r="AG234" s="30">
        <v>45415.634965277779</v>
      </c>
      <c r="AH234" s="32" t="s">
        <v>4</v>
      </c>
      <c r="AI234" s="32" t="s">
        <v>123</v>
      </c>
      <c r="AJ234" s="6">
        <f t="shared" si="134"/>
        <v>1</v>
      </c>
      <c r="AK234" s="6">
        <f t="shared" si="135"/>
        <v>0</v>
      </c>
      <c r="AL234" s="6">
        <f t="shared" si="136"/>
        <v>0</v>
      </c>
      <c r="AM234" s="92" t="str">
        <f t="shared" si="137"/>
        <v>стр.710 (детализированная)</v>
      </c>
      <c r="AN234" s="92" t="str">
        <f t="shared" si="138"/>
        <v xml:space="preserve"> (кроме стр.по маске ***ХХХХХХХХХХ****ХХХ)</v>
      </c>
      <c r="AO234" s="92" t="str">
        <f t="shared" si="139"/>
        <v xml:space="preserve"> гр.12</v>
      </c>
      <c r="AP234" s="92" t="str">
        <f t="shared" si="140"/>
        <v/>
      </c>
      <c r="AQ234" s="92" t="str">
        <f t="shared" si="141"/>
        <v xml:space="preserve"> раздела 3</v>
      </c>
      <c r="AR234" s="92" t="str">
        <f t="shared" si="142"/>
        <v xml:space="preserve"> ф.0503152</v>
      </c>
      <c r="AS234" s="79" t="str">
        <f t="shared" si="143"/>
        <v/>
      </c>
      <c r="AT234" s="92" t="str">
        <f t="shared" si="144"/>
        <v xml:space="preserve"> &lt;&gt;</v>
      </c>
      <c r="AU234" s="92" t="str">
        <f t="shared" si="145"/>
        <v xml:space="preserve"> стр.710 (детализированная)</v>
      </c>
      <c r="AV234" s="92" t="str">
        <f t="shared" si="146"/>
        <v xml:space="preserve"> (кроме стр.по маске ***ХХХХХХХХХХ****ХХХ)</v>
      </c>
      <c r="AW234" s="92" t="str">
        <f t="shared" si="147"/>
        <v xml:space="preserve"> гр.4</v>
      </c>
      <c r="AX234" s="92" t="str">
        <f t="shared" si="148"/>
        <v/>
      </c>
      <c r="AY234" s="92" t="str">
        <f t="shared" si="149"/>
        <v xml:space="preserve"> раздела 3</v>
      </c>
      <c r="AZ234" s="92" t="str">
        <f t="shared" si="150"/>
        <v xml:space="preserve"> ф.0503151</v>
      </c>
      <c r="BA234" s="79" t="str">
        <f t="shared" si="151"/>
        <v/>
      </c>
      <c r="BB234" s="92" t="str">
        <f t="shared" si="152"/>
        <v xml:space="preserve"> - отрабатывать только на ф.0503152</v>
      </c>
    </row>
    <row r="235" spans="2:54" s="23" customFormat="1" ht="71.25" hidden="1" outlineLevel="1" x14ac:dyDescent="0.25">
      <c r="B235" s="378" t="str">
        <f>"М"&amp;COUNTA($C$116:C235)&amp;"_"&amp;MID(I235,5,3)&amp;"_"&amp;MID(S235,5,3)</f>
        <v>М120_152_151</v>
      </c>
      <c r="C235" s="25" t="s">
        <v>116</v>
      </c>
      <c r="D235" s="25" t="s">
        <v>116</v>
      </c>
      <c r="E235" s="25" t="s">
        <v>117</v>
      </c>
      <c r="F235" s="25" t="s">
        <v>116</v>
      </c>
      <c r="G235" s="25" t="s">
        <v>116</v>
      </c>
      <c r="H235" s="25" t="s">
        <v>116</v>
      </c>
      <c r="I235" s="25" t="s">
        <v>158</v>
      </c>
      <c r="J235" s="25"/>
      <c r="K235" s="25"/>
      <c r="L235" s="25"/>
      <c r="M235" s="25" t="s">
        <v>125</v>
      </c>
      <c r="N235" s="25" t="s">
        <v>1210</v>
      </c>
      <c r="O235" s="25" t="s">
        <v>1199</v>
      </c>
      <c r="P235" s="25" t="s">
        <v>510</v>
      </c>
      <c r="Q235" s="25"/>
      <c r="R235" s="26" t="s">
        <v>122</v>
      </c>
      <c r="S235" s="25" t="s">
        <v>154</v>
      </c>
      <c r="T235" s="25"/>
      <c r="U235" s="25" t="s">
        <v>702</v>
      </c>
      <c r="V235" s="25"/>
      <c r="W235" s="25" t="s">
        <v>125</v>
      </c>
      <c r="X235" s="25" t="s">
        <v>1210</v>
      </c>
      <c r="Y235" s="368"/>
      <c r="Z235" s="25" t="s">
        <v>1199</v>
      </c>
      <c r="AA235" s="25" t="s">
        <v>134</v>
      </c>
      <c r="AB235" s="25"/>
      <c r="AC235" s="90" t="str">
        <f t="shared" si="133"/>
        <v>стр.710 (детализированная) (кроме стр.по маске ***ХХХХХХХХХХ****ХХХ) гр.13 раздела 3 ф.0503152 &lt;&gt; стр.710 (детализированная) (кроме стр.по маске ***ХХХХХХХХХХ****ХХХ) гр.4 раздела 3 ф.0503151 - отрабатывать только на ф.0503152</v>
      </c>
      <c r="AD235" s="66" t="s">
        <v>123</v>
      </c>
      <c r="AE235" s="66" t="s">
        <v>123</v>
      </c>
      <c r="AF235" s="29" t="s">
        <v>1194</v>
      </c>
      <c r="AG235" s="30">
        <v>45415.634965277779</v>
      </c>
      <c r="AH235" s="32" t="s">
        <v>4</v>
      </c>
      <c r="AI235" s="32" t="s">
        <v>123</v>
      </c>
      <c r="AJ235" s="6">
        <f t="shared" si="134"/>
        <v>1</v>
      </c>
      <c r="AK235" s="6">
        <f t="shared" si="135"/>
        <v>0</v>
      </c>
      <c r="AL235" s="6">
        <f t="shared" si="136"/>
        <v>0</v>
      </c>
      <c r="AM235" s="92" t="str">
        <f t="shared" si="137"/>
        <v>стр.710 (детализированная)</v>
      </c>
      <c r="AN235" s="92" t="str">
        <f t="shared" si="138"/>
        <v xml:space="preserve"> (кроме стр.по маске ***ХХХХХХХХХХ****ХХХ)</v>
      </c>
      <c r="AO235" s="92" t="str">
        <f t="shared" si="139"/>
        <v xml:space="preserve"> гр.13</v>
      </c>
      <c r="AP235" s="92" t="str">
        <f t="shared" si="140"/>
        <v/>
      </c>
      <c r="AQ235" s="92" t="str">
        <f t="shared" si="141"/>
        <v xml:space="preserve"> раздела 3</v>
      </c>
      <c r="AR235" s="92" t="str">
        <f t="shared" si="142"/>
        <v xml:space="preserve"> ф.0503152</v>
      </c>
      <c r="AS235" s="79" t="str">
        <f t="shared" si="143"/>
        <v/>
      </c>
      <c r="AT235" s="92" t="str">
        <f t="shared" si="144"/>
        <v xml:space="preserve"> &lt;&gt;</v>
      </c>
      <c r="AU235" s="92" t="str">
        <f t="shared" si="145"/>
        <v xml:space="preserve"> стр.710 (детализированная)</v>
      </c>
      <c r="AV235" s="92" t="str">
        <f t="shared" si="146"/>
        <v xml:space="preserve"> (кроме стр.по маске ***ХХХХХХХХХХ****ХХХ)</v>
      </c>
      <c r="AW235" s="92" t="str">
        <f t="shared" si="147"/>
        <v xml:space="preserve"> гр.4</v>
      </c>
      <c r="AX235" s="92" t="str">
        <f t="shared" si="148"/>
        <v/>
      </c>
      <c r="AY235" s="92" t="str">
        <f t="shared" si="149"/>
        <v xml:space="preserve"> раздела 3</v>
      </c>
      <c r="AZ235" s="92" t="str">
        <f t="shared" si="150"/>
        <v xml:space="preserve"> ф.0503151</v>
      </c>
      <c r="BA235" s="79" t="str">
        <f t="shared" si="151"/>
        <v/>
      </c>
      <c r="BB235" s="92" t="str">
        <f t="shared" si="152"/>
        <v xml:space="preserve"> - отрабатывать только на ф.0503152</v>
      </c>
    </row>
    <row r="236" spans="2:54" s="23" customFormat="1" ht="42.75" hidden="1" outlineLevel="1" x14ac:dyDescent="0.25">
      <c r="B236" s="378" t="str">
        <f>"М"&amp;COUNTA($C$116:C236)&amp;"_"&amp;MID(I236,5,3)&amp;"_"&amp;MID(S236,5,3)</f>
        <v>М121_152_151</v>
      </c>
      <c r="C236" s="25" t="s">
        <v>116</v>
      </c>
      <c r="D236" s="25" t="s">
        <v>116</v>
      </c>
      <c r="E236" s="25" t="s">
        <v>117</v>
      </c>
      <c r="F236" s="25" t="s">
        <v>116</v>
      </c>
      <c r="G236" s="25" t="s">
        <v>116</v>
      </c>
      <c r="H236" s="25" t="s">
        <v>116</v>
      </c>
      <c r="I236" s="25" t="s">
        <v>158</v>
      </c>
      <c r="J236" s="25"/>
      <c r="K236" s="25"/>
      <c r="L236" s="25"/>
      <c r="M236" s="25" t="s">
        <v>125</v>
      </c>
      <c r="N236" s="25" t="s">
        <v>1211</v>
      </c>
      <c r="O236" s="25"/>
      <c r="P236" s="25" t="s">
        <v>134</v>
      </c>
      <c r="Q236" s="25"/>
      <c r="R236" s="26" t="s">
        <v>122</v>
      </c>
      <c r="S236" s="25" t="s">
        <v>154</v>
      </c>
      <c r="T236" s="25"/>
      <c r="U236" s="25" t="s">
        <v>1182</v>
      </c>
      <c r="V236" s="25"/>
      <c r="W236" s="25" t="s">
        <v>125</v>
      </c>
      <c r="X236" s="25" t="s">
        <v>1211</v>
      </c>
      <c r="Y236" s="368"/>
      <c r="Z236" s="25"/>
      <c r="AA236" s="25" t="s">
        <v>134</v>
      </c>
      <c r="AB236" s="25"/>
      <c r="AC236" s="90" t="str">
        <f t="shared" si="133"/>
        <v>стр.720 (итоговая) гр.4 раздела 3 ф.0503152 &lt;&gt; стр.720 (итоговая) гр.4 раздела 3 ф.0503151 - отрабатывать только на ф.0503152</v>
      </c>
      <c r="AD236" s="66" t="s">
        <v>123</v>
      </c>
      <c r="AE236" s="66" t="s">
        <v>123</v>
      </c>
      <c r="AF236" s="29" t="s">
        <v>1194</v>
      </c>
      <c r="AG236" s="30">
        <v>45415.634976851848</v>
      </c>
      <c r="AH236" s="32" t="s">
        <v>4</v>
      </c>
      <c r="AI236" s="32" t="s">
        <v>123</v>
      </c>
      <c r="AJ236" s="6">
        <f t="shared" si="134"/>
        <v>1</v>
      </c>
      <c r="AK236" s="6">
        <f t="shared" si="135"/>
        <v>0</v>
      </c>
      <c r="AL236" s="6">
        <f t="shared" si="136"/>
        <v>0</v>
      </c>
      <c r="AM236" s="92" t="str">
        <f t="shared" si="137"/>
        <v>стр.720 (итоговая)</v>
      </c>
      <c r="AN236" s="92" t="str">
        <f t="shared" si="138"/>
        <v/>
      </c>
      <c r="AO236" s="92" t="str">
        <f t="shared" si="139"/>
        <v xml:space="preserve"> гр.4</v>
      </c>
      <c r="AP236" s="92" t="str">
        <f t="shared" si="140"/>
        <v/>
      </c>
      <c r="AQ236" s="92" t="str">
        <f t="shared" si="141"/>
        <v xml:space="preserve"> раздела 3</v>
      </c>
      <c r="AR236" s="92" t="str">
        <f t="shared" si="142"/>
        <v xml:space="preserve"> ф.0503152</v>
      </c>
      <c r="AS236" s="79" t="str">
        <f t="shared" si="143"/>
        <v/>
      </c>
      <c r="AT236" s="92" t="str">
        <f t="shared" si="144"/>
        <v xml:space="preserve"> &lt;&gt;</v>
      </c>
      <c r="AU236" s="92" t="str">
        <f t="shared" si="145"/>
        <v xml:space="preserve"> стр.720 (итоговая)</v>
      </c>
      <c r="AV236" s="92" t="str">
        <f t="shared" si="146"/>
        <v/>
      </c>
      <c r="AW236" s="92" t="str">
        <f t="shared" si="147"/>
        <v xml:space="preserve"> гр.4</v>
      </c>
      <c r="AX236" s="92" t="str">
        <f t="shared" si="148"/>
        <v/>
      </c>
      <c r="AY236" s="92" t="str">
        <f t="shared" si="149"/>
        <v xml:space="preserve"> раздела 3</v>
      </c>
      <c r="AZ236" s="92" t="str">
        <f t="shared" si="150"/>
        <v xml:space="preserve"> ф.0503151</v>
      </c>
      <c r="BA236" s="79" t="str">
        <f t="shared" si="151"/>
        <v/>
      </c>
      <c r="BB236" s="92" t="str">
        <f t="shared" si="152"/>
        <v xml:space="preserve"> - отрабатывать только на ф.0503152</v>
      </c>
    </row>
    <row r="237" spans="2:54" s="23" customFormat="1" ht="42.75" hidden="1" outlineLevel="1" x14ac:dyDescent="0.25">
      <c r="B237" s="378" t="str">
        <f>"М"&amp;COUNTA($C$116:C237)&amp;"_"&amp;MID(I237,5,3)&amp;"_"&amp;MID(S237,5,3)</f>
        <v>М122_152_151</v>
      </c>
      <c r="C237" s="25" t="s">
        <v>116</v>
      </c>
      <c r="D237" s="25" t="s">
        <v>116</v>
      </c>
      <c r="E237" s="25" t="s">
        <v>117</v>
      </c>
      <c r="F237" s="25" t="s">
        <v>116</v>
      </c>
      <c r="G237" s="25" t="s">
        <v>116</v>
      </c>
      <c r="H237" s="25" t="s">
        <v>116</v>
      </c>
      <c r="I237" s="25" t="s">
        <v>158</v>
      </c>
      <c r="J237" s="25"/>
      <c r="K237" s="25"/>
      <c r="L237" s="25"/>
      <c r="M237" s="25" t="s">
        <v>125</v>
      </c>
      <c r="N237" s="25" t="s">
        <v>1211</v>
      </c>
      <c r="O237" s="25"/>
      <c r="P237" s="25" t="s">
        <v>124</v>
      </c>
      <c r="Q237" s="25"/>
      <c r="R237" s="26" t="s">
        <v>122</v>
      </c>
      <c r="S237" s="25" t="s">
        <v>154</v>
      </c>
      <c r="T237" s="25"/>
      <c r="U237" s="25" t="s">
        <v>1195</v>
      </c>
      <c r="V237" s="25"/>
      <c r="W237" s="25" t="s">
        <v>125</v>
      </c>
      <c r="X237" s="25" t="s">
        <v>1211</v>
      </c>
      <c r="Y237" s="368"/>
      <c r="Z237" s="25"/>
      <c r="AA237" s="25" t="s">
        <v>134</v>
      </c>
      <c r="AB237" s="25"/>
      <c r="AC237" s="90" t="str">
        <f t="shared" si="133"/>
        <v>стр.720 (итоговая) гр.5 раздела 3 ф.0503152 &lt;&gt; стр.720 (итоговая) гр.4 раздела 3 ф.0503151 - отрабатывать только на ф.0503152</v>
      </c>
      <c r="AD237" s="66" t="s">
        <v>123</v>
      </c>
      <c r="AE237" s="66" t="s">
        <v>123</v>
      </c>
      <c r="AF237" s="29" t="s">
        <v>1194</v>
      </c>
      <c r="AG237" s="30">
        <v>45415.634988425925</v>
      </c>
      <c r="AH237" s="32" t="s">
        <v>4</v>
      </c>
      <c r="AI237" s="32" t="s">
        <v>123</v>
      </c>
      <c r="AJ237" s="6">
        <f t="shared" si="134"/>
        <v>1</v>
      </c>
      <c r="AK237" s="6">
        <f t="shared" si="135"/>
        <v>0</v>
      </c>
      <c r="AL237" s="6">
        <f t="shared" si="136"/>
        <v>0</v>
      </c>
      <c r="AM237" s="92" t="str">
        <f t="shared" si="137"/>
        <v>стр.720 (итоговая)</v>
      </c>
      <c r="AN237" s="92" t="str">
        <f t="shared" si="138"/>
        <v/>
      </c>
      <c r="AO237" s="92" t="str">
        <f t="shared" si="139"/>
        <v xml:space="preserve"> гр.5</v>
      </c>
      <c r="AP237" s="92" t="str">
        <f t="shared" si="140"/>
        <v/>
      </c>
      <c r="AQ237" s="92" t="str">
        <f t="shared" si="141"/>
        <v xml:space="preserve"> раздела 3</v>
      </c>
      <c r="AR237" s="92" t="str">
        <f t="shared" si="142"/>
        <v xml:space="preserve"> ф.0503152</v>
      </c>
      <c r="AS237" s="79" t="str">
        <f t="shared" si="143"/>
        <v/>
      </c>
      <c r="AT237" s="92" t="str">
        <f t="shared" si="144"/>
        <v xml:space="preserve"> &lt;&gt;</v>
      </c>
      <c r="AU237" s="92" t="str">
        <f t="shared" si="145"/>
        <v xml:space="preserve"> стр.720 (итоговая)</v>
      </c>
      <c r="AV237" s="92" t="str">
        <f t="shared" si="146"/>
        <v/>
      </c>
      <c r="AW237" s="92" t="str">
        <f t="shared" si="147"/>
        <v xml:space="preserve"> гр.4</v>
      </c>
      <c r="AX237" s="92" t="str">
        <f t="shared" si="148"/>
        <v/>
      </c>
      <c r="AY237" s="92" t="str">
        <f t="shared" si="149"/>
        <v xml:space="preserve"> раздела 3</v>
      </c>
      <c r="AZ237" s="92" t="str">
        <f t="shared" si="150"/>
        <v xml:space="preserve"> ф.0503151</v>
      </c>
      <c r="BA237" s="79" t="str">
        <f t="shared" si="151"/>
        <v/>
      </c>
      <c r="BB237" s="92" t="str">
        <f t="shared" si="152"/>
        <v xml:space="preserve"> - отрабатывать только на ф.0503152</v>
      </c>
    </row>
    <row r="238" spans="2:54" s="23" customFormat="1" ht="42.75" hidden="1" outlineLevel="1" x14ac:dyDescent="0.25">
      <c r="B238" s="378" t="str">
        <f>"М"&amp;COUNTA($C$116:C238)&amp;"_"&amp;MID(I238,5,3)&amp;"_"&amp;MID(S238,5,3)</f>
        <v>М123_152_151</v>
      </c>
      <c r="C238" s="25" t="s">
        <v>116</v>
      </c>
      <c r="D238" s="25" t="s">
        <v>116</v>
      </c>
      <c r="E238" s="25" t="s">
        <v>117</v>
      </c>
      <c r="F238" s="25" t="s">
        <v>116</v>
      </c>
      <c r="G238" s="25" t="s">
        <v>116</v>
      </c>
      <c r="H238" s="25" t="s">
        <v>116</v>
      </c>
      <c r="I238" s="25" t="s">
        <v>158</v>
      </c>
      <c r="J238" s="25"/>
      <c r="K238" s="25"/>
      <c r="L238" s="25"/>
      <c r="M238" s="25" t="s">
        <v>125</v>
      </c>
      <c r="N238" s="25" t="s">
        <v>1211</v>
      </c>
      <c r="O238" s="25"/>
      <c r="P238" s="25" t="s">
        <v>138</v>
      </c>
      <c r="Q238" s="25"/>
      <c r="R238" s="26" t="s">
        <v>122</v>
      </c>
      <c r="S238" s="25" t="s">
        <v>154</v>
      </c>
      <c r="T238" s="25"/>
      <c r="U238" s="25" t="s">
        <v>492</v>
      </c>
      <c r="V238" s="25"/>
      <c r="W238" s="25" t="s">
        <v>125</v>
      </c>
      <c r="X238" s="25" t="s">
        <v>1211</v>
      </c>
      <c r="Y238" s="368"/>
      <c r="Z238" s="25"/>
      <c r="AA238" s="25" t="s">
        <v>134</v>
      </c>
      <c r="AB238" s="25"/>
      <c r="AC238" s="90" t="str">
        <f t="shared" si="133"/>
        <v>стр.720 (итоговая) гр.6 раздела 3 ф.0503152 &lt;&gt; стр.720 (итоговая) гр.4 раздела 3 ф.0503151 - отрабатывать только на ф.0503152</v>
      </c>
      <c r="AD238" s="66" t="s">
        <v>123</v>
      </c>
      <c r="AE238" s="66" t="s">
        <v>123</v>
      </c>
      <c r="AF238" s="29" t="s">
        <v>1194</v>
      </c>
      <c r="AG238" s="30">
        <v>45415.635000000002</v>
      </c>
      <c r="AH238" s="32" t="s">
        <v>4</v>
      </c>
      <c r="AI238" s="32" t="s">
        <v>123</v>
      </c>
      <c r="AJ238" s="6">
        <f t="shared" si="134"/>
        <v>1</v>
      </c>
      <c r="AK238" s="6">
        <f t="shared" si="135"/>
        <v>0</v>
      </c>
      <c r="AL238" s="6">
        <f t="shared" si="136"/>
        <v>0</v>
      </c>
      <c r="AM238" s="92" t="str">
        <f t="shared" si="137"/>
        <v>стр.720 (итоговая)</v>
      </c>
      <c r="AN238" s="92" t="str">
        <f t="shared" si="138"/>
        <v/>
      </c>
      <c r="AO238" s="92" t="str">
        <f t="shared" si="139"/>
        <v xml:space="preserve"> гр.6</v>
      </c>
      <c r="AP238" s="92" t="str">
        <f t="shared" si="140"/>
        <v/>
      </c>
      <c r="AQ238" s="92" t="str">
        <f t="shared" si="141"/>
        <v xml:space="preserve"> раздела 3</v>
      </c>
      <c r="AR238" s="92" t="str">
        <f t="shared" si="142"/>
        <v xml:space="preserve"> ф.0503152</v>
      </c>
      <c r="AS238" s="79" t="str">
        <f t="shared" si="143"/>
        <v/>
      </c>
      <c r="AT238" s="92" t="str">
        <f t="shared" si="144"/>
        <v xml:space="preserve"> &lt;&gt;</v>
      </c>
      <c r="AU238" s="92" t="str">
        <f t="shared" si="145"/>
        <v xml:space="preserve"> стр.720 (итоговая)</v>
      </c>
      <c r="AV238" s="92" t="str">
        <f t="shared" si="146"/>
        <v/>
      </c>
      <c r="AW238" s="92" t="str">
        <f t="shared" si="147"/>
        <v xml:space="preserve"> гр.4</v>
      </c>
      <c r="AX238" s="92" t="str">
        <f t="shared" si="148"/>
        <v/>
      </c>
      <c r="AY238" s="92" t="str">
        <f t="shared" si="149"/>
        <v xml:space="preserve"> раздела 3</v>
      </c>
      <c r="AZ238" s="92" t="str">
        <f t="shared" si="150"/>
        <v xml:space="preserve"> ф.0503151</v>
      </c>
      <c r="BA238" s="79" t="str">
        <f t="shared" si="151"/>
        <v/>
      </c>
      <c r="BB238" s="92" t="str">
        <f t="shared" si="152"/>
        <v xml:space="preserve"> - отрабатывать только на ф.0503152</v>
      </c>
    </row>
    <row r="239" spans="2:54" s="23" customFormat="1" ht="42.75" hidden="1" outlineLevel="1" x14ac:dyDescent="0.25">
      <c r="B239" s="378" t="str">
        <f>"М"&amp;COUNTA($C$116:C239)&amp;"_"&amp;MID(I239,5,3)&amp;"_"&amp;MID(S239,5,3)</f>
        <v>М124_152_151</v>
      </c>
      <c r="C239" s="25" t="s">
        <v>116</v>
      </c>
      <c r="D239" s="25" t="s">
        <v>116</v>
      </c>
      <c r="E239" s="25" t="s">
        <v>117</v>
      </c>
      <c r="F239" s="25" t="s">
        <v>116</v>
      </c>
      <c r="G239" s="25" t="s">
        <v>116</v>
      </c>
      <c r="H239" s="25" t="s">
        <v>116</v>
      </c>
      <c r="I239" s="25" t="s">
        <v>158</v>
      </c>
      <c r="J239" s="25"/>
      <c r="K239" s="25"/>
      <c r="L239" s="25"/>
      <c r="M239" s="25" t="s">
        <v>125</v>
      </c>
      <c r="N239" s="25" t="s">
        <v>1211</v>
      </c>
      <c r="O239" s="25"/>
      <c r="P239" s="25" t="s">
        <v>422</v>
      </c>
      <c r="Q239" s="25"/>
      <c r="R239" s="26" t="s">
        <v>122</v>
      </c>
      <c r="S239" s="25" t="s">
        <v>154</v>
      </c>
      <c r="T239" s="25"/>
      <c r="U239" s="25" t="s">
        <v>1196</v>
      </c>
      <c r="V239" s="25"/>
      <c r="W239" s="25" t="s">
        <v>125</v>
      </c>
      <c r="X239" s="25" t="s">
        <v>1211</v>
      </c>
      <c r="Y239" s="368"/>
      <c r="Z239" s="25"/>
      <c r="AA239" s="25" t="s">
        <v>134</v>
      </c>
      <c r="AB239" s="25"/>
      <c r="AC239" s="90" t="str">
        <f t="shared" si="133"/>
        <v>стр.720 (итоговая) гр.7 раздела 3 ф.0503152 &lt;&gt; стр.720 (итоговая) гр.4 раздела 3 ф.0503151 - отрабатывать только на ф.0503152</v>
      </c>
      <c r="AD239" s="66" t="s">
        <v>123</v>
      </c>
      <c r="AE239" s="66" t="s">
        <v>123</v>
      </c>
      <c r="AF239" s="29" t="s">
        <v>1194</v>
      </c>
      <c r="AG239" s="30">
        <v>45415.635011574072</v>
      </c>
      <c r="AH239" s="32" t="s">
        <v>4</v>
      </c>
      <c r="AI239" s="32" t="s">
        <v>123</v>
      </c>
      <c r="AJ239" s="6">
        <f t="shared" si="134"/>
        <v>1</v>
      </c>
      <c r="AK239" s="6">
        <f t="shared" si="135"/>
        <v>0</v>
      </c>
      <c r="AL239" s="6">
        <f t="shared" si="136"/>
        <v>0</v>
      </c>
      <c r="AM239" s="92" t="str">
        <f t="shared" si="137"/>
        <v>стр.720 (итоговая)</v>
      </c>
      <c r="AN239" s="92" t="str">
        <f t="shared" si="138"/>
        <v/>
      </c>
      <c r="AO239" s="92" t="str">
        <f t="shared" si="139"/>
        <v xml:space="preserve"> гр.7</v>
      </c>
      <c r="AP239" s="92" t="str">
        <f t="shared" si="140"/>
        <v/>
      </c>
      <c r="AQ239" s="92" t="str">
        <f t="shared" si="141"/>
        <v xml:space="preserve"> раздела 3</v>
      </c>
      <c r="AR239" s="92" t="str">
        <f t="shared" si="142"/>
        <v xml:space="preserve"> ф.0503152</v>
      </c>
      <c r="AS239" s="79" t="str">
        <f t="shared" si="143"/>
        <v/>
      </c>
      <c r="AT239" s="92" t="str">
        <f t="shared" si="144"/>
        <v xml:space="preserve"> &lt;&gt;</v>
      </c>
      <c r="AU239" s="92" t="str">
        <f t="shared" si="145"/>
        <v xml:space="preserve"> стр.720 (итоговая)</v>
      </c>
      <c r="AV239" s="92" t="str">
        <f t="shared" si="146"/>
        <v/>
      </c>
      <c r="AW239" s="92" t="str">
        <f t="shared" si="147"/>
        <v xml:space="preserve"> гр.4</v>
      </c>
      <c r="AX239" s="92" t="str">
        <f t="shared" si="148"/>
        <v/>
      </c>
      <c r="AY239" s="92" t="str">
        <f t="shared" si="149"/>
        <v xml:space="preserve"> раздела 3</v>
      </c>
      <c r="AZ239" s="92" t="str">
        <f t="shared" si="150"/>
        <v xml:space="preserve"> ф.0503151</v>
      </c>
      <c r="BA239" s="79" t="str">
        <f t="shared" si="151"/>
        <v/>
      </c>
      <c r="BB239" s="92" t="str">
        <f t="shared" si="152"/>
        <v xml:space="preserve"> - отрабатывать только на ф.0503152</v>
      </c>
    </row>
    <row r="240" spans="2:54" s="23" customFormat="1" ht="42.75" hidden="1" outlineLevel="1" x14ac:dyDescent="0.25">
      <c r="B240" s="378" t="str">
        <f>"М"&amp;COUNTA($C$116:C240)&amp;"_"&amp;MID(I240,5,3)&amp;"_"&amp;MID(S240,5,3)</f>
        <v>М125_152_151</v>
      </c>
      <c r="C240" s="25" t="s">
        <v>116</v>
      </c>
      <c r="D240" s="25" t="s">
        <v>116</v>
      </c>
      <c r="E240" s="25" t="s">
        <v>117</v>
      </c>
      <c r="F240" s="25" t="s">
        <v>116</v>
      </c>
      <c r="G240" s="25" t="s">
        <v>116</v>
      </c>
      <c r="H240" s="25" t="s">
        <v>116</v>
      </c>
      <c r="I240" s="25" t="s">
        <v>158</v>
      </c>
      <c r="J240" s="25"/>
      <c r="K240" s="25"/>
      <c r="L240" s="25"/>
      <c r="M240" s="25" t="s">
        <v>125</v>
      </c>
      <c r="N240" s="25" t="s">
        <v>1211</v>
      </c>
      <c r="O240" s="25"/>
      <c r="P240" s="25" t="s">
        <v>143</v>
      </c>
      <c r="Q240" s="25"/>
      <c r="R240" s="26" t="s">
        <v>122</v>
      </c>
      <c r="S240" s="25" t="s">
        <v>154</v>
      </c>
      <c r="T240" s="25"/>
      <c r="U240" s="25" t="s">
        <v>141</v>
      </c>
      <c r="V240" s="25"/>
      <c r="W240" s="25" t="s">
        <v>125</v>
      </c>
      <c r="X240" s="25" t="s">
        <v>1211</v>
      </c>
      <c r="Y240" s="368"/>
      <c r="Z240" s="25"/>
      <c r="AA240" s="25" t="s">
        <v>134</v>
      </c>
      <c r="AB240" s="25"/>
      <c r="AC240" s="90" t="str">
        <f t="shared" si="133"/>
        <v>стр.720 (итоговая) гр.8 раздела 3 ф.0503152 &lt;&gt; стр.720 (итоговая) гр.4 раздела 3 ф.0503151 - отрабатывать только на ф.0503152</v>
      </c>
      <c r="AD240" s="66" t="s">
        <v>123</v>
      </c>
      <c r="AE240" s="66" t="s">
        <v>123</v>
      </c>
      <c r="AF240" s="29" t="s">
        <v>1194</v>
      </c>
      <c r="AG240" s="30">
        <v>45415.635011574072</v>
      </c>
      <c r="AH240" s="32" t="s">
        <v>4</v>
      </c>
      <c r="AI240" s="32" t="s">
        <v>123</v>
      </c>
      <c r="AJ240" s="6">
        <f t="shared" si="134"/>
        <v>1</v>
      </c>
      <c r="AK240" s="6">
        <f t="shared" si="135"/>
        <v>0</v>
      </c>
      <c r="AL240" s="6">
        <f t="shared" si="136"/>
        <v>0</v>
      </c>
      <c r="AM240" s="92" t="str">
        <f t="shared" si="137"/>
        <v>стр.720 (итоговая)</v>
      </c>
      <c r="AN240" s="92" t="str">
        <f t="shared" si="138"/>
        <v/>
      </c>
      <c r="AO240" s="92" t="str">
        <f t="shared" si="139"/>
        <v xml:space="preserve"> гр.8</v>
      </c>
      <c r="AP240" s="92" t="str">
        <f t="shared" si="140"/>
        <v/>
      </c>
      <c r="AQ240" s="92" t="str">
        <f t="shared" si="141"/>
        <v xml:space="preserve"> раздела 3</v>
      </c>
      <c r="AR240" s="92" t="str">
        <f t="shared" si="142"/>
        <v xml:space="preserve"> ф.0503152</v>
      </c>
      <c r="AS240" s="79" t="str">
        <f t="shared" si="143"/>
        <v/>
      </c>
      <c r="AT240" s="92" t="str">
        <f t="shared" si="144"/>
        <v xml:space="preserve"> &lt;&gt;</v>
      </c>
      <c r="AU240" s="92" t="str">
        <f t="shared" si="145"/>
        <v xml:space="preserve"> стр.720 (итоговая)</v>
      </c>
      <c r="AV240" s="92" t="str">
        <f t="shared" si="146"/>
        <v/>
      </c>
      <c r="AW240" s="92" t="str">
        <f t="shared" si="147"/>
        <v xml:space="preserve"> гр.4</v>
      </c>
      <c r="AX240" s="92" t="str">
        <f t="shared" si="148"/>
        <v/>
      </c>
      <c r="AY240" s="92" t="str">
        <f t="shared" si="149"/>
        <v xml:space="preserve"> раздела 3</v>
      </c>
      <c r="AZ240" s="92" t="str">
        <f t="shared" si="150"/>
        <v xml:space="preserve"> ф.0503151</v>
      </c>
      <c r="BA240" s="79" t="str">
        <f t="shared" si="151"/>
        <v/>
      </c>
      <c r="BB240" s="92" t="str">
        <f t="shared" si="152"/>
        <v xml:space="preserve"> - отрабатывать только на ф.0503152</v>
      </c>
    </row>
    <row r="241" spans="2:54" s="23" customFormat="1" ht="42.75" hidden="1" outlineLevel="1" x14ac:dyDescent="0.25">
      <c r="B241" s="378" t="str">
        <f>"М"&amp;COUNTA($C$116:C241)&amp;"_"&amp;MID(I241,5,3)&amp;"_"&amp;MID(S241,5,3)</f>
        <v>М126_152_151</v>
      </c>
      <c r="C241" s="25" t="s">
        <v>116</v>
      </c>
      <c r="D241" s="25" t="s">
        <v>116</v>
      </c>
      <c r="E241" s="25" t="s">
        <v>117</v>
      </c>
      <c r="F241" s="25" t="s">
        <v>116</v>
      </c>
      <c r="G241" s="25" t="s">
        <v>116</v>
      </c>
      <c r="H241" s="25" t="s">
        <v>116</v>
      </c>
      <c r="I241" s="25" t="s">
        <v>158</v>
      </c>
      <c r="J241" s="25"/>
      <c r="K241" s="25"/>
      <c r="L241" s="25"/>
      <c r="M241" s="25" t="s">
        <v>125</v>
      </c>
      <c r="N241" s="25" t="s">
        <v>1211</v>
      </c>
      <c r="O241" s="25"/>
      <c r="P241" s="25" t="s">
        <v>140</v>
      </c>
      <c r="Q241" s="25"/>
      <c r="R241" s="26" t="s">
        <v>122</v>
      </c>
      <c r="S241" s="25" t="s">
        <v>154</v>
      </c>
      <c r="T241" s="25"/>
      <c r="U241" s="25" t="s">
        <v>142</v>
      </c>
      <c r="V241" s="25"/>
      <c r="W241" s="25" t="s">
        <v>125</v>
      </c>
      <c r="X241" s="25" t="s">
        <v>1211</v>
      </c>
      <c r="Y241" s="368"/>
      <c r="Z241" s="25"/>
      <c r="AA241" s="25" t="s">
        <v>134</v>
      </c>
      <c r="AB241" s="25"/>
      <c r="AC241" s="90" t="str">
        <f t="shared" si="133"/>
        <v>стр.720 (итоговая) гр.9 раздела 3 ф.0503152 &lt;&gt; стр.720 (итоговая) гр.4 раздела 3 ф.0503151 - отрабатывать только на ф.0503152</v>
      </c>
      <c r="AD241" s="66" t="s">
        <v>123</v>
      </c>
      <c r="AE241" s="66" t="s">
        <v>123</v>
      </c>
      <c r="AF241" s="29" t="s">
        <v>1194</v>
      </c>
      <c r="AG241" s="30">
        <v>45415.635023148148</v>
      </c>
      <c r="AH241" s="32" t="s">
        <v>4</v>
      </c>
      <c r="AI241" s="32" t="s">
        <v>123</v>
      </c>
      <c r="AJ241" s="6">
        <f t="shared" si="134"/>
        <v>1</v>
      </c>
      <c r="AK241" s="6">
        <f t="shared" si="135"/>
        <v>0</v>
      </c>
      <c r="AL241" s="6">
        <f t="shared" si="136"/>
        <v>0</v>
      </c>
      <c r="AM241" s="92" t="str">
        <f t="shared" si="137"/>
        <v>стр.720 (итоговая)</v>
      </c>
      <c r="AN241" s="92" t="str">
        <f t="shared" si="138"/>
        <v/>
      </c>
      <c r="AO241" s="92" t="str">
        <f t="shared" si="139"/>
        <v xml:space="preserve"> гр.9</v>
      </c>
      <c r="AP241" s="92" t="str">
        <f t="shared" si="140"/>
        <v/>
      </c>
      <c r="AQ241" s="92" t="str">
        <f t="shared" si="141"/>
        <v xml:space="preserve"> раздела 3</v>
      </c>
      <c r="AR241" s="92" t="str">
        <f t="shared" si="142"/>
        <v xml:space="preserve"> ф.0503152</v>
      </c>
      <c r="AS241" s="79" t="str">
        <f t="shared" si="143"/>
        <v/>
      </c>
      <c r="AT241" s="92" t="str">
        <f t="shared" si="144"/>
        <v xml:space="preserve"> &lt;&gt;</v>
      </c>
      <c r="AU241" s="92" t="str">
        <f t="shared" si="145"/>
        <v xml:space="preserve"> стр.720 (итоговая)</v>
      </c>
      <c r="AV241" s="92" t="str">
        <f t="shared" si="146"/>
        <v/>
      </c>
      <c r="AW241" s="92" t="str">
        <f t="shared" si="147"/>
        <v xml:space="preserve"> гр.4</v>
      </c>
      <c r="AX241" s="92" t="str">
        <f t="shared" si="148"/>
        <v/>
      </c>
      <c r="AY241" s="92" t="str">
        <f t="shared" si="149"/>
        <v xml:space="preserve"> раздела 3</v>
      </c>
      <c r="AZ241" s="92" t="str">
        <f t="shared" si="150"/>
        <v xml:space="preserve"> ф.0503151</v>
      </c>
      <c r="BA241" s="79" t="str">
        <f t="shared" si="151"/>
        <v/>
      </c>
      <c r="BB241" s="92" t="str">
        <f t="shared" si="152"/>
        <v xml:space="preserve"> - отрабатывать только на ф.0503152</v>
      </c>
    </row>
    <row r="242" spans="2:54" s="23" customFormat="1" ht="42.75" hidden="1" outlineLevel="1" x14ac:dyDescent="0.25">
      <c r="B242" s="378" t="str">
        <f>"М"&amp;COUNTA($C$116:C242)&amp;"_"&amp;MID(I242,5,3)&amp;"_"&amp;MID(S242,5,3)</f>
        <v>М127_152_151</v>
      </c>
      <c r="C242" s="25" t="s">
        <v>116</v>
      </c>
      <c r="D242" s="25" t="s">
        <v>116</v>
      </c>
      <c r="E242" s="25" t="s">
        <v>117</v>
      </c>
      <c r="F242" s="25" t="s">
        <v>116</v>
      </c>
      <c r="G242" s="25" t="s">
        <v>116</v>
      </c>
      <c r="H242" s="25" t="s">
        <v>116</v>
      </c>
      <c r="I242" s="25" t="s">
        <v>158</v>
      </c>
      <c r="J242" s="25"/>
      <c r="K242" s="25"/>
      <c r="L242" s="25"/>
      <c r="M242" s="25" t="s">
        <v>125</v>
      </c>
      <c r="N242" s="25" t="s">
        <v>1211</v>
      </c>
      <c r="O242" s="25"/>
      <c r="P242" s="25" t="s">
        <v>135</v>
      </c>
      <c r="Q242" s="25"/>
      <c r="R242" s="26" t="s">
        <v>122</v>
      </c>
      <c r="S242" s="25" t="s">
        <v>154</v>
      </c>
      <c r="T242" s="25"/>
      <c r="U242" s="25" t="s">
        <v>1197</v>
      </c>
      <c r="V242" s="25"/>
      <c r="W242" s="25" t="s">
        <v>125</v>
      </c>
      <c r="X242" s="25" t="s">
        <v>1211</v>
      </c>
      <c r="Y242" s="368"/>
      <c r="Z242" s="25"/>
      <c r="AA242" s="25" t="s">
        <v>134</v>
      </c>
      <c r="AB242" s="25"/>
      <c r="AC242" s="90" t="str">
        <f t="shared" si="133"/>
        <v>стр.720 (итоговая) гр.10 раздела 3 ф.0503152 &lt;&gt; стр.720 (итоговая) гр.4 раздела 3 ф.0503151 - отрабатывать только на ф.0503152</v>
      </c>
      <c r="AD242" s="66" t="s">
        <v>123</v>
      </c>
      <c r="AE242" s="66" t="s">
        <v>123</v>
      </c>
      <c r="AF242" s="29" t="s">
        <v>1194</v>
      </c>
      <c r="AG242" s="30">
        <v>45415.635034722225</v>
      </c>
      <c r="AH242" s="32" t="s">
        <v>4</v>
      </c>
      <c r="AI242" s="32" t="s">
        <v>123</v>
      </c>
      <c r="AJ242" s="6">
        <f t="shared" si="134"/>
        <v>1</v>
      </c>
      <c r="AK242" s="6">
        <f t="shared" si="135"/>
        <v>0</v>
      </c>
      <c r="AL242" s="6">
        <f t="shared" si="136"/>
        <v>0</v>
      </c>
      <c r="AM242" s="92" t="str">
        <f t="shared" si="137"/>
        <v>стр.720 (итоговая)</v>
      </c>
      <c r="AN242" s="92" t="str">
        <f t="shared" si="138"/>
        <v/>
      </c>
      <c r="AO242" s="92" t="str">
        <f t="shared" si="139"/>
        <v xml:space="preserve"> гр.10</v>
      </c>
      <c r="AP242" s="92" t="str">
        <f t="shared" si="140"/>
        <v/>
      </c>
      <c r="AQ242" s="92" t="str">
        <f t="shared" si="141"/>
        <v xml:space="preserve"> раздела 3</v>
      </c>
      <c r="AR242" s="92" t="str">
        <f t="shared" si="142"/>
        <v xml:space="preserve"> ф.0503152</v>
      </c>
      <c r="AS242" s="79" t="str">
        <f t="shared" si="143"/>
        <v/>
      </c>
      <c r="AT242" s="92" t="str">
        <f t="shared" si="144"/>
        <v xml:space="preserve"> &lt;&gt;</v>
      </c>
      <c r="AU242" s="92" t="str">
        <f t="shared" si="145"/>
        <v xml:space="preserve"> стр.720 (итоговая)</v>
      </c>
      <c r="AV242" s="92" t="str">
        <f t="shared" si="146"/>
        <v/>
      </c>
      <c r="AW242" s="92" t="str">
        <f t="shared" si="147"/>
        <v xml:space="preserve"> гр.4</v>
      </c>
      <c r="AX242" s="92" t="str">
        <f t="shared" si="148"/>
        <v/>
      </c>
      <c r="AY242" s="92" t="str">
        <f t="shared" si="149"/>
        <v xml:space="preserve"> раздела 3</v>
      </c>
      <c r="AZ242" s="92" t="str">
        <f t="shared" si="150"/>
        <v xml:space="preserve"> ф.0503151</v>
      </c>
      <c r="BA242" s="79" t="str">
        <f t="shared" si="151"/>
        <v/>
      </c>
      <c r="BB242" s="92" t="str">
        <f t="shared" si="152"/>
        <v xml:space="preserve"> - отрабатывать только на ф.0503152</v>
      </c>
    </row>
    <row r="243" spans="2:54" s="23" customFormat="1" ht="42.75" hidden="1" outlineLevel="1" x14ac:dyDescent="0.25">
      <c r="B243" s="378" t="str">
        <f>"М"&amp;COUNTA($C$116:C243)&amp;"_"&amp;MID(I243,5,3)&amp;"_"&amp;MID(S243,5,3)</f>
        <v>М128_152_151</v>
      </c>
      <c r="C243" s="25" t="s">
        <v>116</v>
      </c>
      <c r="D243" s="25" t="s">
        <v>116</v>
      </c>
      <c r="E243" s="25" t="s">
        <v>117</v>
      </c>
      <c r="F243" s="25" t="s">
        <v>116</v>
      </c>
      <c r="G243" s="25" t="s">
        <v>116</v>
      </c>
      <c r="H243" s="25" t="s">
        <v>116</v>
      </c>
      <c r="I243" s="25" t="s">
        <v>158</v>
      </c>
      <c r="J243" s="25"/>
      <c r="K243" s="25"/>
      <c r="L243" s="25"/>
      <c r="M243" s="25" t="s">
        <v>125</v>
      </c>
      <c r="N243" s="25" t="s">
        <v>1211</v>
      </c>
      <c r="O243" s="25"/>
      <c r="P243" s="25" t="s">
        <v>141</v>
      </c>
      <c r="Q243" s="25"/>
      <c r="R243" s="26" t="s">
        <v>122</v>
      </c>
      <c r="S243" s="25" t="s">
        <v>154</v>
      </c>
      <c r="T243" s="25"/>
      <c r="U243" s="25" t="s">
        <v>510</v>
      </c>
      <c r="V243" s="25"/>
      <c r="W243" s="25" t="s">
        <v>125</v>
      </c>
      <c r="X243" s="25" t="s">
        <v>1211</v>
      </c>
      <c r="Y243" s="368"/>
      <c r="Z243" s="25"/>
      <c r="AA243" s="25" t="s">
        <v>134</v>
      </c>
      <c r="AB243" s="25"/>
      <c r="AC243" s="90" t="str">
        <f t="shared" si="133"/>
        <v>стр.720 (итоговая) гр.11 раздела 3 ф.0503152 &lt;&gt; стр.720 (итоговая) гр.4 раздела 3 ф.0503151 - отрабатывать только на ф.0503152</v>
      </c>
      <c r="AD243" s="66" t="s">
        <v>123</v>
      </c>
      <c r="AE243" s="66" t="s">
        <v>123</v>
      </c>
      <c r="AF243" s="29" t="s">
        <v>1194</v>
      </c>
      <c r="AG243" s="30">
        <v>45415.635046296295</v>
      </c>
      <c r="AH243" s="32" t="s">
        <v>4</v>
      </c>
      <c r="AI243" s="32" t="s">
        <v>123</v>
      </c>
      <c r="AJ243" s="6">
        <f t="shared" si="134"/>
        <v>1</v>
      </c>
      <c r="AK243" s="6">
        <f t="shared" si="135"/>
        <v>0</v>
      </c>
      <c r="AL243" s="6">
        <f t="shared" si="136"/>
        <v>0</v>
      </c>
      <c r="AM243" s="92" t="str">
        <f t="shared" si="137"/>
        <v>стр.720 (итоговая)</v>
      </c>
      <c r="AN243" s="92" t="str">
        <f t="shared" si="138"/>
        <v/>
      </c>
      <c r="AO243" s="92" t="str">
        <f t="shared" si="139"/>
        <v xml:space="preserve"> гр.11</v>
      </c>
      <c r="AP243" s="92" t="str">
        <f t="shared" si="140"/>
        <v/>
      </c>
      <c r="AQ243" s="92" t="str">
        <f t="shared" si="141"/>
        <v xml:space="preserve"> раздела 3</v>
      </c>
      <c r="AR243" s="92" t="str">
        <f t="shared" si="142"/>
        <v xml:space="preserve"> ф.0503152</v>
      </c>
      <c r="AS243" s="79" t="str">
        <f t="shared" si="143"/>
        <v/>
      </c>
      <c r="AT243" s="92" t="str">
        <f t="shared" si="144"/>
        <v xml:space="preserve"> &lt;&gt;</v>
      </c>
      <c r="AU243" s="92" t="str">
        <f t="shared" si="145"/>
        <v xml:space="preserve"> стр.720 (итоговая)</v>
      </c>
      <c r="AV243" s="92" t="str">
        <f t="shared" si="146"/>
        <v/>
      </c>
      <c r="AW243" s="92" t="str">
        <f t="shared" si="147"/>
        <v xml:space="preserve"> гр.4</v>
      </c>
      <c r="AX243" s="92" t="str">
        <f t="shared" si="148"/>
        <v/>
      </c>
      <c r="AY243" s="92" t="str">
        <f t="shared" si="149"/>
        <v xml:space="preserve"> раздела 3</v>
      </c>
      <c r="AZ243" s="92" t="str">
        <f t="shared" si="150"/>
        <v xml:space="preserve"> ф.0503151</v>
      </c>
      <c r="BA243" s="79" t="str">
        <f t="shared" si="151"/>
        <v/>
      </c>
      <c r="BB243" s="92" t="str">
        <f t="shared" si="152"/>
        <v xml:space="preserve"> - отрабатывать только на ф.0503152</v>
      </c>
    </row>
    <row r="244" spans="2:54" s="23" customFormat="1" ht="42.75" hidden="1" outlineLevel="1" x14ac:dyDescent="0.25">
      <c r="B244" s="378" t="str">
        <f>"М"&amp;COUNTA($C$116:C244)&amp;"_"&amp;MID(I244,5,3)&amp;"_"&amp;MID(S244,5,3)</f>
        <v>М129_152_151</v>
      </c>
      <c r="C244" s="25" t="s">
        <v>116</v>
      </c>
      <c r="D244" s="25" t="s">
        <v>116</v>
      </c>
      <c r="E244" s="25" t="s">
        <v>117</v>
      </c>
      <c r="F244" s="25" t="s">
        <v>116</v>
      </c>
      <c r="G244" s="25" t="s">
        <v>116</v>
      </c>
      <c r="H244" s="25" t="s">
        <v>116</v>
      </c>
      <c r="I244" s="25" t="s">
        <v>158</v>
      </c>
      <c r="J244" s="25"/>
      <c r="K244" s="25"/>
      <c r="L244" s="25"/>
      <c r="M244" s="25" t="s">
        <v>125</v>
      </c>
      <c r="N244" s="25" t="s">
        <v>1211</v>
      </c>
      <c r="O244" s="25"/>
      <c r="P244" s="25" t="s">
        <v>142</v>
      </c>
      <c r="Q244" s="25"/>
      <c r="R244" s="26" t="s">
        <v>122</v>
      </c>
      <c r="S244" s="25" t="s">
        <v>154</v>
      </c>
      <c r="T244" s="25"/>
      <c r="U244" s="25" t="s">
        <v>135</v>
      </c>
      <c r="V244" s="25"/>
      <c r="W244" s="25" t="s">
        <v>125</v>
      </c>
      <c r="X244" s="25" t="s">
        <v>1211</v>
      </c>
      <c r="Y244" s="368"/>
      <c r="Z244" s="25"/>
      <c r="AA244" s="25" t="s">
        <v>134</v>
      </c>
      <c r="AB244" s="25"/>
      <c r="AC244" s="90" t="str">
        <f t="shared" si="133"/>
        <v>стр.720 (итоговая) гр.12 раздела 3 ф.0503152 &lt;&gt; стр.720 (итоговая) гр.4 раздела 3 ф.0503151 - отрабатывать только на ф.0503152</v>
      </c>
      <c r="AD244" s="66" t="s">
        <v>123</v>
      </c>
      <c r="AE244" s="66" t="s">
        <v>123</v>
      </c>
      <c r="AF244" s="29" t="s">
        <v>1194</v>
      </c>
      <c r="AG244" s="30">
        <v>45415.635046296295</v>
      </c>
      <c r="AH244" s="32" t="s">
        <v>4</v>
      </c>
      <c r="AI244" s="32" t="s">
        <v>123</v>
      </c>
      <c r="AJ244" s="6">
        <f t="shared" si="134"/>
        <v>1</v>
      </c>
      <c r="AK244" s="6">
        <f t="shared" si="135"/>
        <v>0</v>
      </c>
      <c r="AL244" s="6">
        <f t="shared" si="136"/>
        <v>0</v>
      </c>
      <c r="AM244" s="92" t="str">
        <f t="shared" si="137"/>
        <v>стр.720 (итоговая)</v>
      </c>
      <c r="AN244" s="92" t="str">
        <f t="shared" si="138"/>
        <v/>
      </c>
      <c r="AO244" s="92" t="str">
        <f t="shared" si="139"/>
        <v xml:space="preserve"> гр.12</v>
      </c>
      <c r="AP244" s="92" t="str">
        <f t="shared" si="140"/>
        <v/>
      </c>
      <c r="AQ244" s="92" t="str">
        <f t="shared" si="141"/>
        <v xml:space="preserve"> раздела 3</v>
      </c>
      <c r="AR244" s="92" t="str">
        <f t="shared" si="142"/>
        <v xml:space="preserve"> ф.0503152</v>
      </c>
      <c r="AS244" s="79" t="str">
        <f t="shared" si="143"/>
        <v/>
      </c>
      <c r="AT244" s="92" t="str">
        <f t="shared" si="144"/>
        <v xml:space="preserve"> &lt;&gt;</v>
      </c>
      <c r="AU244" s="92" t="str">
        <f t="shared" si="145"/>
        <v xml:space="preserve"> стр.720 (итоговая)</v>
      </c>
      <c r="AV244" s="92" t="str">
        <f t="shared" si="146"/>
        <v/>
      </c>
      <c r="AW244" s="92" t="str">
        <f t="shared" si="147"/>
        <v xml:space="preserve"> гр.4</v>
      </c>
      <c r="AX244" s="92" t="str">
        <f t="shared" si="148"/>
        <v/>
      </c>
      <c r="AY244" s="92" t="str">
        <f t="shared" si="149"/>
        <v xml:space="preserve"> раздела 3</v>
      </c>
      <c r="AZ244" s="92" t="str">
        <f t="shared" si="150"/>
        <v xml:space="preserve"> ф.0503151</v>
      </c>
      <c r="BA244" s="79" t="str">
        <f t="shared" si="151"/>
        <v/>
      </c>
      <c r="BB244" s="92" t="str">
        <f t="shared" si="152"/>
        <v xml:space="preserve"> - отрабатывать только на ф.0503152</v>
      </c>
    </row>
    <row r="245" spans="2:54" s="23" customFormat="1" ht="42.75" hidden="1" outlineLevel="1" x14ac:dyDescent="0.25">
      <c r="B245" s="378" t="str">
        <f>"М"&amp;COUNTA($C$116:C245)&amp;"_"&amp;MID(I245,5,3)&amp;"_"&amp;MID(S245,5,3)</f>
        <v>М130_152_151</v>
      </c>
      <c r="C245" s="25" t="s">
        <v>116</v>
      </c>
      <c r="D245" s="25" t="s">
        <v>116</v>
      </c>
      <c r="E245" s="25" t="s">
        <v>117</v>
      </c>
      <c r="F245" s="25" t="s">
        <v>116</v>
      </c>
      <c r="G245" s="25" t="s">
        <v>116</v>
      </c>
      <c r="H245" s="25" t="s">
        <v>116</v>
      </c>
      <c r="I245" s="25" t="s">
        <v>158</v>
      </c>
      <c r="J245" s="25"/>
      <c r="K245" s="25"/>
      <c r="L245" s="25"/>
      <c r="M245" s="25" t="s">
        <v>125</v>
      </c>
      <c r="N245" s="25" t="s">
        <v>1211</v>
      </c>
      <c r="O245" s="25"/>
      <c r="P245" s="25" t="s">
        <v>510</v>
      </c>
      <c r="Q245" s="25"/>
      <c r="R245" s="26" t="s">
        <v>122</v>
      </c>
      <c r="S245" s="25" t="s">
        <v>154</v>
      </c>
      <c r="T245" s="25"/>
      <c r="U245" s="25" t="s">
        <v>702</v>
      </c>
      <c r="V245" s="25"/>
      <c r="W245" s="25" t="s">
        <v>125</v>
      </c>
      <c r="X245" s="25" t="s">
        <v>1211</v>
      </c>
      <c r="Y245" s="368"/>
      <c r="Z245" s="25"/>
      <c r="AA245" s="25" t="s">
        <v>134</v>
      </c>
      <c r="AB245" s="25"/>
      <c r="AC245" s="90" t="str">
        <f t="shared" si="133"/>
        <v>стр.720 (итоговая) гр.13 раздела 3 ф.0503152 &lt;&gt; стр.720 (итоговая) гр.4 раздела 3 ф.0503151 - отрабатывать только на ф.0503152</v>
      </c>
      <c r="AD245" s="66" t="s">
        <v>123</v>
      </c>
      <c r="AE245" s="66" t="s">
        <v>123</v>
      </c>
      <c r="AF245" s="29" t="s">
        <v>1194</v>
      </c>
      <c r="AG245" s="30">
        <v>45415.635057870371</v>
      </c>
      <c r="AH245" s="32" t="s">
        <v>4</v>
      </c>
      <c r="AI245" s="32" t="s">
        <v>123</v>
      </c>
      <c r="AJ245" s="6">
        <f t="shared" si="134"/>
        <v>1</v>
      </c>
      <c r="AK245" s="6">
        <f t="shared" si="135"/>
        <v>0</v>
      </c>
      <c r="AL245" s="6">
        <f t="shared" si="136"/>
        <v>0</v>
      </c>
      <c r="AM245" s="92" t="str">
        <f t="shared" si="137"/>
        <v>стр.720 (итоговая)</v>
      </c>
      <c r="AN245" s="92" t="str">
        <f t="shared" si="138"/>
        <v/>
      </c>
      <c r="AO245" s="92" t="str">
        <f t="shared" si="139"/>
        <v xml:space="preserve"> гр.13</v>
      </c>
      <c r="AP245" s="92" t="str">
        <f t="shared" si="140"/>
        <v/>
      </c>
      <c r="AQ245" s="92" t="str">
        <f t="shared" si="141"/>
        <v xml:space="preserve"> раздела 3</v>
      </c>
      <c r="AR245" s="92" t="str">
        <f t="shared" si="142"/>
        <v xml:space="preserve"> ф.0503152</v>
      </c>
      <c r="AS245" s="79" t="str">
        <f t="shared" si="143"/>
        <v/>
      </c>
      <c r="AT245" s="92" t="str">
        <f t="shared" si="144"/>
        <v xml:space="preserve"> &lt;&gt;</v>
      </c>
      <c r="AU245" s="92" t="str">
        <f t="shared" si="145"/>
        <v xml:space="preserve"> стр.720 (итоговая)</v>
      </c>
      <c r="AV245" s="92" t="str">
        <f t="shared" si="146"/>
        <v/>
      </c>
      <c r="AW245" s="92" t="str">
        <f t="shared" si="147"/>
        <v xml:space="preserve"> гр.4</v>
      </c>
      <c r="AX245" s="92" t="str">
        <f t="shared" si="148"/>
        <v/>
      </c>
      <c r="AY245" s="92" t="str">
        <f t="shared" si="149"/>
        <v xml:space="preserve"> раздела 3</v>
      </c>
      <c r="AZ245" s="92" t="str">
        <f t="shared" si="150"/>
        <v xml:space="preserve"> ф.0503151</v>
      </c>
      <c r="BA245" s="79" t="str">
        <f t="shared" si="151"/>
        <v/>
      </c>
      <c r="BB245" s="92" t="str">
        <f t="shared" si="152"/>
        <v xml:space="preserve"> - отрабатывать только на ф.0503152</v>
      </c>
    </row>
    <row r="246" spans="2:54" s="23" customFormat="1" ht="71.25" hidden="1" outlineLevel="1" x14ac:dyDescent="0.25">
      <c r="B246" s="378" t="str">
        <f>"М"&amp;COUNTA($C$116:C246)&amp;"_"&amp;MID(I246,5,3)&amp;"_"&amp;MID(S246,5,3)</f>
        <v>М131_152_151</v>
      </c>
      <c r="C246" s="25" t="s">
        <v>116</v>
      </c>
      <c r="D246" s="25" t="s">
        <v>116</v>
      </c>
      <c r="E246" s="25" t="s">
        <v>117</v>
      </c>
      <c r="F246" s="25" t="s">
        <v>116</v>
      </c>
      <c r="G246" s="25" t="s">
        <v>116</v>
      </c>
      <c r="H246" s="25" t="s">
        <v>116</v>
      </c>
      <c r="I246" s="25" t="s">
        <v>158</v>
      </c>
      <c r="J246" s="25"/>
      <c r="K246" s="25"/>
      <c r="L246" s="25"/>
      <c r="M246" s="25" t="s">
        <v>125</v>
      </c>
      <c r="N246" s="25" t="s">
        <v>1212</v>
      </c>
      <c r="O246" s="25" t="s">
        <v>1199</v>
      </c>
      <c r="P246" s="25" t="s">
        <v>134</v>
      </c>
      <c r="Q246" s="25"/>
      <c r="R246" s="26" t="s">
        <v>122</v>
      </c>
      <c r="S246" s="25" t="s">
        <v>154</v>
      </c>
      <c r="T246" s="25"/>
      <c r="U246" s="25" t="s">
        <v>1182</v>
      </c>
      <c r="V246" s="25"/>
      <c r="W246" s="25" t="s">
        <v>125</v>
      </c>
      <c r="X246" s="25" t="s">
        <v>1212</v>
      </c>
      <c r="Y246" s="368"/>
      <c r="Z246" s="25" t="s">
        <v>1199</v>
      </c>
      <c r="AA246" s="25" t="s">
        <v>134</v>
      </c>
      <c r="AB246" s="25"/>
      <c r="AC246" s="90" t="str">
        <f t="shared" si="133"/>
        <v>стр.720 (детализированная) (кроме стр.по маске ***ХХХХХХХХХХ****ХХХ) гр.4 раздела 3 ф.0503152 &lt;&gt; стр.720 (детализированная) (кроме стр.по маске ***ХХХХХХХХХХ****ХХХ) гр.4 раздела 3 ф.0503151 - отрабатывать только на ф.0503152</v>
      </c>
      <c r="AD246" s="66" t="s">
        <v>123</v>
      </c>
      <c r="AE246" s="66" t="s">
        <v>123</v>
      </c>
      <c r="AF246" s="29" t="s">
        <v>1194</v>
      </c>
      <c r="AG246" s="30">
        <v>45415.635069444441</v>
      </c>
      <c r="AH246" s="32" t="s">
        <v>4</v>
      </c>
      <c r="AI246" s="32" t="s">
        <v>123</v>
      </c>
      <c r="AJ246" s="6">
        <f t="shared" si="134"/>
        <v>1</v>
      </c>
      <c r="AK246" s="6">
        <f t="shared" si="135"/>
        <v>0</v>
      </c>
      <c r="AL246" s="6">
        <f t="shared" si="136"/>
        <v>0</v>
      </c>
      <c r="AM246" s="92" t="str">
        <f t="shared" si="137"/>
        <v>стр.720 (детализированная)</v>
      </c>
      <c r="AN246" s="92" t="str">
        <f t="shared" si="138"/>
        <v xml:space="preserve"> (кроме стр.по маске ***ХХХХХХХХХХ****ХХХ)</v>
      </c>
      <c r="AO246" s="92" t="str">
        <f t="shared" si="139"/>
        <v xml:space="preserve"> гр.4</v>
      </c>
      <c r="AP246" s="92" t="str">
        <f t="shared" si="140"/>
        <v/>
      </c>
      <c r="AQ246" s="92" t="str">
        <f t="shared" si="141"/>
        <v xml:space="preserve"> раздела 3</v>
      </c>
      <c r="AR246" s="92" t="str">
        <f t="shared" si="142"/>
        <v xml:space="preserve"> ф.0503152</v>
      </c>
      <c r="AS246" s="79" t="str">
        <f t="shared" si="143"/>
        <v/>
      </c>
      <c r="AT246" s="92" t="str">
        <f t="shared" si="144"/>
        <v xml:space="preserve"> &lt;&gt;</v>
      </c>
      <c r="AU246" s="92" t="str">
        <f t="shared" si="145"/>
        <v xml:space="preserve"> стр.720 (детализированная)</v>
      </c>
      <c r="AV246" s="92" t="str">
        <f t="shared" si="146"/>
        <v xml:space="preserve"> (кроме стр.по маске ***ХХХХХХХХХХ****ХХХ)</v>
      </c>
      <c r="AW246" s="92" t="str">
        <f t="shared" si="147"/>
        <v xml:space="preserve"> гр.4</v>
      </c>
      <c r="AX246" s="92" t="str">
        <f t="shared" si="148"/>
        <v/>
      </c>
      <c r="AY246" s="92" t="str">
        <f t="shared" si="149"/>
        <v xml:space="preserve"> раздела 3</v>
      </c>
      <c r="AZ246" s="92" t="str">
        <f t="shared" si="150"/>
        <v xml:space="preserve"> ф.0503151</v>
      </c>
      <c r="BA246" s="79" t="str">
        <f t="shared" si="151"/>
        <v/>
      </c>
      <c r="BB246" s="92" t="str">
        <f t="shared" si="152"/>
        <v xml:space="preserve"> - отрабатывать только на ф.0503152</v>
      </c>
    </row>
    <row r="247" spans="2:54" s="23" customFormat="1" ht="71.25" hidden="1" outlineLevel="1" x14ac:dyDescent="0.25">
      <c r="B247" s="378" t="str">
        <f>"М"&amp;COUNTA($C$116:C247)&amp;"_"&amp;MID(I247,5,3)&amp;"_"&amp;MID(S247,5,3)</f>
        <v>М132_152_151</v>
      </c>
      <c r="C247" s="25" t="s">
        <v>116</v>
      </c>
      <c r="D247" s="25" t="s">
        <v>116</v>
      </c>
      <c r="E247" s="25" t="s">
        <v>117</v>
      </c>
      <c r="F247" s="25" t="s">
        <v>116</v>
      </c>
      <c r="G247" s="25" t="s">
        <v>116</v>
      </c>
      <c r="H247" s="25" t="s">
        <v>116</v>
      </c>
      <c r="I247" s="25" t="s">
        <v>158</v>
      </c>
      <c r="J247" s="25"/>
      <c r="K247" s="25"/>
      <c r="L247" s="25"/>
      <c r="M247" s="25" t="s">
        <v>125</v>
      </c>
      <c r="N247" s="25" t="s">
        <v>1212</v>
      </c>
      <c r="O247" s="25" t="s">
        <v>1199</v>
      </c>
      <c r="P247" s="25" t="s">
        <v>124</v>
      </c>
      <c r="Q247" s="25"/>
      <c r="R247" s="26" t="s">
        <v>122</v>
      </c>
      <c r="S247" s="25" t="s">
        <v>154</v>
      </c>
      <c r="T247" s="25"/>
      <c r="U247" s="25" t="s">
        <v>1195</v>
      </c>
      <c r="V247" s="25"/>
      <c r="W247" s="25" t="s">
        <v>125</v>
      </c>
      <c r="X247" s="25" t="s">
        <v>1212</v>
      </c>
      <c r="Y247" s="368"/>
      <c r="Z247" s="25" t="s">
        <v>1199</v>
      </c>
      <c r="AA247" s="25" t="s">
        <v>134</v>
      </c>
      <c r="AB247" s="25"/>
      <c r="AC247" s="90" t="str">
        <f t="shared" si="133"/>
        <v>стр.720 (детализированная) (кроме стр.по маске ***ХХХХХХХХХХ****ХХХ) гр.5 раздела 3 ф.0503152 &lt;&gt; стр.720 (детализированная) (кроме стр.по маске ***ХХХХХХХХХХ****ХХХ) гр.4 раздела 3 ф.0503151 - отрабатывать только на ф.0503152</v>
      </c>
      <c r="AD247" s="66" t="s">
        <v>123</v>
      </c>
      <c r="AE247" s="66" t="s">
        <v>123</v>
      </c>
      <c r="AF247" s="29" t="s">
        <v>1194</v>
      </c>
      <c r="AG247" s="30">
        <v>45415.635081018518</v>
      </c>
      <c r="AH247" s="32" t="s">
        <v>4</v>
      </c>
      <c r="AI247" s="32" t="s">
        <v>123</v>
      </c>
      <c r="AJ247" s="6">
        <f t="shared" si="134"/>
        <v>1</v>
      </c>
      <c r="AK247" s="6">
        <f t="shared" si="135"/>
        <v>0</v>
      </c>
      <c r="AL247" s="6">
        <f t="shared" si="136"/>
        <v>0</v>
      </c>
      <c r="AM247" s="92" t="str">
        <f t="shared" si="137"/>
        <v>стр.720 (детализированная)</v>
      </c>
      <c r="AN247" s="92" t="str">
        <f t="shared" si="138"/>
        <v xml:space="preserve"> (кроме стр.по маске ***ХХХХХХХХХХ****ХХХ)</v>
      </c>
      <c r="AO247" s="92" t="str">
        <f t="shared" si="139"/>
        <v xml:space="preserve"> гр.5</v>
      </c>
      <c r="AP247" s="92" t="str">
        <f t="shared" si="140"/>
        <v/>
      </c>
      <c r="AQ247" s="92" t="str">
        <f t="shared" si="141"/>
        <v xml:space="preserve"> раздела 3</v>
      </c>
      <c r="AR247" s="92" t="str">
        <f t="shared" si="142"/>
        <v xml:space="preserve"> ф.0503152</v>
      </c>
      <c r="AS247" s="79" t="str">
        <f t="shared" si="143"/>
        <v/>
      </c>
      <c r="AT247" s="92" t="str">
        <f t="shared" si="144"/>
        <v xml:space="preserve"> &lt;&gt;</v>
      </c>
      <c r="AU247" s="92" t="str">
        <f t="shared" si="145"/>
        <v xml:space="preserve"> стр.720 (детализированная)</v>
      </c>
      <c r="AV247" s="92" t="str">
        <f t="shared" si="146"/>
        <v xml:space="preserve"> (кроме стр.по маске ***ХХХХХХХХХХ****ХХХ)</v>
      </c>
      <c r="AW247" s="92" t="str">
        <f t="shared" si="147"/>
        <v xml:space="preserve"> гр.4</v>
      </c>
      <c r="AX247" s="92" t="str">
        <f t="shared" si="148"/>
        <v/>
      </c>
      <c r="AY247" s="92" t="str">
        <f t="shared" si="149"/>
        <v xml:space="preserve"> раздела 3</v>
      </c>
      <c r="AZ247" s="92" t="str">
        <f t="shared" si="150"/>
        <v xml:space="preserve"> ф.0503151</v>
      </c>
      <c r="BA247" s="79" t="str">
        <f t="shared" si="151"/>
        <v/>
      </c>
      <c r="BB247" s="92" t="str">
        <f t="shared" si="152"/>
        <v xml:space="preserve"> - отрабатывать только на ф.0503152</v>
      </c>
    </row>
    <row r="248" spans="2:54" s="23" customFormat="1" ht="71.25" hidden="1" outlineLevel="1" x14ac:dyDescent="0.25">
      <c r="B248" s="378" t="str">
        <f>"М"&amp;COUNTA($C$116:C248)&amp;"_"&amp;MID(I248,5,3)&amp;"_"&amp;MID(S248,5,3)</f>
        <v>М133_152_151</v>
      </c>
      <c r="C248" s="25" t="s">
        <v>116</v>
      </c>
      <c r="D248" s="25" t="s">
        <v>116</v>
      </c>
      <c r="E248" s="25" t="s">
        <v>117</v>
      </c>
      <c r="F248" s="25" t="s">
        <v>116</v>
      </c>
      <c r="G248" s="25" t="s">
        <v>116</v>
      </c>
      <c r="H248" s="25" t="s">
        <v>116</v>
      </c>
      <c r="I248" s="25" t="s">
        <v>158</v>
      </c>
      <c r="J248" s="25"/>
      <c r="K248" s="25"/>
      <c r="L248" s="25"/>
      <c r="M248" s="25" t="s">
        <v>125</v>
      </c>
      <c r="N248" s="25" t="s">
        <v>1212</v>
      </c>
      <c r="O248" s="25" t="s">
        <v>1199</v>
      </c>
      <c r="P248" s="25" t="s">
        <v>138</v>
      </c>
      <c r="Q248" s="25"/>
      <c r="R248" s="26" t="s">
        <v>122</v>
      </c>
      <c r="S248" s="25" t="s">
        <v>154</v>
      </c>
      <c r="T248" s="25"/>
      <c r="U248" s="25" t="s">
        <v>492</v>
      </c>
      <c r="V248" s="25"/>
      <c r="W248" s="25" t="s">
        <v>125</v>
      </c>
      <c r="X248" s="25" t="s">
        <v>1212</v>
      </c>
      <c r="Y248" s="368"/>
      <c r="Z248" s="25" t="s">
        <v>1199</v>
      </c>
      <c r="AA248" s="25" t="s">
        <v>134</v>
      </c>
      <c r="AB248" s="25"/>
      <c r="AC248" s="90" t="str">
        <f t="shared" si="133"/>
        <v>стр.720 (детализированная) (кроме стр.по маске ***ХХХХХХХХХХ****ХХХ) гр.6 раздела 3 ф.0503152 &lt;&gt; стр.720 (детализированная) (кроме стр.по маске ***ХХХХХХХХХХ****ХХХ) гр.4 раздела 3 ф.0503151 - отрабатывать только на ф.0503152</v>
      </c>
      <c r="AD248" s="66" t="s">
        <v>123</v>
      </c>
      <c r="AE248" s="66" t="s">
        <v>123</v>
      </c>
      <c r="AF248" s="29" t="s">
        <v>1194</v>
      </c>
      <c r="AG248" s="30">
        <v>45415.635081018518</v>
      </c>
      <c r="AH248" s="32" t="s">
        <v>4</v>
      </c>
      <c r="AI248" s="32" t="s">
        <v>123</v>
      </c>
      <c r="AJ248" s="6">
        <f t="shared" si="134"/>
        <v>1</v>
      </c>
      <c r="AK248" s="6">
        <f t="shared" si="135"/>
        <v>0</v>
      </c>
      <c r="AL248" s="6">
        <f t="shared" si="136"/>
        <v>0</v>
      </c>
      <c r="AM248" s="92" t="str">
        <f t="shared" si="137"/>
        <v>стр.720 (детализированная)</v>
      </c>
      <c r="AN248" s="92" t="str">
        <f t="shared" si="138"/>
        <v xml:space="preserve"> (кроме стр.по маске ***ХХХХХХХХХХ****ХХХ)</v>
      </c>
      <c r="AO248" s="92" t="str">
        <f t="shared" si="139"/>
        <v xml:space="preserve"> гр.6</v>
      </c>
      <c r="AP248" s="92" t="str">
        <f t="shared" si="140"/>
        <v/>
      </c>
      <c r="AQ248" s="92" t="str">
        <f t="shared" si="141"/>
        <v xml:space="preserve"> раздела 3</v>
      </c>
      <c r="AR248" s="92" t="str">
        <f t="shared" si="142"/>
        <v xml:space="preserve"> ф.0503152</v>
      </c>
      <c r="AS248" s="79" t="str">
        <f t="shared" si="143"/>
        <v/>
      </c>
      <c r="AT248" s="92" t="str">
        <f t="shared" si="144"/>
        <v xml:space="preserve"> &lt;&gt;</v>
      </c>
      <c r="AU248" s="92" t="str">
        <f t="shared" si="145"/>
        <v xml:space="preserve"> стр.720 (детализированная)</v>
      </c>
      <c r="AV248" s="92" t="str">
        <f t="shared" si="146"/>
        <v xml:space="preserve"> (кроме стр.по маске ***ХХХХХХХХХХ****ХХХ)</v>
      </c>
      <c r="AW248" s="92" t="str">
        <f t="shared" si="147"/>
        <v xml:space="preserve"> гр.4</v>
      </c>
      <c r="AX248" s="92" t="str">
        <f t="shared" si="148"/>
        <v/>
      </c>
      <c r="AY248" s="92" t="str">
        <f t="shared" si="149"/>
        <v xml:space="preserve"> раздела 3</v>
      </c>
      <c r="AZ248" s="92" t="str">
        <f t="shared" si="150"/>
        <v xml:space="preserve"> ф.0503151</v>
      </c>
      <c r="BA248" s="79" t="str">
        <f t="shared" si="151"/>
        <v/>
      </c>
      <c r="BB248" s="92" t="str">
        <f t="shared" si="152"/>
        <v xml:space="preserve"> - отрабатывать только на ф.0503152</v>
      </c>
    </row>
    <row r="249" spans="2:54" s="23" customFormat="1" ht="71.25" hidden="1" outlineLevel="1" x14ac:dyDescent="0.25">
      <c r="B249" s="378" t="str">
        <f>"М"&amp;COUNTA($C$116:C249)&amp;"_"&amp;MID(I249,5,3)&amp;"_"&amp;MID(S249,5,3)</f>
        <v>М134_152_151</v>
      </c>
      <c r="C249" s="25" t="s">
        <v>116</v>
      </c>
      <c r="D249" s="25" t="s">
        <v>116</v>
      </c>
      <c r="E249" s="25" t="s">
        <v>117</v>
      </c>
      <c r="F249" s="25" t="s">
        <v>116</v>
      </c>
      <c r="G249" s="25" t="s">
        <v>116</v>
      </c>
      <c r="H249" s="25" t="s">
        <v>116</v>
      </c>
      <c r="I249" s="25" t="s">
        <v>158</v>
      </c>
      <c r="J249" s="25"/>
      <c r="K249" s="25"/>
      <c r="L249" s="25"/>
      <c r="M249" s="25" t="s">
        <v>125</v>
      </c>
      <c r="N249" s="25" t="s">
        <v>1212</v>
      </c>
      <c r="O249" s="25" t="s">
        <v>1199</v>
      </c>
      <c r="P249" s="25" t="s">
        <v>422</v>
      </c>
      <c r="Q249" s="25"/>
      <c r="R249" s="26" t="s">
        <v>122</v>
      </c>
      <c r="S249" s="25" t="s">
        <v>154</v>
      </c>
      <c r="T249" s="25"/>
      <c r="U249" s="25" t="s">
        <v>1196</v>
      </c>
      <c r="V249" s="25"/>
      <c r="W249" s="25" t="s">
        <v>125</v>
      </c>
      <c r="X249" s="25" t="s">
        <v>1212</v>
      </c>
      <c r="Y249" s="368"/>
      <c r="Z249" s="25" t="s">
        <v>1199</v>
      </c>
      <c r="AA249" s="25" t="s">
        <v>134</v>
      </c>
      <c r="AB249" s="25"/>
      <c r="AC249" s="90" t="str">
        <f t="shared" si="133"/>
        <v>стр.720 (детализированная) (кроме стр.по маске ***ХХХХХХХХХХ****ХХХ) гр.7 раздела 3 ф.0503152 &lt;&gt; стр.720 (детализированная) (кроме стр.по маске ***ХХХХХХХХХХ****ХХХ) гр.4 раздела 3 ф.0503151 - отрабатывать только на ф.0503152</v>
      </c>
      <c r="AD249" s="66" t="s">
        <v>123</v>
      </c>
      <c r="AE249" s="66" t="s">
        <v>123</v>
      </c>
      <c r="AF249" s="29" t="s">
        <v>1194</v>
      </c>
      <c r="AG249" s="30">
        <v>45415.635092592594</v>
      </c>
      <c r="AH249" s="32" t="s">
        <v>4</v>
      </c>
      <c r="AI249" s="32" t="s">
        <v>123</v>
      </c>
      <c r="AJ249" s="6">
        <f t="shared" si="134"/>
        <v>1</v>
      </c>
      <c r="AK249" s="6">
        <f t="shared" si="135"/>
        <v>0</v>
      </c>
      <c r="AL249" s="6">
        <f t="shared" si="136"/>
        <v>0</v>
      </c>
      <c r="AM249" s="92" t="str">
        <f t="shared" si="137"/>
        <v>стр.720 (детализированная)</v>
      </c>
      <c r="AN249" s="92" t="str">
        <f t="shared" si="138"/>
        <v xml:space="preserve"> (кроме стр.по маске ***ХХХХХХХХХХ****ХХХ)</v>
      </c>
      <c r="AO249" s="92" t="str">
        <f t="shared" si="139"/>
        <v xml:space="preserve"> гр.7</v>
      </c>
      <c r="AP249" s="92" t="str">
        <f t="shared" si="140"/>
        <v/>
      </c>
      <c r="AQ249" s="92" t="str">
        <f t="shared" si="141"/>
        <v xml:space="preserve"> раздела 3</v>
      </c>
      <c r="AR249" s="92" t="str">
        <f t="shared" si="142"/>
        <v xml:space="preserve"> ф.0503152</v>
      </c>
      <c r="AS249" s="79" t="str">
        <f t="shared" si="143"/>
        <v/>
      </c>
      <c r="AT249" s="92" t="str">
        <f t="shared" si="144"/>
        <v xml:space="preserve"> &lt;&gt;</v>
      </c>
      <c r="AU249" s="92" t="str">
        <f t="shared" si="145"/>
        <v xml:space="preserve"> стр.720 (детализированная)</v>
      </c>
      <c r="AV249" s="92" t="str">
        <f t="shared" si="146"/>
        <v xml:space="preserve"> (кроме стр.по маске ***ХХХХХХХХХХ****ХХХ)</v>
      </c>
      <c r="AW249" s="92" t="str">
        <f t="shared" si="147"/>
        <v xml:space="preserve"> гр.4</v>
      </c>
      <c r="AX249" s="92" t="str">
        <f t="shared" si="148"/>
        <v/>
      </c>
      <c r="AY249" s="92" t="str">
        <f t="shared" si="149"/>
        <v xml:space="preserve"> раздела 3</v>
      </c>
      <c r="AZ249" s="92" t="str">
        <f t="shared" si="150"/>
        <v xml:space="preserve"> ф.0503151</v>
      </c>
      <c r="BA249" s="79" t="str">
        <f t="shared" si="151"/>
        <v/>
      </c>
      <c r="BB249" s="92" t="str">
        <f t="shared" si="152"/>
        <v xml:space="preserve"> - отрабатывать только на ф.0503152</v>
      </c>
    </row>
    <row r="250" spans="2:54" s="23" customFormat="1" ht="71.25" hidden="1" outlineLevel="1" x14ac:dyDescent="0.25">
      <c r="B250" s="378" t="str">
        <f>"М"&amp;COUNTA($C$116:C250)&amp;"_"&amp;MID(I250,5,3)&amp;"_"&amp;MID(S250,5,3)</f>
        <v>М135_152_151</v>
      </c>
      <c r="C250" s="25" t="s">
        <v>116</v>
      </c>
      <c r="D250" s="25" t="s">
        <v>116</v>
      </c>
      <c r="E250" s="25" t="s">
        <v>117</v>
      </c>
      <c r="F250" s="25" t="s">
        <v>116</v>
      </c>
      <c r="G250" s="25" t="s">
        <v>116</v>
      </c>
      <c r="H250" s="25" t="s">
        <v>116</v>
      </c>
      <c r="I250" s="25" t="s">
        <v>158</v>
      </c>
      <c r="J250" s="25"/>
      <c r="K250" s="25"/>
      <c r="L250" s="25"/>
      <c r="M250" s="25" t="s">
        <v>125</v>
      </c>
      <c r="N250" s="25" t="s">
        <v>1212</v>
      </c>
      <c r="O250" s="25" t="s">
        <v>1199</v>
      </c>
      <c r="P250" s="25" t="s">
        <v>143</v>
      </c>
      <c r="Q250" s="25"/>
      <c r="R250" s="26" t="s">
        <v>122</v>
      </c>
      <c r="S250" s="25" t="s">
        <v>154</v>
      </c>
      <c r="T250" s="25"/>
      <c r="U250" s="25" t="s">
        <v>141</v>
      </c>
      <c r="V250" s="25"/>
      <c r="W250" s="25" t="s">
        <v>125</v>
      </c>
      <c r="X250" s="25" t="s">
        <v>1212</v>
      </c>
      <c r="Y250" s="368"/>
      <c r="Z250" s="25" t="s">
        <v>1199</v>
      </c>
      <c r="AA250" s="25" t="s">
        <v>134</v>
      </c>
      <c r="AB250" s="25"/>
      <c r="AC250" s="90" t="str">
        <f t="shared" si="133"/>
        <v>стр.720 (детализированная) (кроме стр.по маске ***ХХХХХХХХХХ****ХХХ) гр.8 раздела 3 ф.0503152 &lt;&gt; стр.720 (детализированная) (кроме стр.по маске ***ХХХХХХХХХХ****ХХХ) гр.4 раздела 3 ф.0503151 - отрабатывать только на ф.0503152</v>
      </c>
      <c r="AD250" s="66" t="s">
        <v>123</v>
      </c>
      <c r="AE250" s="66" t="s">
        <v>123</v>
      </c>
      <c r="AF250" s="29" t="s">
        <v>1194</v>
      </c>
      <c r="AG250" s="30">
        <v>45415.635104166664</v>
      </c>
      <c r="AH250" s="32" t="s">
        <v>4</v>
      </c>
      <c r="AI250" s="32" t="s">
        <v>123</v>
      </c>
      <c r="AJ250" s="6">
        <f t="shared" si="134"/>
        <v>1</v>
      </c>
      <c r="AK250" s="6">
        <f t="shared" si="135"/>
        <v>0</v>
      </c>
      <c r="AL250" s="6">
        <f t="shared" si="136"/>
        <v>0</v>
      </c>
      <c r="AM250" s="92" t="str">
        <f t="shared" si="137"/>
        <v>стр.720 (детализированная)</v>
      </c>
      <c r="AN250" s="92" t="str">
        <f t="shared" si="138"/>
        <v xml:space="preserve"> (кроме стр.по маске ***ХХХХХХХХХХ****ХХХ)</v>
      </c>
      <c r="AO250" s="92" t="str">
        <f t="shared" si="139"/>
        <v xml:space="preserve"> гр.8</v>
      </c>
      <c r="AP250" s="92" t="str">
        <f t="shared" si="140"/>
        <v/>
      </c>
      <c r="AQ250" s="92" t="str">
        <f t="shared" si="141"/>
        <v xml:space="preserve"> раздела 3</v>
      </c>
      <c r="AR250" s="92" t="str">
        <f t="shared" si="142"/>
        <v xml:space="preserve"> ф.0503152</v>
      </c>
      <c r="AS250" s="79" t="str">
        <f t="shared" si="143"/>
        <v/>
      </c>
      <c r="AT250" s="92" t="str">
        <f t="shared" si="144"/>
        <v xml:space="preserve"> &lt;&gt;</v>
      </c>
      <c r="AU250" s="92" t="str">
        <f t="shared" si="145"/>
        <v xml:space="preserve"> стр.720 (детализированная)</v>
      </c>
      <c r="AV250" s="92" t="str">
        <f t="shared" si="146"/>
        <v xml:space="preserve"> (кроме стр.по маске ***ХХХХХХХХХХ****ХХХ)</v>
      </c>
      <c r="AW250" s="92" t="str">
        <f t="shared" si="147"/>
        <v xml:space="preserve"> гр.4</v>
      </c>
      <c r="AX250" s="92" t="str">
        <f t="shared" si="148"/>
        <v/>
      </c>
      <c r="AY250" s="92" t="str">
        <f t="shared" si="149"/>
        <v xml:space="preserve"> раздела 3</v>
      </c>
      <c r="AZ250" s="92" t="str">
        <f t="shared" si="150"/>
        <v xml:space="preserve"> ф.0503151</v>
      </c>
      <c r="BA250" s="79" t="str">
        <f t="shared" si="151"/>
        <v/>
      </c>
      <c r="BB250" s="92" t="str">
        <f t="shared" si="152"/>
        <v xml:space="preserve"> - отрабатывать только на ф.0503152</v>
      </c>
    </row>
    <row r="251" spans="2:54" s="23" customFormat="1" ht="71.25" hidden="1" outlineLevel="1" x14ac:dyDescent="0.25">
      <c r="B251" s="378" t="str">
        <f>"М"&amp;COUNTA($C$116:C251)&amp;"_"&amp;MID(I251,5,3)&amp;"_"&amp;MID(S251,5,3)</f>
        <v>М136_152_151</v>
      </c>
      <c r="C251" s="25" t="s">
        <v>116</v>
      </c>
      <c r="D251" s="25" t="s">
        <v>116</v>
      </c>
      <c r="E251" s="25" t="s">
        <v>117</v>
      </c>
      <c r="F251" s="25" t="s">
        <v>116</v>
      </c>
      <c r="G251" s="25" t="s">
        <v>116</v>
      </c>
      <c r="H251" s="25" t="s">
        <v>116</v>
      </c>
      <c r="I251" s="25" t="s">
        <v>158</v>
      </c>
      <c r="J251" s="25"/>
      <c r="K251" s="25"/>
      <c r="L251" s="25"/>
      <c r="M251" s="25" t="s">
        <v>125</v>
      </c>
      <c r="N251" s="25" t="s">
        <v>1212</v>
      </c>
      <c r="O251" s="25" t="s">
        <v>1199</v>
      </c>
      <c r="P251" s="25" t="s">
        <v>140</v>
      </c>
      <c r="Q251" s="25"/>
      <c r="R251" s="26" t="s">
        <v>122</v>
      </c>
      <c r="S251" s="25" t="s">
        <v>154</v>
      </c>
      <c r="T251" s="25"/>
      <c r="U251" s="25" t="s">
        <v>142</v>
      </c>
      <c r="V251" s="25"/>
      <c r="W251" s="25" t="s">
        <v>125</v>
      </c>
      <c r="X251" s="25" t="s">
        <v>1212</v>
      </c>
      <c r="Y251" s="368"/>
      <c r="Z251" s="25" t="s">
        <v>1199</v>
      </c>
      <c r="AA251" s="25" t="s">
        <v>134</v>
      </c>
      <c r="AB251" s="25"/>
      <c r="AC251" s="90" t="str">
        <f t="shared" si="133"/>
        <v>стр.720 (детализированная) (кроме стр.по маске ***ХХХХХХХХХХ****ХХХ) гр.9 раздела 3 ф.0503152 &lt;&gt; стр.720 (детализированная) (кроме стр.по маске ***ХХХХХХХХХХ****ХХХ) гр.4 раздела 3 ф.0503151 - отрабатывать только на ф.0503152</v>
      </c>
      <c r="AD251" s="66" t="s">
        <v>123</v>
      </c>
      <c r="AE251" s="66" t="s">
        <v>123</v>
      </c>
      <c r="AF251" s="29" t="s">
        <v>1194</v>
      </c>
      <c r="AG251" s="30">
        <v>45415.635115740741</v>
      </c>
      <c r="AH251" s="32" t="s">
        <v>4</v>
      </c>
      <c r="AI251" s="32" t="s">
        <v>123</v>
      </c>
      <c r="AJ251" s="6">
        <f t="shared" si="134"/>
        <v>1</v>
      </c>
      <c r="AK251" s="6">
        <f t="shared" si="135"/>
        <v>0</v>
      </c>
      <c r="AL251" s="6">
        <f t="shared" si="136"/>
        <v>0</v>
      </c>
      <c r="AM251" s="92" t="str">
        <f t="shared" si="137"/>
        <v>стр.720 (детализированная)</v>
      </c>
      <c r="AN251" s="92" t="str">
        <f t="shared" si="138"/>
        <v xml:space="preserve"> (кроме стр.по маске ***ХХХХХХХХХХ****ХХХ)</v>
      </c>
      <c r="AO251" s="92" t="str">
        <f t="shared" si="139"/>
        <v xml:space="preserve"> гр.9</v>
      </c>
      <c r="AP251" s="92" t="str">
        <f t="shared" si="140"/>
        <v/>
      </c>
      <c r="AQ251" s="92" t="str">
        <f t="shared" si="141"/>
        <v xml:space="preserve"> раздела 3</v>
      </c>
      <c r="AR251" s="92" t="str">
        <f t="shared" si="142"/>
        <v xml:space="preserve"> ф.0503152</v>
      </c>
      <c r="AS251" s="79" t="str">
        <f t="shared" si="143"/>
        <v/>
      </c>
      <c r="AT251" s="92" t="str">
        <f t="shared" si="144"/>
        <v xml:space="preserve"> &lt;&gt;</v>
      </c>
      <c r="AU251" s="92" t="str">
        <f t="shared" si="145"/>
        <v xml:space="preserve"> стр.720 (детализированная)</v>
      </c>
      <c r="AV251" s="92" t="str">
        <f t="shared" si="146"/>
        <v xml:space="preserve"> (кроме стр.по маске ***ХХХХХХХХХХ****ХХХ)</v>
      </c>
      <c r="AW251" s="92" t="str">
        <f t="shared" si="147"/>
        <v xml:space="preserve"> гр.4</v>
      </c>
      <c r="AX251" s="92" t="str">
        <f t="shared" si="148"/>
        <v/>
      </c>
      <c r="AY251" s="92" t="str">
        <f t="shared" si="149"/>
        <v xml:space="preserve"> раздела 3</v>
      </c>
      <c r="AZ251" s="92" t="str">
        <f t="shared" si="150"/>
        <v xml:space="preserve"> ф.0503151</v>
      </c>
      <c r="BA251" s="79" t="str">
        <f t="shared" si="151"/>
        <v/>
      </c>
      <c r="BB251" s="92" t="str">
        <f t="shared" si="152"/>
        <v xml:space="preserve"> - отрабатывать только на ф.0503152</v>
      </c>
    </row>
    <row r="252" spans="2:54" s="23" customFormat="1" ht="71.25" hidden="1" outlineLevel="1" x14ac:dyDescent="0.25">
      <c r="B252" s="378" t="str">
        <f>"М"&amp;COUNTA($C$116:C252)&amp;"_"&amp;MID(I252,5,3)&amp;"_"&amp;MID(S252,5,3)</f>
        <v>М137_152_151</v>
      </c>
      <c r="C252" s="25" t="s">
        <v>116</v>
      </c>
      <c r="D252" s="25" t="s">
        <v>116</v>
      </c>
      <c r="E252" s="25" t="s">
        <v>117</v>
      </c>
      <c r="F252" s="25" t="s">
        <v>116</v>
      </c>
      <c r="G252" s="25" t="s">
        <v>116</v>
      </c>
      <c r="H252" s="25" t="s">
        <v>116</v>
      </c>
      <c r="I252" s="25" t="s">
        <v>158</v>
      </c>
      <c r="J252" s="25"/>
      <c r="K252" s="25"/>
      <c r="L252" s="25"/>
      <c r="M252" s="25" t="s">
        <v>125</v>
      </c>
      <c r="N252" s="25" t="s">
        <v>1212</v>
      </c>
      <c r="O252" s="25" t="s">
        <v>1199</v>
      </c>
      <c r="P252" s="25" t="s">
        <v>135</v>
      </c>
      <c r="Q252" s="25"/>
      <c r="R252" s="26" t="s">
        <v>122</v>
      </c>
      <c r="S252" s="25" t="s">
        <v>154</v>
      </c>
      <c r="T252" s="25"/>
      <c r="U252" s="25" t="s">
        <v>1197</v>
      </c>
      <c r="V252" s="25"/>
      <c r="W252" s="25" t="s">
        <v>125</v>
      </c>
      <c r="X252" s="25" t="s">
        <v>1212</v>
      </c>
      <c r="Y252" s="368"/>
      <c r="Z252" s="25" t="s">
        <v>1199</v>
      </c>
      <c r="AA252" s="25" t="s">
        <v>134</v>
      </c>
      <c r="AB252" s="25"/>
      <c r="AC252" s="90" t="str">
        <f t="shared" si="133"/>
        <v>стр.720 (детализированная) (кроме стр.по маске ***ХХХХХХХХХХ****ХХХ) гр.10 раздела 3 ф.0503152 &lt;&gt; стр.720 (детализированная) (кроме стр.по маске ***ХХХХХХХХХХ****ХХХ) гр.4 раздела 3 ф.0503151 - отрабатывать только на ф.0503152</v>
      </c>
      <c r="AD252" s="66" t="s">
        <v>123</v>
      </c>
      <c r="AE252" s="66" t="s">
        <v>123</v>
      </c>
      <c r="AF252" s="29" t="s">
        <v>1194</v>
      </c>
      <c r="AG252" s="30">
        <v>45415.635115740741</v>
      </c>
      <c r="AH252" s="32" t="s">
        <v>4</v>
      </c>
      <c r="AI252" s="32" t="s">
        <v>123</v>
      </c>
      <c r="AJ252" s="6">
        <f t="shared" si="134"/>
        <v>1</v>
      </c>
      <c r="AK252" s="6">
        <f t="shared" si="135"/>
        <v>0</v>
      </c>
      <c r="AL252" s="6">
        <f t="shared" si="136"/>
        <v>0</v>
      </c>
      <c r="AM252" s="92" t="str">
        <f t="shared" si="137"/>
        <v>стр.720 (детализированная)</v>
      </c>
      <c r="AN252" s="92" t="str">
        <f t="shared" si="138"/>
        <v xml:space="preserve"> (кроме стр.по маске ***ХХХХХХХХХХ****ХХХ)</v>
      </c>
      <c r="AO252" s="92" t="str">
        <f t="shared" si="139"/>
        <v xml:space="preserve"> гр.10</v>
      </c>
      <c r="AP252" s="92" t="str">
        <f t="shared" si="140"/>
        <v/>
      </c>
      <c r="AQ252" s="92" t="str">
        <f t="shared" si="141"/>
        <v xml:space="preserve"> раздела 3</v>
      </c>
      <c r="AR252" s="92" t="str">
        <f t="shared" si="142"/>
        <v xml:space="preserve"> ф.0503152</v>
      </c>
      <c r="AS252" s="79" t="str">
        <f t="shared" si="143"/>
        <v/>
      </c>
      <c r="AT252" s="92" t="str">
        <f t="shared" si="144"/>
        <v xml:space="preserve"> &lt;&gt;</v>
      </c>
      <c r="AU252" s="92" t="str">
        <f t="shared" si="145"/>
        <v xml:space="preserve"> стр.720 (детализированная)</v>
      </c>
      <c r="AV252" s="92" t="str">
        <f t="shared" si="146"/>
        <v xml:space="preserve"> (кроме стр.по маске ***ХХХХХХХХХХ****ХХХ)</v>
      </c>
      <c r="AW252" s="92" t="str">
        <f t="shared" si="147"/>
        <v xml:space="preserve"> гр.4</v>
      </c>
      <c r="AX252" s="92" t="str">
        <f t="shared" si="148"/>
        <v/>
      </c>
      <c r="AY252" s="92" t="str">
        <f t="shared" si="149"/>
        <v xml:space="preserve"> раздела 3</v>
      </c>
      <c r="AZ252" s="92" t="str">
        <f t="shared" si="150"/>
        <v xml:space="preserve"> ф.0503151</v>
      </c>
      <c r="BA252" s="79" t="str">
        <f t="shared" si="151"/>
        <v/>
      </c>
      <c r="BB252" s="92" t="str">
        <f t="shared" si="152"/>
        <v xml:space="preserve"> - отрабатывать только на ф.0503152</v>
      </c>
    </row>
    <row r="253" spans="2:54" s="23" customFormat="1" ht="71.25" hidden="1" outlineLevel="1" x14ac:dyDescent="0.25">
      <c r="B253" s="378" t="str">
        <f>"М"&amp;COUNTA($C$116:C253)&amp;"_"&amp;MID(I253,5,3)&amp;"_"&amp;MID(S253,5,3)</f>
        <v>М138_152_151</v>
      </c>
      <c r="C253" s="25" t="s">
        <v>116</v>
      </c>
      <c r="D253" s="25" t="s">
        <v>116</v>
      </c>
      <c r="E253" s="25" t="s">
        <v>117</v>
      </c>
      <c r="F253" s="25" t="s">
        <v>116</v>
      </c>
      <c r="G253" s="25" t="s">
        <v>116</v>
      </c>
      <c r="H253" s="25" t="s">
        <v>116</v>
      </c>
      <c r="I253" s="25" t="s">
        <v>158</v>
      </c>
      <c r="J253" s="25"/>
      <c r="K253" s="25"/>
      <c r="L253" s="25"/>
      <c r="M253" s="25" t="s">
        <v>125</v>
      </c>
      <c r="N253" s="25" t="s">
        <v>1212</v>
      </c>
      <c r="O253" s="25" t="s">
        <v>1199</v>
      </c>
      <c r="P253" s="25" t="s">
        <v>141</v>
      </c>
      <c r="Q253" s="25"/>
      <c r="R253" s="26" t="s">
        <v>122</v>
      </c>
      <c r="S253" s="25" t="s">
        <v>154</v>
      </c>
      <c r="T253" s="25"/>
      <c r="U253" s="25" t="s">
        <v>510</v>
      </c>
      <c r="V253" s="25"/>
      <c r="W253" s="25" t="s">
        <v>125</v>
      </c>
      <c r="X253" s="25" t="s">
        <v>1212</v>
      </c>
      <c r="Y253" s="368"/>
      <c r="Z253" s="25" t="s">
        <v>1199</v>
      </c>
      <c r="AA253" s="25" t="s">
        <v>134</v>
      </c>
      <c r="AB253" s="25"/>
      <c r="AC253" s="90" t="str">
        <f t="shared" si="133"/>
        <v>стр.720 (детализированная) (кроме стр.по маске ***ХХХХХХХХХХ****ХХХ) гр.11 раздела 3 ф.0503152 &lt;&gt; стр.720 (детализированная) (кроме стр.по маске ***ХХХХХХХХХХ****ХХХ) гр.4 раздела 3 ф.0503151 - отрабатывать только на ф.0503152</v>
      </c>
      <c r="AD253" s="66" t="s">
        <v>123</v>
      </c>
      <c r="AE253" s="66" t="s">
        <v>123</v>
      </c>
      <c r="AF253" s="29" t="s">
        <v>1194</v>
      </c>
      <c r="AG253" s="30">
        <v>45415.635127314818</v>
      </c>
      <c r="AH253" s="32" t="s">
        <v>4</v>
      </c>
      <c r="AI253" s="32" t="s">
        <v>123</v>
      </c>
      <c r="AJ253" s="6">
        <f t="shared" si="134"/>
        <v>1</v>
      </c>
      <c r="AK253" s="6">
        <f t="shared" si="135"/>
        <v>0</v>
      </c>
      <c r="AL253" s="6">
        <f t="shared" si="136"/>
        <v>0</v>
      </c>
      <c r="AM253" s="92" t="str">
        <f t="shared" si="137"/>
        <v>стр.720 (детализированная)</v>
      </c>
      <c r="AN253" s="92" t="str">
        <f t="shared" si="138"/>
        <v xml:space="preserve"> (кроме стр.по маске ***ХХХХХХХХХХ****ХХХ)</v>
      </c>
      <c r="AO253" s="92" t="str">
        <f t="shared" si="139"/>
        <v xml:space="preserve"> гр.11</v>
      </c>
      <c r="AP253" s="92" t="str">
        <f t="shared" si="140"/>
        <v/>
      </c>
      <c r="AQ253" s="92" t="str">
        <f t="shared" si="141"/>
        <v xml:space="preserve"> раздела 3</v>
      </c>
      <c r="AR253" s="92" t="str">
        <f t="shared" si="142"/>
        <v xml:space="preserve"> ф.0503152</v>
      </c>
      <c r="AS253" s="79" t="str">
        <f t="shared" si="143"/>
        <v/>
      </c>
      <c r="AT253" s="92" t="str">
        <f t="shared" si="144"/>
        <v xml:space="preserve"> &lt;&gt;</v>
      </c>
      <c r="AU253" s="92" t="str">
        <f t="shared" si="145"/>
        <v xml:space="preserve"> стр.720 (детализированная)</v>
      </c>
      <c r="AV253" s="92" t="str">
        <f t="shared" si="146"/>
        <v xml:space="preserve"> (кроме стр.по маске ***ХХХХХХХХХХ****ХХХ)</v>
      </c>
      <c r="AW253" s="92" t="str">
        <f t="shared" si="147"/>
        <v xml:space="preserve"> гр.4</v>
      </c>
      <c r="AX253" s="92" t="str">
        <f t="shared" si="148"/>
        <v/>
      </c>
      <c r="AY253" s="92" t="str">
        <f t="shared" si="149"/>
        <v xml:space="preserve"> раздела 3</v>
      </c>
      <c r="AZ253" s="92" t="str">
        <f t="shared" si="150"/>
        <v xml:space="preserve"> ф.0503151</v>
      </c>
      <c r="BA253" s="79" t="str">
        <f t="shared" si="151"/>
        <v/>
      </c>
      <c r="BB253" s="92" t="str">
        <f t="shared" si="152"/>
        <v xml:space="preserve"> - отрабатывать только на ф.0503152</v>
      </c>
    </row>
    <row r="254" spans="2:54" s="23" customFormat="1" ht="71.25" hidden="1" outlineLevel="1" x14ac:dyDescent="0.25">
      <c r="B254" s="378" t="str">
        <f>"М"&amp;COUNTA($C$116:C254)&amp;"_"&amp;MID(I254,5,3)&amp;"_"&amp;MID(S254,5,3)</f>
        <v>М139_152_151</v>
      </c>
      <c r="C254" s="25" t="s">
        <v>116</v>
      </c>
      <c r="D254" s="25" t="s">
        <v>116</v>
      </c>
      <c r="E254" s="25" t="s">
        <v>117</v>
      </c>
      <c r="F254" s="25" t="s">
        <v>116</v>
      </c>
      <c r="G254" s="25" t="s">
        <v>116</v>
      </c>
      <c r="H254" s="25" t="s">
        <v>116</v>
      </c>
      <c r="I254" s="25" t="s">
        <v>158</v>
      </c>
      <c r="J254" s="25"/>
      <c r="K254" s="25"/>
      <c r="L254" s="25"/>
      <c r="M254" s="25" t="s">
        <v>125</v>
      </c>
      <c r="N254" s="25" t="s">
        <v>1212</v>
      </c>
      <c r="O254" s="25" t="s">
        <v>1199</v>
      </c>
      <c r="P254" s="25" t="s">
        <v>142</v>
      </c>
      <c r="Q254" s="25"/>
      <c r="R254" s="26" t="s">
        <v>122</v>
      </c>
      <c r="S254" s="25" t="s">
        <v>154</v>
      </c>
      <c r="T254" s="25"/>
      <c r="U254" s="25" t="s">
        <v>135</v>
      </c>
      <c r="V254" s="25"/>
      <c r="W254" s="25" t="s">
        <v>125</v>
      </c>
      <c r="X254" s="25" t="s">
        <v>1212</v>
      </c>
      <c r="Y254" s="368"/>
      <c r="Z254" s="25" t="s">
        <v>1199</v>
      </c>
      <c r="AA254" s="25" t="s">
        <v>134</v>
      </c>
      <c r="AB254" s="25"/>
      <c r="AC254" s="90" t="str">
        <f t="shared" si="133"/>
        <v>стр.720 (детализированная) (кроме стр.по маске ***ХХХХХХХХХХ****ХХХ) гр.12 раздела 3 ф.0503152 &lt;&gt; стр.720 (детализированная) (кроме стр.по маске ***ХХХХХХХХХХ****ХХХ) гр.4 раздела 3 ф.0503151 - отрабатывать только на ф.0503152</v>
      </c>
      <c r="AD254" s="66" t="s">
        <v>123</v>
      </c>
      <c r="AE254" s="66" t="s">
        <v>123</v>
      </c>
      <c r="AF254" s="29" t="s">
        <v>1194</v>
      </c>
      <c r="AG254" s="30">
        <v>45415.635138888887</v>
      </c>
      <c r="AH254" s="32" t="s">
        <v>4</v>
      </c>
      <c r="AI254" s="32" t="s">
        <v>123</v>
      </c>
      <c r="AJ254" s="6">
        <f t="shared" si="134"/>
        <v>1</v>
      </c>
      <c r="AK254" s="6">
        <f t="shared" si="135"/>
        <v>0</v>
      </c>
      <c r="AL254" s="6">
        <f t="shared" si="136"/>
        <v>0</v>
      </c>
      <c r="AM254" s="92" t="str">
        <f t="shared" si="137"/>
        <v>стр.720 (детализированная)</v>
      </c>
      <c r="AN254" s="92" t="str">
        <f t="shared" si="138"/>
        <v xml:space="preserve"> (кроме стр.по маске ***ХХХХХХХХХХ****ХХХ)</v>
      </c>
      <c r="AO254" s="92" t="str">
        <f t="shared" si="139"/>
        <v xml:space="preserve"> гр.12</v>
      </c>
      <c r="AP254" s="92" t="str">
        <f t="shared" si="140"/>
        <v/>
      </c>
      <c r="AQ254" s="92" t="str">
        <f t="shared" si="141"/>
        <v xml:space="preserve"> раздела 3</v>
      </c>
      <c r="AR254" s="92" t="str">
        <f t="shared" si="142"/>
        <v xml:space="preserve"> ф.0503152</v>
      </c>
      <c r="AS254" s="79" t="str">
        <f t="shared" si="143"/>
        <v/>
      </c>
      <c r="AT254" s="92" t="str">
        <f t="shared" si="144"/>
        <v xml:space="preserve"> &lt;&gt;</v>
      </c>
      <c r="AU254" s="92" t="str">
        <f t="shared" si="145"/>
        <v xml:space="preserve"> стр.720 (детализированная)</v>
      </c>
      <c r="AV254" s="92" t="str">
        <f t="shared" si="146"/>
        <v xml:space="preserve"> (кроме стр.по маске ***ХХХХХХХХХХ****ХХХ)</v>
      </c>
      <c r="AW254" s="92" t="str">
        <f t="shared" si="147"/>
        <v xml:space="preserve"> гр.4</v>
      </c>
      <c r="AX254" s="92" t="str">
        <f t="shared" si="148"/>
        <v/>
      </c>
      <c r="AY254" s="92" t="str">
        <f t="shared" si="149"/>
        <v xml:space="preserve"> раздела 3</v>
      </c>
      <c r="AZ254" s="92" t="str">
        <f t="shared" si="150"/>
        <v xml:space="preserve"> ф.0503151</v>
      </c>
      <c r="BA254" s="79" t="str">
        <f t="shared" si="151"/>
        <v/>
      </c>
      <c r="BB254" s="92" t="str">
        <f t="shared" si="152"/>
        <v xml:space="preserve"> - отрабатывать только на ф.0503152</v>
      </c>
    </row>
    <row r="255" spans="2:54" s="23" customFormat="1" ht="71.25" hidden="1" outlineLevel="1" x14ac:dyDescent="0.25">
      <c r="B255" s="378" t="str">
        <f>"М"&amp;COUNTA($C$116:C255)&amp;"_"&amp;MID(I255,5,3)&amp;"_"&amp;MID(S255,5,3)</f>
        <v>М140_152_151</v>
      </c>
      <c r="C255" s="25" t="s">
        <v>116</v>
      </c>
      <c r="D255" s="25" t="s">
        <v>116</v>
      </c>
      <c r="E255" s="25" t="s">
        <v>117</v>
      </c>
      <c r="F255" s="25" t="s">
        <v>116</v>
      </c>
      <c r="G255" s="25" t="s">
        <v>116</v>
      </c>
      <c r="H255" s="25" t="s">
        <v>116</v>
      </c>
      <c r="I255" s="25" t="s">
        <v>158</v>
      </c>
      <c r="J255" s="25"/>
      <c r="K255" s="25"/>
      <c r="L255" s="25"/>
      <c r="M255" s="25" t="s">
        <v>125</v>
      </c>
      <c r="N255" s="25" t="s">
        <v>1212</v>
      </c>
      <c r="O255" s="25" t="s">
        <v>1199</v>
      </c>
      <c r="P255" s="25" t="s">
        <v>510</v>
      </c>
      <c r="Q255" s="25"/>
      <c r="R255" s="26" t="s">
        <v>122</v>
      </c>
      <c r="S255" s="25" t="s">
        <v>154</v>
      </c>
      <c r="T255" s="25"/>
      <c r="U255" s="25" t="s">
        <v>702</v>
      </c>
      <c r="V255" s="25"/>
      <c r="W255" s="25" t="s">
        <v>125</v>
      </c>
      <c r="X255" s="25" t="s">
        <v>1212</v>
      </c>
      <c r="Y255" s="368"/>
      <c r="Z255" s="25" t="s">
        <v>1199</v>
      </c>
      <c r="AA255" s="25" t="s">
        <v>134</v>
      </c>
      <c r="AB255" s="25"/>
      <c r="AC255" s="90" t="str">
        <f t="shared" si="133"/>
        <v>стр.720 (детализированная) (кроме стр.по маске ***ХХХХХХХХХХ****ХХХ) гр.13 раздела 3 ф.0503152 &lt;&gt; стр.720 (детализированная) (кроме стр.по маске ***ХХХХХХХХХХ****ХХХ) гр.4 раздела 3 ф.0503151 - отрабатывать только на ф.0503152</v>
      </c>
      <c r="AD255" s="66" t="s">
        <v>123</v>
      </c>
      <c r="AE255" s="66" t="s">
        <v>123</v>
      </c>
      <c r="AF255" s="29" t="s">
        <v>1194</v>
      </c>
      <c r="AG255" s="30">
        <v>45415.635150462964</v>
      </c>
      <c r="AH255" s="32" t="s">
        <v>4</v>
      </c>
      <c r="AI255" s="32" t="s">
        <v>123</v>
      </c>
      <c r="AJ255" s="6">
        <f t="shared" si="134"/>
        <v>1</v>
      </c>
      <c r="AK255" s="6">
        <f t="shared" si="135"/>
        <v>0</v>
      </c>
      <c r="AL255" s="6">
        <f t="shared" si="136"/>
        <v>0</v>
      </c>
      <c r="AM255" s="92" t="str">
        <f t="shared" si="137"/>
        <v>стр.720 (детализированная)</v>
      </c>
      <c r="AN255" s="92" t="str">
        <f t="shared" si="138"/>
        <v xml:space="preserve"> (кроме стр.по маске ***ХХХХХХХХХХ****ХХХ)</v>
      </c>
      <c r="AO255" s="92" t="str">
        <f t="shared" si="139"/>
        <v xml:space="preserve"> гр.13</v>
      </c>
      <c r="AP255" s="92" t="str">
        <f t="shared" si="140"/>
        <v/>
      </c>
      <c r="AQ255" s="92" t="str">
        <f t="shared" si="141"/>
        <v xml:space="preserve"> раздела 3</v>
      </c>
      <c r="AR255" s="92" t="str">
        <f t="shared" si="142"/>
        <v xml:space="preserve"> ф.0503152</v>
      </c>
      <c r="AS255" s="79" t="str">
        <f t="shared" si="143"/>
        <v/>
      </c>
      <c r="AT255" s="92" t="str">
        <f t="shared" si="144"/>
        <v xml:space="preserve"> &lt;&gt;</v>
      </c>
      <c r="AU255" s="92" t="str">
        <f t="shared" si="145"/>
        <v xml:space="preserve"> стр.720 (детализированная)</v>
      </c>
      <c r="AV255" s="92" t="str">
        <f t="shared" si="146"/>
        <v xml:space="preserve"> (кроме стр.по маске ***ХХХХХХХХХХ****ХХХ)</v>
      </c>
      <c r="AW255" s="92" t="str">
        <f t="shared" si="147"/>
        <v xml:space="preserve"> гр.4</v>
      </c>
      <c r="AX255" s="92" t="str">
        <f t="shared" si="148"/>
        <v/>
      </c>
      <c r="AY255" s="92" t="str">
        <f t="shared" si="149"/>
        <v xml:space="preserve"> раздела 3</v>
      </c>
      <c r="AZ255" s="92" t="str">
        <f t="shared" si="150"/>
        <v xml:space="preserve"> ф.0503151</v>
      </c>
      <c r="BA255" s="79" t="str">
        <f t="shared" si="151"/>
        <v/>
      </c>
      <c r="BB255" s="92" t="str">
        <f t="shared" si="152"/>
        <v xml:space="preserve"> - отрабатывать только на ф.0503152</v>
      </c>
    </row>
    <row r="256" spans="2:54" s="23" customFormat="1" collapsed="1" x14ac:dyDescent="0.25">
      <c r="B256" s="623" t="s">
        <v>1213</v>
      </c>
      <c r="C256" s="624"/>
      <c r="D256" s="624"/>
      <c r="E256" s="624"/>
      <c r="F256" s="624"/>
      <c r="G256" s="624"/>
      <c r="H256" s="624"/>
      <c r="I256" s="624"/>
      <c r="J256" s="624"/>
      <c r="K256" s="624"/>
      <c r="L256" s="624"/>
      <c r="M256" s="624"/>
      <c r="N256" s="624"/>
      <c r="O256" s="624"/>
      <c r="P256" s="624"/>
      <c r="Q256" s="624"/>
      <c r="R256" s="624"/>
      <c r="S256" s="624"/>
      <c r="T256" s="624"/>
      <c r="U256" s="624"/>
      <c r="V256" s="624"/>
      <c r="W256" s="624"/>
      <c r="X256" s="624"/>
      <c r="Y256" s="624"/>
      <c r="Z256" s="624"/>
      <c r="AA256" s="624"/>
      <c r="AB256" s="624"/>
      <c r="AC256" s="624"/>
      <c r="AD256" s="624"/>
      <c r="AE256" s="624"/>
      <c r="AF256" s="624"/>
      <c r="AG256" s="153"/>
      <c r="AH256" s="32"/>
      <c r="AI256" s="32"/>
      <c r="AJ256" s="6">
        <f t="shared" si="134"/>
        <v>0</v>
      </c>
      <c r="AK256" s="6">
        <f t="shared" si="135"/>
        <v>0</v>
      </c>
      <c r="AL256" s="6">
        <f t="shared" si="136"/>
        <v>0</v>
      </c>
      <c r="AM256" s="92"/>
      <c r="AN256" s="92"/>
      <c r="AO256" s="92"/>
      <c r="AP256" s="92"/>
      <c r="AQ256" s="92"/>
      <c r="AR256" s="92"/>
      <c r="AS256" s="79"/>
      <c r="AT256" s="92"/>
      <c r="AU256" s="92"/>
      <c r="AV256" s="92"/>
      <c r="AW256" s="92"/>
      <c r="AX256" s="92"/>
      <c r="AY256" s="92"/>
      <c r="AZ256" s="92"/>
      <c r="BA256" s="79"/>
      <c r="BB256" s="92"/>
    </row>
    <row r="257" spans="2:55" s="23" customFormat="1" ht="62.25" hidden="1" customHeight="1" outlineLevel="1" x14ac:dyDescent="0.25">
      <c r="B257" s="636" t="str">
        <f>"М"&amp;COUNTA($C$257:C257)&amp;"_"&amp;MID(I257,5,3)&amp;"_"&amp;MID(S257,5,3)</f>
        <v>М1_153_152</v>
      </c>
      <c r="C257" s="638" t="s">
        <v>116</v>
      </c>
      <c r="D257" s="638" t="s">
        <v>116</v>
      </c>
      <c r="E257" s="638" t="s">
        <v>117</v>
      </c>
      <c r="F257" s="638" t="s">
        <v>116</v>
      </c>
      <c r="G257" s="638" t="s">
        <v>116</v>
      </c>
      <c r="H257" s="638" t="s">
        <v>116</v>
      </c>
      <c r="I257" s="25" t="s">
        <v>163</v>
      </c>
      <c r="J257" s="25"/>
      <c r="K257" s="25"/>
      <c r="L257" s="25"/>
      <c r="M257" s="25" t="s">
        <v>121</v>
      </c>
      <c r="N257" s="25" t="s">
        <v>120</v>
      </c>
      <c r="O257" s="25"/>
      <c r="P257" s="25" t="s">
        <v>143</v>
      </c>
      <c r="Q257" s="25"/>
      <c r="R257" s="640" t="s">
        <v>122</v>
      </c>
      <c r="S257" s="638" t="s">
        <v>158</v>
      </c>
      <c r="T257" s="638"/>
      <c r="U257" s="638"/>
      <c r="V257" s="638"/>
      <c r="W257" s="638" t="s">
        <v>121</v>
      </c>
      <c r="X257" s="638" t="s">
        <v>1214</v>
      </c>
      <c r="Y257" s="364"/>
      <c r="Z257" s="638" t="s">
        <v>1215</v>
      </c>
      <c r="AA257" s="638" t="s">
        <v>134</v>
      </c>
      <c r="AB257" s="638"/>
      <c r="AC257" s="675" t="str">
        <f t="shared" si="133"/>
        <v>по всем строкам гр.8 раздела 1 ф.0503153 &lt;&gt; стр.010
(В разрезе кодов классификации доходов бюджетов) (кроме стр.000.10302141010000.110, 10302142010000.110, 10302143010000.110, 10302190010000.110, 10302210010000.110, 10302220010000.110, 10302200010000.110, 10302410010000.110, 000.10302144010000.110) гр.4 раздела 1 ф.0503152 - недопустимо.</v>
      </c>
      <c r="AD257" s="647" t="s">
        <v>123</v>
      </c>
      <c r="AE257" s="647" t="s">
        <v>123</v>
      </c>
      <c r="AF257" s="725"/>
      <c r="AG257" s="677"/>
      <c r="AH257" s="652" t="s">
        <v>6</v>
      </c>
      <c r="AI257" s="652"/>
      <c r="AJ257" s="6">
        <f t="shared" si="134"/>
        <v>0</v>
      </c>
      <c r="AK257" s="6">
        <f t="shared" si="135"/>
        <v>0</v>
      </c>
      <c r="AL257" s="6">
        <f t="shared" si="136"/>
        <v>1</v>
      </c>
      <c r="AM257" s="92" t="str">
        <f t="shared" si="137"/>
        <v>по всем строкам</v>
      </c>
      <c r="AN257" s="92" t="str">
        <f t="shared" si="138"/>
        <v/>
      </c>
      <c r="AO257" s="92" t="str">
        <f t="shared" si="139"/>
        <v xml:space="preserve"> гр.8</v>
      </c>
      <c r="AP257" s="92" t="str">
        <f t="shared" si="140"/>
        <v/>
      </c>
      <c r="AQ257" s="92" t="str">
        <f t="shared" si="141"/>
        <v xml:space="preserve"> раздела 1</v>
      </c>
      <c r="AR257" s="92" t="str">
        <f t="shared" si="142"/>
        <v xml:space="preserve"> ф.0503153</v>
      </c>
      <c r="AS257" s="79" t="str">
        <f t="shared" si="143"/>
        <v/>
      </c>
      <c r="AT257" s="92" t="str">
        <f t="shared" si="144"/>
        <v xml:space="preserve"> &lt;&gt;</v>
      </c>
      <c r="AU257" s="92" t="str">
        <f t="shared" si="145"/>
        <v xml:space="preserve"> стр.010
(В разрезе кодов классификации доходов бюджетов)</v>
      </c>
      <c r="AV257" s="92" t="str">
        <f t="shared" si="146"/>
        <v xml:space="preserve"> (кроме стр.000.10302141010000.110, 10302142010000.110, 10302143010000.110, 10302190010000.110, 10302210010000.110, 10302220010000.110, 10302200010000.110, 10302410010000.110, 000.10302144010000.110)</v>
      </c>
      <c r="AW257" s="92" t="str">
        <f t="shared" si="147"/>
        <v xml:space="preserve"> гр.4</v>
      </c>
      <c r="AX257" s="92" t="str">
        <f t="shared" si="148"/>
        <v/>
      </c>
      <c r="AY257" s="92" t="str">
        <f t="shared" si="149"/>
        <v xml:space="preserve"> раздела 1</v>
      </c>
      <c r="AZ257" s="92" t="str">
        <f t="shared" si="150"/>
        <v xml:space="preserve"> ф.0503152</v>
      </c>
      <c r="BA257" s="79" t="str">
        <f t="shared" si="151"/>
        <v/>
      </c>
      <c r="BB257" s="92" t="str">
        <f t="shared" si="152"/>
        <v xml:space="preserve"> - недопустимо.</v>
      </c>
      <c r="BC257" s="685"/>
    </row>
    <row r="258" spans="2:55" s="23" customFormat="1" ht="16.5" hidden="1" customHeight="1" outlineLevel="1" x14ac:dyDescent="0.25">
      <c r="B258" s="650"/>
      <c r="C258" s="654"/>
      <c r="D258" s="654"/>
      <c r="E258" s="654"/>
      <c r="F258" s="654"/>
      <c r="G258" s="654"/>
      <c r="H258" s="654"/>
      <c r="I258" s="729" t="s">
        <v>117</v>
      </c>
      <c r="J258" s="730"/>
      <c r="K258" s="730"/>
      <c r="L258" s="730"/>
      <c r="M258" s="730"/>
      <c r="N258" s="730"/>
      <c r="O258" s="730"/>
      <c r="P258" s="730"/>
      <c r="Q258" s="731"/>
      <c r="R258" s="655"/>
      <c r="S258" s="654"/>
      <c r="T258" s="654"/>
      <c r="U258" s="654"/>
      <c r="V258" s="654"/>
      <c r="W258" s="654"/>
      <c r="X258" s="654"/>
      <c r="Y258" s="369"/>
      <c r="Z258" s="654"/>
      <c r="AA258" s="654"/>
      <c r="AB258" s="654"/>
      <c r="AC258" s="708"/>
      <c r="AD258" s="648"/>
      <c r="AE258" s="648"/>
      <c r="AF258" s="726"/>
      <c r="AG258" s="728"/>
      <c r="AH258" s="656"/>
      <c r="AI258" s="656"/>
      <c r="AJ258" s="6"/>
      <c r="AK258" s="6"/>
      <c r="AL258" s="6"/>
      <c r="AM258" s="92"/>
      <c r="AN258" s="92"/>
      <c r="AO258" s="92"/>
      <c r="AP258" s="92"/>
      <c r="AQ258" s="92"/>
      <c r="AR258" s="92"/>
      <c r="AS258" s="79"/>
      <c r="AT258" s="92"/>
      <c r="AU258" s="92"/>
      <c r="AV258" s="92"/>
      <c r="AW258" s="92"/>
      <c r="AX258" s="92"/>
      <c r="AY258" s="92"/>
      <c r="AZ258" s="92"/>
      <c r="BA258" s="79"/>
      <c r="BB258" s="92"/>
      <c r="BC258" s="685"/>
    </row>
    <row r="259" spans="2:55" s="23" customFormat="1" ht="60.75" hidden="1" customHeight="1" outlineLevel="1" x14ac:dyDescent="0.25">
      <c r="B259" s="637"/>
      <c r="C259" s="639"/>
      <c r="D259" s="639"/>
      <c r="E259" s="639"/>
      <c r="F259" s="639"/>
      <c r="G259" s="639"/>
      <c r="H259" s="639"/>
      <c r="I259" s="25" t="s">
        <v>1216</v>
      </c>
      <c r="J259" s="25"/>
      <c r="K259" s="25"/>
      <c r="L259" s="25"/>
      <c r="M259" s="25" t="s">
        <v>121</v>
      </c>
      <c r="N259" s="25" t="s">
        <v>120</v>
      </c>
      <c r="O259" s="25"/>
      <c r="P259" s="25" t="s">
        <v>510</v>
      </c>
      <c r="Q259" s="25"/>
      <c r="R259" s="641"/>
      <c r="S259" s="639"/>
      <c r="T259" s="639"/>
      <c r="U259" s="639"/>
      <c r="V259" s="639"/>
      <c r="W259" s="639"/>
      <c r="X259" s="639"/>
      <c r="Y259" s="365"/>
      <c r="Z259" s="639"/>
      <c r="AA259" s="639"/>
      <c r="AB259" s="639"/>
      <c r="AC259" s="676"/>
      <c r="AD259" s="649"/>
      <c r="AE259" s="649"/>
      <c r="AF259" s="727"/>
      <c r="AG259" s="678"/>
      <c r="AH259" s="653"/>
      <c r="AI259" s="653"/>
      <c r="AJ259" s="6"/>
      <c r="AK259" s="6"/>
      <c r="AL259" s="6"/>
      <c r="AM259" s="92"/>
      <c r="AN259" s="92"/>
      <c r="AO259" s="92"/>
      <c r="AP259" s="92"/>
      <c r="AQ259" s="92"/>
      <c r="AR259" s="92"/>
      <c r="AS259" s="79"/>
      <c r="AT259" s="92"/>
      <c r="AU259" s="92"/>
      <c r="AV259" s="92"/>
      <c r="AW259" s="92"/>
      <c r="AX259" s="92"/>
      <c r="AY259" s="92"/>
      <c r="AZ259" s="92"/>
      <c r="BA259" s="79"/>
      <c r="BB259" s="92"/>
      <c r="BC259" s="685"/>
    </row>
    <row r="260" spans="2:55" s="23" customFormat="1" ht="29.25" hidden="1" customHeight="1" outlineLevel="1" x14ac:dyDescent="0.25">
      <c r="B260" s="636" t="str">
        <f>"М"&amp;COUNTA($C$257:C260)&amp;"_"&amp;MID(I260,5,3)&amp;"_"&amp;MID(S260,5,3)</f>
        <v>М2_153_152</v>
      </c>
      <c r="C260" s="638" t="s">
        <v>116</v>
      </c>
      <c r="D260" s="638" t="s">
        <v>116</v>
      </c>
      <c r="E260" s="638" t="s">
        <v>117</v>
      </c>
      <c r="F260" s="638" t="s">
        <v>116</v>
      </c>
      <c r="G260" s="638" t="s">
        <v>116</v>
      </c>
      <c r="H260" s="638" t="s">
        <v>116</v>
      </c>
      <c r="I260" s="25" t="s">
        <v>163</v>
      </c>
      <c r="J260" s="25"/>
      <c r="K260" s="25"/>
      <c r="L260" s="25"/>
      <c r="M260" s="25" t="s">
        <v>121</v>
      </c>
      <c r="N260" s="25" t="s">
        <v>120</v>
      </c>
      <c r="O260" s="25"/>
      <c r="P260" s="25" t="s">
        <v>140</v>
      </c>
      <c r="Q260" s="25"/>
      <c r="R260" s="640" t="s">
        <v>122</v>
      </c>
      <c r="S260" s="638" t="s">
        <v>158</v>
      </c>
      <c r="T260" s="638"/>
      <c r="U260" s="638"/>
      <c r="V260" s="638"/>
      <c r="W260" s="638" t="s">
        <v>121</v>
      </c>
      <c r="X260" s="638" t="s">
        <v>1214</v>
      </c>
      <c r="Y260" s="364"/>
      <c r="Z260" s="638"/>
      <c r="AA260" s="638" t="s">
        <v>1217</v>
      </c>
      <c r="AB260" s="638"/>
      <c r="AC260" s="675" t="str">
        <f t="shared" si="133"/>
        <v>по всем строкам гр.9 раздела 1 ф.0503153 &lt;&gt; стр.010
(В разрезе кодов классификации доходов бюджетов) гр.5 + 6 + 7 + 8 + 9 + 10 + 11 + 12 раздела 1 ф.0503152 - недопустимо.</v>
      </c>
      <c r="AD260" s="647" t="s">
        <v>123</v>
      </c>
      <c r="AE260" s="647" t="s">
        <v>123</v>
      </c>
      <c r="AF260" s="725"/>
      <c r="AG260" s="677"/>
      <c r="AH260" s="652" t="s">
        <v>6</v>
      </c>
      <c r="AI260" s="652"/>
      <c r="AJ260" s="6">
        <f t="shared" si="134"/>
        <v>0</v>
      </c>
      <c r="AK260" s="6">
        <f t="shared" si="135"/>
        <v>0</v>
      </c>
      <c r="AL260" s="6">
        <f t="shared" si="136"/>
        <v>1</v>
      </c>
      <c r="AM260" s="92" t="str">
        <f t="shared" si="137"/>
        <v>по всем строкам</v>
      </c>
      <c r="AN260" s="92" t="str">
        <f t="shared" si="138"/>
        <v/>
      </c>
      <c r="AO260" s="92" t="str">
        <f t="shared" si="139"/>
        <v xml:space="preserve"> гр.9</v>
      </c>
      <c r="AP260" s="92" t="str">
        <f t="shared" si="140"/>
        <v/>
      </c>
      <c r="AQ260" s="92" t="str">
        <f t="shared" si="141"/>
        <v xml:space="preserve"> раздела 1</v>
      </c>
      <c r="AR260" s="92" t="str">
        <f t="shared" si="142"/>
        <v xml:space="preserve"> ф.0503153</v>
      </c>
      <c r="AS260" s="79" t="str">
        <f t="shared" si="143"/>
        <v/>
      </c>
      <c r="AT260" s="92" t="str">
        <f t="shared" si="144"/>
        <v xml:space="preserve"> &lt;&gt;</v>
      </c>
      <c r="AU260" s="92" t="str">
        <f t="shared" si="145"/>
        <v xml:space="preserve"> стр.010
(В разрезе кодов классификации доходов бюджетов)</v>
      </c>
      <c r="AV260" s="92" t="str">
        <f t="shared" si="146"/>
        <v/>
      </c>
      <c r="AW260" s="92" t="str">
        <f t="shared" si="147"/>
        <v xml:space="preserve"> гр.5 + 6 + 7 + 8 + 9 + 10 + 11 + 12</v>
      </c>
      <c r="AX260" s="92" t="str">
        <f t="shared" si="148"/>
        <v/>
      </c>
      <c r="AY260" s="92" t="str">
        <f t="shared" si="149"/>
        <v xml:space="preserve"> раздела 1</v>
      </c>
      <c r="AZ260" s="92" t="str">
        <f t="shared" si="150"/>
        <v xml:space="preserve"> ф.0503152</v>
      </c>
      <c r="BA260" s="79" t="str">
        <f t="shared" si="151"/>
        <v/>
      </c>
      <c r="BB260" s="92" t="str">
        <f t="shared" si="152"/>
        <v xml:space="preserve"> - недопустимо.</v>
      </c>
      <c r="BC260" s="685"/>
    </row>
    <row r="261" spans="2:55" s="23" customFormat="1" ht="16.5" hidden="1" customHeight="1" outlineLevel="1" x14ac:dyDescent="0.25">
      <c r="B261" s="650"/>
      <c r="C261" s="654"/>
      <c r="D261" s="654"/>
      <c r="E261" s="654"/>
      <c r="F261" s="654"/>
      <c r="G261" s="654"/>
      <c r="H261" s="654"/>
      <c r="I261" s="729" t="s">
        <v>117</v>
      </c>
      <c r="J261" s="730"/>
      <c r="K261" s="730"/>
      <c r="L261" s="730"/>
      <c r="M261" s="730"/>
      <c r="N261" s="730"/>
      <c r="O261" s="730"/>
      <c r="P261" s="730"/>
      <c r="Q261" s="731"/>
      <c r="R261" s="655"/>
      <c r="S261" s="654"/>
      <c r="T261" s="654"/>
      <c r="U261" s="654"/>
      <c r="V261" s="654"/>
      <c r="W261" s="654"/>
      <c r="X261" s="654"/>
      <c r="Y261" s="369"/>
      <c r="Z261" s="654"/>
      <c r="AA261" s="654"/>
      <c r="AB261" s="654"/>
      <c r="AC261" s="708"/>
      <c r="AD261" s="648"/>
      <c r="AE261" s="648"/>
      <c r="AF261" s="726"/>
      <c r="AG261" s="728"/>
      <c r="AH261" s="656"/>
      <c r="AI261" s="656"/>
      <c r="AJ261" s="6"/>
      <c r="AK261" s="6"/>
      <c r="AL261" s="6"/>
      <c r="AM261" s="92"/>
      <c r="AN261" s="92"/>
      <c r="AO261" s="92"/>
      <c r="AP261" s="92"/>
      <c r="AQ261" s="92"/>
      <c r="AR261" s="92"/>
      <c r="AS261" s="79"/>
      <c r="AT261" s="92"/>
      <c r="AU261" s="92"/>
      <c r="AV261" s="92"/>
      <c r="AW261" s="92"/>
      <c r="AX261" s="92"/>
      <c r="AY261" s="92"/>
      <c r="AZ261" s="92"/>
      <c r="BA261" s="79"/>
      <c r="BB261" s="92"/>
      <c r="BC261" s="685"/>
    </row>
    <row r="262" spans="2:55" s="23" customFormat="1" ht="29.25" hidden="1" customHeight="1" outlineLevel="1" x14ac:dyDescent="0.25">
      <c r="B262" s="637"/>
      <c r="C262" s="639"/>
      <c r="D262" s="639"/>
      <c r="E262" s="639"/>
      <c r="F262" s="639"/>
      <c r="G262" s="639"/>
      <c r="H262" s="639"/>
      <c r="I262" s="25" t="s">
        <v>1216</v>
      </c>
      <c r="J262" s="25"/>
      <c r="K262" s="25"/>
      <c r="L262" s="25"/>
      <c r="M262" s="25" t="s">
        <v>121</v>
      </c>
      <c r="N262" s="25" t="s">
        <v>120</v>
      </c>
      <c r="O262" s="25"/>
      <c r="P262" s="25" t="s">
        <v>492</v>
      </c>
      <c r="Q262" s="25"/>
      <c r="R262" s="641"/>
      <c r="S262" s="639"/>
      <c r="T262" s="639"/>
      <c r="U262" s="639"/>
      <c r="V262" s="639"/>
      <c r="W262" s="639"/>
      <c r="X262" s="639"/>
      <c r="Y262" s="365"/>
      <c r="Z262" s="639"/>
      <c r="AA262" s="639"/>
      <c r="AB262" s="639"/>
      <c r="AC262" s="676"/>
      <c r="AD262" s="649"/>
      <c r="AE262" s="649"/>
      <c r="AF262" s="727"/>
      <c r="AG262" s="678"/>
      <c r="AH262" s="653"/>
      <c r="AI262" s="653"/>
      <c r="AJ262" s="6"/>
      <c r="AK262" s="6"/>
      <c r="AL262" s="6"/>
      <c r="AM262" s="92"/>
      <c r="AN262" s="92"/>
      <c r="AO262" s="92"/>
      <c r="AP262" s="92"/>
      <c r="AQ262" s="92"/>
      <c r="AR262" s="92"/>
      <c r="AS262" s="79"/>
      <c r="AT262" s="92"/>
      <c r="AU262" s="92"/>
      <c r="AV262" s="92"/>
      <c r="AW262" s="92"/>
      <c r="AX262" s="92"/>
      <c r="AY262" s="92"/>
      <c r="AZ262" s="92"/>
      <c r="BA262" s="79"/>
      <c r="BB262" s="92"/>
      <c r="BC262" s="685"/>
    </row>
    <row r="263" spans="2:55" s="23" customFormat="1" ht="57" hidden="1" customHeight="1" outlineLevel="1" x14ac:dyDescent="0.25">
      <c r="B263" s="636" t="str">
        <f>"М"&amp;COUNTA($C$257:C263)&amp;"_"&amp;MID(I263,5,3)&amp;"_"&amp;MID(S263,5,3)</f>
        <v>М3_153_152</v>
      </c>
      <c r="C263" s="638" t="s">
        <v>116</v>
      </c>
      <c r="D263" s="638" t="s">
        <v>116</v>
      </c>
      <c r="E263" s="638" t="s">
        <v>117</v>
      </c>
      <c r="F263" s="638" t="s">
        <v>116</v>
      </c>
      <c r="G263" s="638" t="s">
        <v>116</v>
      </c>
      <c r="H263" s="638" t="s">
        <v>116</v>
      </c>
      <c r="I263" s="25" t="s">
        <v>163</v>
      </c>
      <c r="J263" s="25" t="s">
        <v>1057</v>
      </c>
      <c r="K263" s="25"/>
      <c r="L263" s="25"/>
      <c r="M263" s="25" t="s">
        <v>121</v>
      </c>
      <c r="N263" s="25" t="s">
        <v>506</v>
      </c>
      <c r="O263" s="25"/>
      <c r="P263" s="25" t="s">
        <v>1218</v>
      </c>
      <c r="Q263" s="25"/>
      <c r="R263" s="640" t="s">
        <v>122</v>
      </c>
      <c r="S263" s="638" t="s">
        <v>158</v>
      </c>
      <c r="T263" s="638"/>
      <c r="U263" s="638"/>
      <c r="V263" s="638"/>
      <c r="W263" s="638" t="s">
        <v>121</v>
      </c>
      <c r="X263" s="638" t="s">
        <v>1219</v>
      </c>
      <c r="Y263" s="364"/>
      <c r="Z263" s="638" t="s">
        <v>1220</v>
      </c>
      <c r="AA263" s="638" t="s">
        <v>134</v>
      </c>
      <c r="AB263" s="638"/>
      <c r="AC263" s="675" t="str">
        <f t="shared" si="133"/>
        <v>стр.итоговая гр.8 + 13 раздела 1 ф.0503153 (ТОФК &lt;&gt; 8500) &lt;&gt; стр.010
(итоговая) (кроме стр.10302141010000110,
10302142010000110,
10302143010000110,
10302190010000110,
10302210010000110,
10302220010000110,
10302200010000110,
10302410010000110) гр.4 раздела 1 ф.0503152 - недопустимо.</v>
      </c>
      <c r="AD263" s="647" t="s">
        <v>123</v>
      </c>
      <c r="AE263" s="647" t="s">
        <v>123</v>
      </c>
      <c r="AF263" s="725"/>
      <c r="AG263" s="677"/>
      <c r="AH263" s="652" t="s">
        <v>6</v>
      </c>
      <c r="AI263" s="652"/>
      <c r="AJ263" s="6">
        <f t="shared" si="134"/>
        <v>0</v>
      </c>
      <c r="AK263" s="6">
        <f t="shared" si="135"/>
        <v>0</v>
      </c>
      <c r="AL263" s="6">
        <f t="shared" si="136"/>
        <v>1</v>
      </c>
      <c r="AM263" s="92" t="str">
        <f t="shared" si="137"/>
        <v>стр.итоговая</v>
      </c>
      <c r="AN263" s="92" t="str">
        <f t="shared" si="138"/>
        <v/>
      </c>
      <c r="AO263" s="92" t="str">
        <f t="shared" si="139"/>
        <v xml:space="preserve"> гр.8 + 13</v>
      </c>
      <c r="AP263" s="92" t="str">
        <f t="shared" si="140"/>
        <v/>
      </c>
      <c r="AQ263" s="92" t="str">
        <f t="shared" si="141"/>
        <v xml:space="preserve"> раздела 1</v>
      </c>
      <c r="AR263" s="92" t="str">
        <f t="shared" si="142"/>
        <v xml:space="preserve"> ф.0503153</v>
      </c>
      <c r="AS263" s="79" t="str">
        <f t="shared" si="143"/>
        <v xml:space="preserve"> (ТОФК &lt;&gt; 8500)</v>
      </c>
      <c r="AT263" s="92" t="str">
        <f t="shared" si="144"/>
        <v xml:space="preserve"> &lt;&gt;</v>
      </c>
      <c r="AU263" s="92" t="str">
        <f t="shared" si="145"/>
        <v xml:space="preserve"> стр.010
(итоговая)</v>
      </c>
      <c r="AV263" s="92" t="str">
        <f t="shared" si="146"/>
        <v xml:space="preserve"> (кроме стр.10302141010000110,
10302142010000110,
10302143010000110,
10302190010000110,
10302210010000110,
10302220010000110,
10302200010000110,
10302410010000110)</v>
      </c>
      <c r="AW263" s="92" t="str">
        <f t="shared" si="147"/>
        <v xml:space="preserve"> гр.4</v>
      </c>
      <c r="AX263" s="92" t="str">
        <f t="shared" si="148"/>
        <v/>
      </c>
      <c r="AY263" s="92" t="str">
        <f t="shared" si="149"/>
        <v xml:space="preserve"> раздела 1</v>
      </c>
      <c r="AZ263" s="92" t="str">
        <f t="shared" si="150"/>
        <v xml:space="preserve"> ф.0503152</v>
      </c>
      <c r="BA263" s="79" t="str">
        <f t="shared" si="151"/>
        <v/>
      </c>
      <c r="BB263" s="92" t="str">
        <f t="shared" si="152"/>
        <v xml:space="preserve"> - недопустимо.</v>
      </c>
      <c r="BC263" s="685"/>
    </row>
    <row r="264" spans="2:55" s="23" customFormat="1" hidden="1" outlineLevel="1" x14ac:dyDescent="0.25">
      <c r="B264" s="650"/>
      <c r="C264" s="654"/>
      <c r="D264" s="654"/>
      <c r="E264" s="654"/>
      <c r="F264" s="654"/>
      <c r="G264" s="654"/>
      <c r="H264" s="654"/>
      <c r="I264" s="729" t="s">
        <v>117</v>
      </c>
      <c r="J264" s="730"/>
      <c r="K264" s="730"/>
      <c r="L264" s="730"/>
      <c r="M264" s="730"/>
      <c r="N264" s="730"/>
      <c r="O264" s="730"/>
      <c r="P264" s="730"/>
      <c r="Q264" s="731"/>
      <c r="R264" s="655"/>
      <c r="S264" s="654"/>
      <c r="T264" s="654"/>
      <c r="U264" s="654"/>
      <c r="V264" s="654"/>
      <c r="W264" s="654"/>
      <c r="X264" s="654"/>
      <c r="Y264" s="369"/>
      <c r="Z264" s="654"/>
      <c r="AA264" s="654"/>
      <c r="AB264" s="654"/>
      <c r="AC264" s="708"/>
      <c r="AD264" s="648"/>
      <c r="AE264" s="648"/>
      <c r="AF264" s="726"/>
      <c r="AG264" s="728"/>
      <c r="AH264" s="656"/>
      <c r="AI264" s="656"/>
      <c r="AJ264" s="6"/>
      <c r="AK264" s="6"/>
      <c r="AL264" s="6"/>
      <c r="AM264" s="92"/>
      <c r="AN264" s="92"/>
      <c r="AO264" s="92"/>
      <c r="AP264" s="92"/>
      <c r="AQ264" s="92"/>
      <c r="AR264" s="92"/>
      <c r="AS264" s="79"/>
      <c r="AT264" s="92"/>
      <c r="AU264" s="92"/>
      <c r="AV264" s="92"/>
      <c r="AW264" s="92"/>
      <c r="AX264" s="92"/>
      <c r="AY264" s="92"/>
      <c r="AZ264" s="92"/>
      <c r="BA264" s="79"/>
      <c r="BB264" s="92"/>
      <c r="BC264" s="685"/>
    </row>
    <row r="265" spans="2:55" s="23" customFormat="1" ht="57" hidden="1" customHeight="1" outlineLevel="1" x14ac:dyDescent="0.25">
      <c r="B265" s="637"/>
      <c r="C265" s="639"/>
      <c r="D265" s="639"/>
      <c r="E265" s="639"/>
      <c r="F265" s="639"/>
      <c r="G265" s="639"/>
      <c r="H265" s="639"/>
      <c r="I265" s="25" t="s">
        <v>163</v>
      </c>
      <c r="J265" s="25" t="s">
        <v>1060</v>
      </c>
      <c r="K265" s="25"/>
      <c r="L265" s="25"/>
      <c r="M265" s="25" t="s">
        <v>121</v>
      </c>
      <c r="N265" s="25" t="s">
        <v>506</v>
      </c>
      <c r="O265" s="25"/>
      <c r="P265" s="25" t="s">
        <v>1221</v>
      </c>
      <c r="Q265" s="25"/>
      <c r="R265" s="641"/>
      <c r="S265" s="639"/>
      <c r="T265" s="639"/>
      <c r="U265" s="639"/>
      <c r="V265" s="639"/>
      <c r="W265" s="639"/>
      <c r="X265" s="639"/>
      <c r="Y265" s="365"/>
      <c r="Z265" s="639"/>
      <c r="AA265" s="639"/>
      <c r="AB265" s="639"/>
      <c r="AC265" s="676"/>
      <c r="AD265" s="649"/>
      <c r="AE265" s="649"/>
      <c r="AF265" s="727"/>
      <c r="AG265" s="678"/>
      <c r="AH265" s="653"/>
      <c r="AI265" s="653"/>
      <c r="AJ265" s="6"/>
      <c r="AK265" s="6"/>
      <c r="AL265" s="6"/>
      <c r="AM265" s="92"/>
      <c r="AN265" s="92"/>
      <c r="AO265" s="92"/>
      <c r="AP265" s="92"/>
      <c r="AQ265" s="92"/>
      <c r="AR265" s="92"/>
      <c r="AS265" s="79"/>
      <c r="AT265" s="92"/>
      <c r="AU265" s="92"/>
      <c r="AV265" s="92"/>
      <c r="AW265" s="92"/>
      <c r="AX265" s="92"/>
      <c r="AY265" s="92"/>
      <c r="AZ265" s="92"/>
      <c r="BA265" s="79"/>
      <c r="BB265" s="92"/>
      <c r="BC265" s="685"/>
    </row>
    <row r="266" spans="2:55" s="23" customFormat="1" ht="57" hidden="1" customHeight="1" outlineLevel="1" x14ac:dyDescent="0.25">
      <c r="B266" s="636" t="str">
        <f>"М"&amp;COUNTA($C$257:C266)&amp;"_"&amp;MID(I266,5,3)&amp;"_"&amp;MID(S266,5,3)</f>
        <v>М4_153_152</v>
      </c>
      <c r="C266" s="638" t="s">
        <v>116</v>
      </c>
      <c r="D266" s="638" t="s">
        <v>116</v>
      </c>
      <c r="E266" s="638" t="s">
        <v>117</v>
      </c>
      <c r="F266" s="638" t="s">
        <v>116</v>
      </c>
      <c r="G266" s="638" t="s">
        <v>116</v>
      </c>
      <c r="H266" s="638" t="s">
        <v>116</v>
      </c>
      <c r="I266" s="25" t="s">
        <v>163</v>
      </c>
      <c r="J266" s="25" t="s">
        <v>1057</v>
      </c>
      <c r="K266" s="25"/>
      <c r="L266" s="25"/>
      <c r="M266" s="25" t="s">
        <v>121</v>
      </c>
      <c r="N266" s="25" t="s">
        <v>507</v>
      </c>
      <c r="O266" s="25"/>
      <c r="P266" s="25" t="s">
        <v>1218</v>
      </c>
      <c r="Q266" s="25"/>
      <c r="R266" s="640" t="s">
        <v>122</v>
      </c>
      <c r="S266" s="638" t="s">
        <v>158</v>
      </c>
      <c r="T266" s="638"/>
      <c r="U266" s="638"/>
      <c r="V266" s="638"/>
      <c r="W266" s="638" t="s">
        <v>121</v>
      </c>
      <c r="X266" s="638" t="s">
        <v>1222</v>
      </c>
      <c r="Y266" s="364"/>
      <c r="Z266" s="638" t="s">
        <v>1223</v>
      </c>
      <c r="AA266" s="638" t="s">
        <v>134</v>
      </c>
      <c r="AB266" s="638"/>
      <c r="AC266" s="675" t="str">
        <f t="shared" si="133"/>
        <v>стр.детализированная гр.8 + 13 раздела 1 ф.0503153 (ТОФК &lt;&gt; 8500) &lt;&gt; стр.010
(детализированная) (кроме стр.10302141010000110,
10302142010000110,
10302143010000110,
10302144010000110,
10302190010000110,
10302210010000110,
10302220010000110,
10302200010000110,
10302410010000110) гр.4 раздела 1 ф.0503152 - недопустимо.</v>
      </c>
      <c r="AD266" s="647" t="s">
        <v>123</v>
      </c>
      <c r="AE266" s="647" t="s">
        <v>123</v>
      </c>
      <c r="AF266" s="725"/>
      <c r="AG266" s="677"/>
      <c r="AH266" s="652" t="s">
        <v>6</v>
      </c>
      <c r="AI266" s="652"/>
      <c r="AJ266" s="6">
        <f t="shared" si="134"/>
        <v>0</v>
      </c>
      <c r="AK266" s="6">
        <f t="shared" si="135"/>
        <v>0</v>
      </c>
      <c r="AL266" s="6">
        <f t="shared" si="136"/>
        <v>1</v>
      </c>
      <c r="AM266" s="92" t="str">
        <f t="shared" si="137"/>
        <v>стр.детализированная</v>
      </c>
      <c r="AN266" s="92" t="str">
        <f t="shared" si="138"/>
        <v/>
      </c>
      <c r="AO266" s="92" t="str">
        <f t="shared" si="139"/>
        <v xml:space="preserve"> гр.8 + 13</v>
      </c>
      <c r="AP266" s="92" t="str">
        <f t="shared" si="140"/>
        <v/>
      </c>
      <c r="AQ266" s="92" t="str">
        <f t="shared" si="141"/>
        <v xml:space="preserve"> раздела 1</v>
      </c>
      <c r="AR266" s="92" t="str">
        <f t="shared" si="142"/>
        <v xml:space="preserve"> ф.0503153</v>
      </c>
      <c r="AS266" s="79" t="str">
        <f t="shared" si="143"/>
        <v xml:space="preserve"> (ТОФК &lt;&gt; 8500)</v>
      </c>
      <c r="AT266" s="92" t="str">
        <f t="shared" si="144"/>
        <v xml:space="preserve"> &lt;&gt;</v>
      </c>
      <c r="AU266" s="92" t="str">
        <f t="shared" si="145"/>
        <v xml:space="preserve"> стр.010
(детализированная)</v>
      </c>
      <c r="AV266" s="92" t="str">
        <f t="shared" si="146"/>
        <v xml:space="preserve"> (кроме стр.10302141010000110,
10302142010000110,
10302143010000110,
10302144010000110,
10302190010000110,
10302210010000110,
10302220010000110,
10302200010000110,
10302410010000110)</v>
      </c>
      <c r="AW266" s="92" t="str">
        <f t="shared" si="147"/>
        <v xml:space="preserve"> гр.4</v>
      </c>
      <c r="AX266" s="92" t="str">
        <f t="shared" si="148"/>
        <v/>
      </c>
      <c r="AY266" s="92" t="str">
        <f t="shared" si="149"/>
        <v xml:space="preserve"> раздела 1</v>
      </c>
      <c r="AZ266" s="92" t="str">
        <f t="shared" si="150"/>
        <v xml:space="preserve"> ф.0503152</v>
      </c>
      <c r="BA266" s="79" t="str">
        <f t="shared" si="151"/>
        <v/>
      </c>
      <c r="BB266" s="92" t="str">
        <f t="shared" si="152"/>
        <v xml:space="preserve"> - недопустимо.</v>
      </c>
      <c r="BC266" s="685"/>
    </row>
    <row r="267" spans="2:55" s="23" customFormat="1" hidden="1" outlineLevel="1" x14ac:dyDescent="0.25">
      <c r="B267" s="650"/>
      <c r="C267" s="654"/>
      <c r="D267" s="654"/>
      <c r="E267" s="654"/>
      <c r="F267" s="654"/>
      <c r="G267" s="654"/>
      <c r="H267" s="654"/>
      <c r="I267" s="729" t="s">
        <v>117</v>
      </c>
      <c r="J267" s="730"/>
      <c r="K267" s="730"/>
      <c r="L267" s="730"/>
      <c r="M267" s="730"/>
      <c r="N267" s="730"/>
      <c r="O267" s="730"/>
      <c r="P267" s="730"/>
      <c r="Q267" s="731"/>
      <c r="R267" s="655"/>
      <c r="S267" s="654"/>
      <c r="T267" s="654"/>
      <c r="U267" s="654"/>
      <c r="V267" s="654"/>
      <c r="W267" s="654"/>
      <c r="X267" s="654"/>
      <c r="Y267" s="369"/>
      <c r="Z267" s="654"/>
      <c r="AA267" s="654"/>
      <c r="AB267" s="654"/>
      <c r="AC267" s="708"/>
      <c r="AD267" s="648"/>
      <c r="AE267" s="648"/>
      <c r="AF267" s="726"/>
      <c r="AG267" s="728"/>
      <c r="AH267" s="656"/>
      <c r="AI267" s="656"/>
      <c r="AJ267" s="6"/>
      <c r="AK267" s="6"/>
      <c r="AL267" s="6"/>
      <c r="AM267" s="92"/>
      <c r="AN267" s="92"/>
      <c r="AO267" s="92"/>
      <c r="AP267" s="92"/>
      <c r="AQ267" s="92"/>
      <c r="AR267" s="92"/>
      <c r="AS267" s="79"/>
      <c r="AT267" s="92"/>
      <c r="AU267" s="92"/>
      <c r="AV267" s="92"/>
      <c r="AW267" s="92"/>
      <c r="AX267" s="92"/>
      <c r="AY267" s="92"/>
      <c r="AZ267" s="92"/>
      <c r="BA267" s="79"/>
      <c r="BB267" s="92"/>
      <c r="BC267" s="685"/>
    </row>
    <row r="268" spans="2:55" s="23" customFormat="1" ht="62.25" hidden="1" customHeight="1" outlineLevel="1" x14ac:dyDescent="0.25">
      <c r="B268" s="637"/>
      <c r="C268" s="639"/>
      <c r="D268" s="639"/>
      <c r="E268" s="639"/>
      <c r="F268" s="639"/>
      <c r="G268" s="639"/>
      <c r="H268" s="639"/>
      <c r="I268" s="25" t="s">
        <v>163</v>
      </c>
      <c r="J268" s="25" t="s">
        <v>1060</v>
      </c>
      <c r="K268" s="25"/>
      <c r="L268" s="25"/>
      <c r="M268" s="25" t="s">
        <v>121</v>
      </c>
      <c r="N268" s="25" t="s">
        <v>507</v>
      </c>
      <c r="O268" s="25"/>
      <c r="P268" s="25" t="s">
        <v>1221</v>
      </c>
      <c r="Q268" s="25"/>
      <c r="R268" s="641"/>
      <c r="S268" s="639"/>
      <c r="T268" s="639"/>
      <c r="U268" s="639"/>
      <c r="V268" s="639"/>
      <c r="W268" s="639"/>
      <c r="X268" s="639"/>
      <c r="Y268" s="365"/>
      <c r="Z268" s="639"/>
      <c r="AA268" s="639"/>
      <c r="AB268" s="639"/>
      <c r="AC268" s="676"/>
      <c r="AD268" s="649"/>
      <c r="AE268" s="649"/>
      <c r="AF268" s="727"/>
      <c r="AG268" s="678"/>
      <c r="AH268" s="653"/>
      <c r="AI268" s="653"/>
      <c r="AJ268" s="6"/>
      <c r="AK268" s="6"/>
      <c r="AL268" s="6"/>
      <c r="AM268" s="92"/>
      <c r="AN268" s="92"/>
      <c r="AO268" s="92"/>
      <c r="AP268" s="92"/>
      <c r="AQ268" s="92"/>
      <c r="AR268" s="92"/>
      <c r="AS268" s="79"/>
      <c r="AT268" s="92"/>
      <c r="AU268" s="92"/>
      <c r="AV268" s="92"/>
      <c r="AW268" s="92"/>
      <c r="AX268" s="92"/>
      <c r="AY268" s="92"/>
      <c r="AZ268" s="92"/>
      <c r="BA268" s="79"/>
      <c r="BB268" s="92"/>
      <c r="BC268" s="685"/>
    </row>
    <row r="269" spans="2:55" s="23" customFormat="1" ht="27" hidden="1" customHeight="1" outlineLevel="1" x14ac:dyDescent="0.25">
      <c r="B269" s="636" t="str">
        <f>"М"&amp;COUNTA($C$257:C269)&amp;"_"&amp;MID(I269,5,3)&amp;"_"&amp;MID(S269,5,3)</f>
        <v>М5_153_152</v>
      </c>
      <c r="C269" s="638" t="s">
        <v>116</v>
      </c>
      <c r="D269" s="638" t="s">
        <v>116</v>
      </c>
      <c r="E269" s="638" t="s">
        <v>117</v>
      </c>
      <c r="F269" s="638" t="s">
        <v>116</v>
      </c>
      <c r="G269" s="638" t="s">
        <v>116</v>
      </c>
      <c r="H269" s="638" t="s">
        <v>116</v>
      </c>
      <c r="I269" s="25" t="s">
        <v>163</v>
      </c>
      <c r="J269" s="25" t="s">
        <v>1057</v>
      </c>
      <c r="K269" s="25"/>
      <c r="L269" s="25"/>
      <c r="M269" s="25" t="s">
        <v>121</v>
      </c>
      <c r="N269" s="25" t="s">
        <v>506</v>
      </c>
      <c r="O269" s="25"/>
      <c r="P269" s="25" t="s">
        <v>1224</v>
      </c>
      <c r="Q269" s="25"/>
      <c r="R269" s="640" t="s">
        <v>122</v>
      </c>
      <c r="S269" s="638" t="s">
        <v>158</v>
      </c>
      <c r="T269" s="638"/>
      <c r="U269" s="638"/>
      <c r="V269" s="638"/>
      <c r="W269" s="638" t="s">
        <v>121</v>
      </c>
      <c r="X269" s="638" t="s">
        <v>1219</v>
      </c>
      <c r="Y269" s="364"/>
      <c r="Z269" s="638"/>
      <c r="AA269" s="638" t="s">
        <v>1217</v>
      </c>
      <c r="AB269" s="638"/>
      <c r="AC269" s="675" t="str">
        <f t="shared" si="133"/>
        <v>стр.итоговая гр.9 + 14 раздела 1 ф.0503153 (ТОФК &lt;&gt; 8500) &lt;&gt; стр.010
(итоговая) гр.5 + 6 + 7 + 8 + 9 + 10 + 11 + 12 раздела 1 ф.0503152 - недопустимо.</v>
      </c>
      <c r="AD269" s="647" t="s">
        <v>123</v>
      </c>
      <c r="AE269" s="647" t="s">
        <v>123</v>
      </c>
      <c r="AF269" s="725"/>
      <c r="AG269" s="677"/>
      <c r="AH269" s="652" t="s">
        <v>6</v>
      </c>
      <c r="AI269" s="652"/>
      <c r="AJ269" s="6">
        <f t="shared" si="134"/>
        <v>0</v>
      </c>
      <c r="AK269" s="6">
        <f t="shared" si="135"/>
        <v>0</v>
      </c>
      <c r="AL269" s="6">
        <f t="shared" si="136"/>
        <v>1</v>
      </c>
      <c r="AM269" s="92" t="str">
        <f t="shared" si="137"/>
        <v>стр.итоговая</v>
      </c>
      <c r="AN269" s="92" t="str">
        <f t="shared" si="138"/>
        <v/>
      </c>
      <c r="AO269" s="92" t="str">
        <f t="shared" si="139"/>
        <v xml:space="preserve"> гр.9 + 14</v>
      </c>
      <c r="AP269" s="92" t="str">
        <f t="shared" si="140"/>
        <v/>
      </c>
      <c r="AQ269" s="92" t="str">
        <f t="shared" si="141"/>
        <v xml:space="preserve"> раздела 1</v>
      </c>
      <c r="AR269" s="92" t="str">
        <f t="shared" si="142"/>
        <v xml:space="preserve"> ф.0503153</v>
      </c>
      <c r="AS269" s="79" t="str">
        <f t="shared" si="143"/>
        <v xml:space="preserve"> (ТОФК &lt;&gt; 8500)</v>
      </c>
      <c r="AT269" s="92" t="str">
        <f t="shared" si="144"/>
        <v xml:space="preserve"> &lt;&gt;</v>
      </c>
      <c r="AU269" s="92" t="str">
        <f t="shared" si="145"/>
        <v xml:space="preserve"> стр.010
(итоговая)</v>
      </c>
      <c r="AV269" s="92" t="str">
        <f t="shared" si="146"/>
        <v/>
      </c>
      <c r="AW269" s="92" t="str">
        <f t="shared" si="147"/>
        <v xml:space="preserve"> гр.5 + 6 + 7 + 8 + 9 + 10 + 11 + 12</v>
      </c>
      <c r="AX269" s="92" t="str">
        <f t="shared" si="148"/>
        <v/>
      </c>
      <c r="AY269" s="92" t="str">
        <f t="shared" si="149"/>
        <v xml:space="preserve"> раздела 1</v>
      </c>
      <c r="AZ269" s="92" t="str">
        <f t="shared" si="150"/>
        <v xml:space="preserve"> ф.0503152</v>
      </c>
      <c r="BA269" s="79" t="str">
        <f t="shared" si="151"/>
        <v/>
      </c>
      <c r="BB269" s="92" t="str">
        <f t="shared" si="152"/>
        <v xml:space="preserve"> - недопустимо.</v>
      </c>
      <c r="BC269" s="685"/>
    </row>
    <row r="270" spans="2:55" s="23" customFormat="1" hidden="1" outlineLevel="1" x14ac:dyDescent="0.25">
      <c r="B270" s="650"/>
      <c r="C270" s="654"/>
      <c r="D270" s="654"/>
      <c r="E270" s="654"/>
      <c r="F270" s="654"/>
      <c r="G270" s="654"/>
      <c r="H270" s="654"/>
      <c r="I270" s="729" t="s">
        <v>117</v>
      </c>
      <c r="J270" s="730"/>
      <c r="K270" s="730"/>
      <c r="L270" s="730"/>
      <c r="M270" s="730"/>
      <c r="N270" s="730"/>
      <c r="O270" s="730"/>
      <c r="P270" s="730"/>
      <c r="Q270" s="731"/>
      <c r="R270" s="655"/>
      <c r="S270" s="654"/>
      <c r="T270" s="654"/>
      <c r="U270" s="654"/>
      <c r="V270" s="654"/>
      <c r="W270" s="654"/>
      <c r="X270" s="654"/>
      <c r="Y270" s="369"/>
      <c r="Z270" s="654"/>
      <c r="AA270" s="654"/>
      <c r="AB270" s="654"/>
      <c r="AC270" s="708"/>
      <c r="AD270" s="648"/>
      <c r="AE270" s="648"/>
      <c r="AF270" s="726"/>
      <c r="AG270" s="728"/>
      <c r="AH270" s="656"/>
      <c r="AI270" s="656"/>
      <c r="AJ270" s="6"/>
      <c r="AK270" s="6"/>
      <c r="AL270" s="6"/>
      <c r="AM270" s="92"/>
      <c r="AN270" s="92"/>
      <c r="AO270" s="92"/>
      <c r="AP270" s="92"/>
      <c r="AQ270" s="92"/>
      <c r="AR270" s="92"/>
      <c r="AS270" s="79"/>
      <c r="AT270" s="92"/>
      <c r="AU270" s="92"/>
      <c r="AV270" s="92"/>
      <c r="AW270" s="92"/>
      <c r="AX270" s="92"/>
      <c r="AY270" s="92"/>
      <c r="AZ270" s="92"/>
      <c r="BA270" s="79"/>
      <c r="BB270" s="92"/>
      <c r="BC270" s="685"/>
    </row>
    <row r="271" spans="2:55" s="23" customFormat="1" ht="27" hidden="1" customHeight="1" outlineLevel="1" x14ac:dyDescent="0.25">
      <c r="B271" s="637"/>
      <c r="C271" s="639"/>
      <c r="D271" s="639"/>
      <c r="E271" s="639"/>
      <c r="F271" s="639"/>
      <c r="G271" s="639"/>
      <c r="H271" s="639"/>
      <c r="I271" s="25" t="s">
        <v>163</v>
      </c>
      <c r="J271" s="25" t="s">
        <v>1060</v>
      </c>
      <c r="K271" s="25"/>
      <c r="L271" s="25"/>
      <c r="M271" s="25" t="s">
        <v>121</v>
      </c>
      <c r="N271" s="25" t="s">
        <v>506</v>
      </c>
      <c r="O271" s="25"/>
      <c r="P271" s="25" t="s">
        <v>1225</v>
      </c>
      <c r="Q271" s="25"/>
      <c r="R271" s="641"/>
      <c r="S271" s="639"/>
      <c r="T271" s="639"/>
      <c r="U271" s="639"/>
      <c r="V271" s="639"/>
      <c r="W271" s="639"/>
      <c r="X271" s="639"/>
      <c r="Y271" s="365"/>
      <c r="Z271" s="639"/>
      <c r="AA271" s="639"/>
      <c r="AB271" s="639"/>
      <c r="AC271" s="676"/>
      <c r="AD271" s="649"/>
      <c r="AE271" s="649"/>
      <c r="AF271" s="727"/>
      <c r="AG271" s="678"/>
      <c r="AH271" s="653"/>
      <c r="AI271" s="653"/>
      <c r="AJ271" s="6"/>
      <c r="AK271" s="6"/>
      <c r="AL271" s="6"/>
      <c r="AM271" s="92"/>
      <c r="AN271" s="92"/>
      <c r="AO271" s="92"/>
      <c r="AP271" s="92"/>
      <c r="AQ271" s="92"/>
      <c r="AR271" s="92"/>
      <c r="AS271" s="79"/>
      <c r="AT271" s="92"/>
      <c r="AU271" s="92"/>
      <c r="AV271" s="92"/>
      <c r="AW271" s="92"/>
      <c r="AX271" s="92"/>
      <c r="AY271" s="92"/>
      <c r="AZ271" s="92"/>
      <c r="BA271" s="79"/>
      <c r="BB271" s="92"/>
      <c r="BC271" s="685"/>
    </row>
    <row r="272" spans="2:55" s="23" customFormat="1" ht="27" hidden="1" customHeight="1" outlineLevel="1" x14ac:dyDescent="0.25">
      <c r="B272" s="636" t="str">
        <f>"М"&amp;COUNTA($C$257:C272)&amp;"_"&amp;MID(I272,5,3)&amp;"_"&amp;MID(S272,5,3)</f>
        <v>М6_153_152</v>
      </c>
      <c r="C272" s="638" t="s">
        <v>116</v>
      </c>
      <c r="D272" s="638" t="s">
        <v>116</v>
      </c>
      <c r="E272" s="638" t="s">
        <v>117</v>
      </c>
      <c r="F272" s="638" t="s">
        <v>116</v>
      </c>
      <c r="G272" s="638" t="s">
        <v>116</v>
      </c>
      <c r="H272" s="638" t="s">
        <v>116</v>
      </c>
      <c r="I272" s="25" t="s">
        <v>163</v>
      </c>
      <c r="J272" s="25" t="s">
        <v>1057</v>
      </c>
      <c r="K272" s="25"/>
      <c r="L272" s="25"/>
      <c r="M272" s="25" t="s">
        <v>121</v>
      </c>
      <c r="N272" s="25" t="s">
        <v>507</v>
      </c>
      <c r="O272" s="25"/>
      <c r="P272" s="25" t="s">
        <v>1224</v>
      </c>
      <c r="Q272" s="25"/>
      <c r="R272" s="640" t="s">
        <v>122</v>
      </c>
      <c r="S272" s="638" t="s">
        <v>158</v>
      </c>
      <c r="T272" s="638"/>
      <c r="U272" s="638"/>
      <c r="V272" s="638"/>
      <c r="W272" s="638" t="s">
        <v>121</v>
      </c>
      <c r="X272" s="638" t="s">
        <v>1222</v>
      </c>
      <c r="Y272" s="364"/>
      <c r="Z272" s="638"/>
      <c r="AA272" s="638" t="s">
        <v>1217</v>
      </c>
      <c r="AB272" s="638"/>
      <c r="AC272" s="675" t="str">
        <f t="shared" si="133"/>
        <v>стр.детализированная гр.9 + 14 раздела 1 ф.0503153 (ТОФК &lt;&gt; 8500) &lt;&gt; стр.010
(детализированная) гр.5 + 6 + 7 + 8 + 9 + 10 + 11 + 12 раздела 1 ф.0503152 - недопустимо.</v>
      </c>
      <c r="AD272" s="647" t="s">
        <v>123</v>
      </c>
      <c r="AE272" s="647" t="s">
        <v>123</v>
      </c>
      <c r="AF272" s="725"/>
      <c r="AG272" s="677"/>
      <c r="AH272" s="652" t="s">
        <v>6</v>
      </c>
      <c r="AI272" s="652"/>
      <c r="AJ272" s="6">
        <f t="shared" si="134"/>
        <v>0</v>
      </c>
      <c r="AK272" s="6">
        <f t="shared" si="135"/>
        <v>0</v>
      </c>
      <c r="AL272" s="6">
        <f t="shared" si="136"/>
        <v>1</v>
      </c>
      <c r="AM272" s="92" t="str">
        <f t="shared" si="137"/>
        <v>стр.детализированная</v>
      </c>
      <c r="AN272" s="92" t="str">
        <f t="shared" si="138"/>
        <v/>
      </c>
      <c r="AO272" s="92" t="str">
        <f t="shared" si="139"/>
        <v xml:space="preserve"> гр.9 + 14</v>
      </c>
      <c r="AP272" s="92" t="str">
        <f t="shared" si="140"/>
        <v/>
      </c>
      <c r="AQ272" s="92" t="str">
        <f t="shared" si="141"/>
        <v xml:space="preserve"> раздела 1</v>
      </c>
      <c r="AR272" s="92" t="str">
        <f t="shared" si="142"/>
        <v xml:space="preserve"> ф.0503153</v>
      </c>
      <c r="AS272" s="79" t="str">
        <f t="shared" si="143"/>
        <v xml:space="preserve"> (ТОФК &lt;&gt; 8500)</v>
      </c>
      <c r="AT272" s="92" t="str">
        <f t="shared" si="144"/>
        <v xml:space="preserve"> &lt;&gt;</v>
      </c>
      <c r="AU272" s="92" t="str">
        <f t="shared" si="145"/>
        <v xml:space="preserve"> стр.010
(детализированная)</v>
      </c>
      <c r="AV272" s="92" t="str">
        <f t="shared" si="146"/>
        <v/>
      </c>
      <c r="AW272" s="92" t="str">
        <f t="shared" si="147"/>
        <v xml:space="preserve"> гр.5 + 6 + 7 + 8 + 9 + 10 + 11 + 12</v>
      </c>
      <c r="AX272" s="92" t="str">
        <f t="shared" si="148"/>
        <v/>
      </c>
      <c r="AY272" s="92" t="str">
        <f t="shared" si="149"/>
        <v xml:space="preserve"> раздела 1</v>
      </c>
      <c r="AZ272" s="92" t="str">
        <f t="shared" si="150"/>
        <v xml:space="preserve"> ф.0503152</v>
      </c>
      <c r="BA272" s="79" t="str">
        <f t="shared" si="151"/>
        <v/>
      </c>
      <c r="BB272" s="92" t="str">
        <f t="shared" si="152"/>
        <v xml:space="preserve"> - недопустимо.</v>
      </c>
      <c r="BC272" s="685"/>
    </row>
    <row r="273" spans="2:55" s="23" customFormat="1" hidden="1" outlineLevel="1" x14ac:dyDescent="0.25">
      <c r="B273" s="650"/>
      <c r="C273" s="654"/>
      <c r="D273" s="654"/>
      <c r="E273" s="654"/>
      <c r="F273" s="654"/>
      <c r="G273" s="654"/>
      <c r="H273" s="654"/>
      <c r="I273" s="729" t="s">
        <v>117</v>
      </c>
      <c r="J273" s="730"/>
      <c r="K273" s="730"/>
      <c r="L273" s="730"/>
      <c r="M273" s="730"/>
      <c r="N273" s="730"/>
      <c r="O273" s="730"/>
      <c r="P273" s="730"/>
      <c r="Q273" s="731"/>
      <c r="R273" s="655"/>
      <c r="S273" s="654"/>
      <c r="T273" s="654"/>
      <c r="U273" s="654"/>
      <c r="V273" s="654"/>
      <c r="W273" s="654"/>
      <c r="X273" s="654"/>
      <c r="Y273" s="369"/>
      <c r="Z273" s="654"/>
      <c r="AA273" s="654"/>
      <c r="AB273" s="654"/>
      <c r="AC273" s="708"/>
      <c r="AD273" s="648"/>
      <c r="AE273" s="648"/>
      <c r="AF273" s="726"/>
      <c r="AG273" s="728"/>
      <c r="AH273" s="656"/>
      <c r="AI273" s="656"/>
      <c r="AJ273" s="6"/>
      <c r="AK273" s="6"/>
      <c r="AL273" s="6"/>
      <c r="AM273" s="92"/>
      <c r="AN273" s="92"/>
      <c r="AO273" s="92"/>
      <c r="AP273" s="92"/>
      <c r="AQ273" s="92"/>
      <c r="AR273" s="92"/>
      <c r="AS273" s="79"/>
      <c r="AT273" s="92"/>
      <c r="AU273" s="92"/>
      <c r="AV273" s="92"/>
      <c r="AW273" s="92"/>
      <c r="AX273" s="92"/>
      <c r="AY273" s="92"/>
      <c r="AZ273" s="92"/>
      <c r="BA273" s="79"/>
      <c r="BB273" s="92"/>
      <c r="BC273" s="685"/>
    </row>
    <row r="274" spans="2:55" s="23" customFormat="1" ht="27" hidden="1" customHeight="1" outlineLevel="1" x14ac:dyDescent="0.25">
      <c r="B274" s="637"/>
      <c r="C274" s="639"/>
      <c r="D274" s="639"/>
      <c r="E274" s="639"/>
      <c r="F274" s="639"/>
      <c r="G274" s="639"/>
      <c r="H274" s="639"/>
      <c r="I274" s="25" t="s">
        <v>163</v>
      </c>
      <c r="J274" s="25" t="s">
        <v>1060</v>
      </c>
      <c r="K274" s="25"/>
      <c r="L274" s="25"/>
      <c r="M274" s="25" t="s">
        <v>121</v>
      </c>
      <c r="N274" s="25" t="s">
        <v>507</v>
      </c>
      <c r="O274" s="25"/>
      <c r="P274" s="25" t="s">
        <v>1225</v>
      </c>
      <c r="Q274" s="25"/>
      <c r="R274" s="641"/>
      <c r="S274" s="639"/>
      <c r="T274" s="639"/>
      <c r="U274" s="639"/>
      <c r="V274" s="639"/>
      <c r="W274" s="639"/>
      <c r="X274" s="639"/>
      <c r="Y274" s="365"/>
      <c r="Z274" s="639"/>
      <c r="AA274" s="639"/>
      <c r="AB274" s="639"/>
      <c r="AC274" s="676"/>
      <c r="AD274" s="649"/>
      <c r="AE274" s="649"/>
      <c r="AF274" s="727"/>
      <c r="AG274" s="678"/>
      <c r="AH274" s="653"/>
      <c r="AI274" s="653"/>
      <c r="AJ274" s="6"/>
      <c r="AK274" s="6"/>
      <c r="AL274" s="6"/>
      <c r="AM274" s="92"/>
      <c r="AN274" s="92"/>
      <c r="AO274" s="92"/>
      <c r="AP274" s="92"/>
      <c r="AQ274" s="92"/>
      <c r="AR274" s="92"/>
      <c r="AS274" s="79"/>
      <c r="AT274" s="92"/>
      <c r="AU274" s="92"/>
      <c r="AV274" s="92"/>
      <c r="AW274" s="92"/>
      <c r="AX274" s="92"/>
      <c r="AY274" s="92"/>
      <c r="AZ274" s="92"/>
      <c r="BA274" s="79"/>
      <c r="BB274" s="92"/>
      <c r="BC274" s="685"/>
    </row>
    <row r="275" spans="2:55" s="23" customFormat="1" ht="15" customHeight="1" collapsed="1" x14ac:dyDescent="0.25">
      <c r="B275" s="623" t="s">
        <v>1226</v>
      </c>
      <c r="C275" s="624"/>
      <c r="D275" s="624"/>
      <c r="E275" s="624"/>
      <c r="F275" s="624"/>
      <c r="G275" s="624"/>
      <c r="H275" s="624"/>
      <c r="I275" s="624"/>
      <c r="J275" s="624"/>
      <c r="K275" s="624"/>
      <c r="L275" s="624"/>
      <c r="M275" s="624"/>
      <c r="N275" s="624"/>
      <c r="O275" s="624"/>
      <c r="P275" s="624"/>
      <c r="Q275" s="624"/>
      <c r="R275" s="624"/>
      <c r="S275" s="624"/>
      <c r="T275" s="624"/>
      <c r="U275" s="624"/>
      <c r="V275" s="624"/>
      <c r="W275" s="624"/>
      <c r="X275" s="624"/>
      <c r="Y275" s="624"/>
      <c r="Z275" s="624"/>
      <c r="AA275" s="624"/>
      <c r="AB275" s="624"/>
      <c r="AC275" s="624"/>
      <c r="AD275" s="624"/>
      <c r="AE275" s="624"/>
      <c r="AF275" s="624"/>
      <c r="AG275" s="153"/>
      <c r="AH275" s="32"/>
      <c r="AI275" s="32"/>
      <c r="AJ275" s="6">
        <f t="shared" si="134"/>
        <v>0</v>
      </c>
      <c r="AK275" s="6">
        <f t="shared" si="135"/>
        <v>0</v>
      </c>
      <c r="AL275" s="6">
        <f t="shared" si="136"/>
        <v>0</v>
      </c>
      <c r="AM275" s="157"/>
      <c r="AN275" s="157"/>
      <c r="AO275" s="157"/>
      <c r="AP275" s="157"/>
      <c r="AQ275" s="157"/>
      <c r="AR275" s="157"/>
      <c r="AS275" s="158"/>
      <c r="AT275" s="157"/>
      <c r="AU275" s="157"/>
      <c r="AV275" s="157"/>
      <c r="AW275" s="157"/>
      <c r="AX275" s="157"/>
      <c r="AY275" s="157"/>
      <c r="AZ275" s="157"/>
      <c r="BA275" s="158"/>
      <c r="BB275" s="157"/>
    </row>
    <row r="276" spans="2:55" s="23" customFormat="1" ht="63.75" hidden="1" customHeight="1" outlineLevel="1" x14ac:dyDescent="0.25">
      <c r="B276" s="636" t="str">
        <f>"М"&amp;COUNTA($C$276:C276)&amp;"_"&amp;MID(I276,5,3)&amp;"_111_"&amp;MID(S276,5,3)</f>
        <v>М1_154_111_154</v>
      </c>
      <c r="C276" s="638" t="s">
        <v>116</v>
      </c>
      <c r="D276" s="638" t="s">
        <v>116</v>
      </c>
      <c r="E276" s="688" t="s">
        <v>116</v>
      </c>
      <c r="F276" s="638" t="s">
        <v>116</v>
      </c>
      <c r="G276" s="638" t="s">
        <v>117</v>
      </c>
      <c r="H276" s="638" t="s">
        <v>116</v>
      </c>
      <c r="I276" s="25" t="s">
        <v>165</v>
      </c>
      <c r="J276" s="25" t="s">
        <v>1129</v>
      </c>
      <c r="K276" s="25"/>
      <c r="L276" s="25"/>
      <c r="M276" s="25" t="s">
        <v>121</v>
      </c>
      <c r="N276" s="25" t="s">
        <v>1227</v>
      </c>
      <c r="O276" s="25"/>
      <c r="P276" s="25" t="s">
        <v>125</v>
      </c>
      <c r="Q276" s="25"/>
      <c r="R276" s="640" t="s">
        <v>122</v>
      </c>
      <c r="S276" s="638" t="s">
        <v>165</v>
      </c>
      <c r="T276" s="638" t="s">
        <v>1129</v>
      </c>
      <c r="U276" s="57"/>
      <c r="V276" s="57"/>
      <c r="W276" s="638" t="s">
        <v>125</v>
      </c>
      <c r="X276" s="638" t="s">
        <v>778</v>
      </c>
      <c r="Y276" s="364"/>
      <c r="Z276" s="638"/>
      <c r="AA276" s="638" t="s">
        <v>138</v>
      </c>
      <c r="AB276" s="638"/>
      <c r="AC276" s="675" t="str">
        <f t="shared" si="133"/>
        <v>стр.013 + 014 + 015 + 020 гр.3 раздела 1 ф.0503154 (тек.год) &lt;&gt; стр.Всего гр.6 раздела 3 ф.0503154 (тек.год) - Допускается расхождение на суммы, отнесенные органами Федерального казначейства к невыясненным поступлениям в прошлом отчетном периоде, учтенным в составе общего остатка на счете по учету средств клиентов (на отдельном «техническом счете»), а также на суммы в пути в части расчетов между головными учреждениями и ему подведомственными обособленными подразделениями</v>
      </c>
      <c r="AD276" s="647" t="s">
        <v>271</v>
      </c>
      <c r="AE276" s="647" t="s">
        <v>271</v>
      </c>
      <c r="AF276" s="725" t="s">
        <v>1228</v>
      </c>
      <c r="AG276" s="677">
        <v>45335.721956018519</v>
      </c>
      <c r="AH276" s="652" t="s">
        <v>4</v>
      </c>
      <c r="AI276" s="652" t="s">
        <v>271</v>
      </c>
      <c r="AJ276" s="6">
        <f t="shared" si="134"/>
        <v>1</v>
      </c>
      <c r="AK276" s="6">
        <f t="shared" si="135"/>
        <v>0</v>
      </c>
      <c r="AL276" s="6">
        <f t="shared" si="136"/>
        <v>0</v>
      </c>
      <c r="AM276" s="92" t="str">
        <f t="shared" si="137"/>
        <v>стр.013 + 014 + 015 + 020</v>
      </c>
      <c r="AN276" s="92" t="str">
        <f t="shared" si="138"/>
        <v/>
      </c>
      <c r="AO276" s="92" t="str">
        <f t="shared" si="139"/>
        <v xml:space="preserve"> гр.3</v>
      </c>
      <c r="AP276" s="92" t="str">
        <f t="shared" si="140"/>
        <v/>
      </c>
      <c r="AQ276" s="92" t="str">
        <f t="shared" si="141"/>
        <v xml:space="preserve"> раздела 1</v>
      </c>
      <c r="AR276" s="92" t="str">
        <f t="shared" si="142"/>
        <v xml:space="preserve"> ф.0503154</v>
      </c>
      <c r="AS276" s="79" t="str">
        <f t="shared" si="143"/>
        <v xml:space="preserve"> (тек.год)</v>
      </c>
      <c r="AT276" s="92" t="str">
        <f t="shared" si="144"/>
        <v xml:space="preserve"> &lt;&gt;</v>
      </c>
      <c r="AU276" s="92" t="str">
        <f t="shared" si="145"/>
        <v xml:space="preserve"> стр.Всего</v>
      </c>
      <c r="AV276" s="92" t="str">
        <f t="shared" si="146"/>
        <v/>
      </c>
      <c r="AW276" s="92" t="str">
        <f t="shared" si="147"/>
        <v xml:space="preserve"> гр.6</v>
      </c>
      <c r="AX276" s="92" t="str">
        <f t="shared" si="148"/>
        <v/>
      </c>
      <c r="AY276" s="92" t="str">
        <f t="shared" si="149"/>
        <v xml:space="preserve"> раздела 3</v>
      </c>
      <c r="AZ276" s="92" t="str">
        <f t="shared" si="150"/>
        <v xml:space="preserve"> ф.0503154</v>
      </c>
      <c r="BA276" s="79" t="str">
        <f t="shared" si="151"/>
        <v xml:space="preserve"> (тек.год)</v>
      </c>
      <c r="BB276" s="92" t="str">
        <f t="shared" si="152"/>
        <v xml:space="preserve"> - Допускается расхождение на суммы, отнесенные органами Федерального казначейства к невыясненным поступлениям в прошлом отчетном периоде, учтенным в составе общего остатка на счете по учету средств клиентов (на отдельном «техническом счете»), а также на суммы в пути в части расчетов между головными учреждениями и ему подведомственными обособленными подразделениями</v>
      </c>
      <c r="BC276" s="685" t="s">
        <v>1229</v>
      </c>
    </row>
    <row r="277" spans="2:55" s="23" customFormat="1" ht="12" hidden="1" customHeight="1" outlineLevel="1" x14ac:dyDescent="0.25">
      <c r="B277" s="650"/>
      <c r="C277" s="654"/>
      <c r="D277" s="654"/>
      <c r="E277" s="654"/>
      <c r="F277" s="654"/>
      <c r="G277" s="654"/>
      <c r="H277" s="654"/>
      <c r="I277" s="729" t="s">
        <v>117</v>
      </c>
      <c r="J277" s="730"/>
      <c r="K277" s="730"/>
      <c r="L277" s="730"/>
      <c r="M277" s="730"/>
      <c r="N277" s="730"/>
      <c r="O277" s="730"/>
      <c r="P277" s="730"/>
      <c r="Q277" s="731"/>
      <c r="R277" s="655"/>
      <c r="S277" s="654"/>
      <c r="T277" s="654"/>
      <c r="U277" s="72"/>
      <c r="V277" s="72"/>
      <c r="W277" s="654"/>
      <c r="X277" s="654"/>
      <c r="Y277" s="369"/>
      <c r="Z277" s="654"/>
      <c r="AA277" s="654"/>
      <c r="AB277" s="654"/>
      <c r="AC277" s="708"/>
      <c r="AD277" s="648"/>
      <c r="AE277" s="648"/>
      <c r="AF277" s="726"/>
      <c r="AG277" s="728"/>
      <c r="AH277" s="656"/>
      <c r="AI277" s="656"/>
      <c r="AJ277" s="6"/>
      <c r="AK277" s="6"/>
      <c r="AL277" s="6"/>
      <c r="AM277" s="92"/>
      <c r="AN277" s="92"/>
      <c r="AO277" s="92"/>
      <c r="AP277" s="92"/>
      <c r="AQ277" s="92"/>
      <c r="AR277" s="92"/>
      <c r="AS277" s="79"/>
      <c r="AT277" s="92"/>
      <c r="AU277" s="92"/>
      <c r="AV277" s="92"/>
      <c r="AW277" s="92"/>
      <c r="AX277" s="92"/>
      <c r="AY277" s="92"/>
      <c r="AZ277" s="92"/>
      <c r="BA277" s="79"/>
      <c r="BB277" s="92"/>
      <c r="BC277" s="685"/>
    </row>
    <row r="278" spans="2:55" s="23" customFormat="1" ht="63.75" hidden="1" customHeight="1" outlineLevel="1" x14ac:dyDescent="0.25">
      <c r="B278" s="637"/>
      <c r="C278" s="639"/>
      <c r="D278" s="639"/>
      <c r="E278" s="639"/>
      <c r="F278" s="639"/>
      <c r="G278" s="639"/>
      <c r="H278" s="639"/>
      <c r="I278" s="25" t="s">
        <v>126</v>
      </c>
      <c r="J278" s="25" t="s">
        <v>1155</v>
      </c>
      <c r="K278" s="25"/>
      <c r="L278" s="25"/>
      <c r="M278" s="25" t="s">
        <v>121</v>
      </c>
      <c r="N278" s="25" t="s">
        <v>1137</v>
      </c>
      <c r="O278" s="25"/>
      <c r="P278" s="354" t="s">
        <v>1550</v>
      </c>
      <c r="Q278" s="25"/>
      <c r="R278" s="641"/>
      <c r="S278" s="639"/>
      <c r="T278" s="639"/>
      <c r="U278" s="55"/>
      <c r="V278" s="55"/>
      <c r="W278" s="639"/>
      <c r="X278" s="639"/>
      <c r="Y278" s="365"/>
      <c r="Z278" s="639"/>
      <c r="AA278" s="639"/>
      <c r="AB278" s="639"/>
      <c r="AC278" s="676"/>
      <c r="AD278" s="649"/>
      <c r="AE278" s="649"/>
      <c r="AF278" s="727"/>
      <c r="AG278" s="678"/>
      <c r="AH278" s="653"/>
      <c r="AI278" s="653"/>
      <c r="AJ278" s="6"/>
      <c r="AK278" s="6"/>
      <c r="AL278" s="6"/>
      <c r="AM278" s="92"/>
      <c r="AN278" s="92"/>
      <c r="AO278" s="92"/>
      <c r="AP278" s="92"/>
      <c r="AQ278" s="92"/>
      <c r="AR278" s="92"/>
      <c r="AS278" s="79"/>
      <c r="AT278" s="92"/>
      <c r="AU278" s="92"/>
      <c r="AV278" s="92"/>
      <c r="AW278" s="92"/>
      <c r="AX278" s="92"/>
      <c r="AY278" s="92"/>
      <c r="AZ278" s="92"/>
      <c r="BA278" s="79"/>
      <c r="BB278" s="92"/>
      <c r="BC278" s="685"/>
    </row>
    <row r="279" spans="2:55" s="23" customFormat="1" ht="80.25" hidden="1" customHeight="1" outlineLevel="1" x14ac:dyDescent="0.25">
      <c r="B279" s="636" t="str">
        <f>"М"&amp;COUNTA($C$276:C279)&amp;"_"&amp;MID(I279,5,3)&amp;"_111_"&amp;MID(S279,5,3)</f>
        <v>М2_154_111_154</v>
      </c>
      <c r="C279" s="638" t="s">
        <v>116</v>
      </c>
      <c r="D279" s="638" t="s">
        <v>116</v>
      </c>
      <c r="E279" s="688" t="s">
        <v>116</v>
      </c>
      <c r="F279" s="638" t="s">
        <v>116</v>
      </c>
      <c r="G279" s="638" t="s">
        <v>117</v>
      </c>
      <c r="H279" s="638" t="s">
        <v>116</v>
      </c>
      <c r="I279" s="25" t="s">
        <v>165</v>
      </c>
      <c r="J279" s="25" t="s">
        <v>1129</v>
      </c>
      <c r="K279" s="25"/>
      <c r="L279" s="25"/>
      <c r="M279" s="25" t="s">
        <v>121</v>
      </c>
      <c r="N279" s="25" t="s">
        <v>1230</v>
      </c>
      <c r="O279" s="25"/>
      <c r="P279" s="25" t="s">
        <v>134</v>
      </c>
      <c r="Q279" s="25"/>
      <c r="R279" s="640" t="s">
        <v>122</v>
      </c>
      <c r="S279" s="638" t="s">
        <v>165</v>
      </c>
      <c r="T279" s="638" t="s">
        <v>1129</v>
      </c>
      <c r="U279" s="57"/>
      <c r="V279" s="57"/>
      <c r="W279" s="638" t="s">
        <v>125</v>
      </c>
      <c r="X279" s="638" t="s">
        <v>778</v>
      </c>
      <c r="Y279" s="364"/>
      <c r="Z279" s="638"/>
      <c r="AA279" s="638" t="s">
        <v>422</v>
      </c>
      <c r="AB279" s="638"/>
      <c r="AC279" s="675" t="str">
        <f t="shared" si="133"/>
        <v>стр.013 + 014 + 015 + 020 + 040 гр.4 раздела 1 ф.0503154 (тек.год) &lt;&gt; стр.Всего гр.7 раздела 3 ф.0503154 (тек.год) - Допускается расхождение на суммы, отнесенные органами Федерального казначейства к невыясненным поступлениям, учтенным в составе общего остатка на счете по учету средств клиентов (на отдельном «техническом счете»), а также на суммы в пути в части расчетов между головными учреждениями и ему подведомственными обособленными подразделениями</v>
      </c>
      <c r="AD279" s="647" t="s">
        <v>271</v>
      </c>
      <c r="AE279" s="647" t="s">
        <v>271</v>
      </c>
      <c r="AF279" s="725" t="s">
        <v>1231</v>
      </c>
      <c r="AG279" s="677">
        <v>45335.721979166665</v>
      </c>
      <c r="AH279" s="652" t="s">
        <v>4</v>
      </c>
      <c r="AI279" s="652" t="s">
        <v>271</v>
      </c>
      <c r="AJ279" s="6">
        <f t="shared" si="134"/>
        <v>1</v>
      </c>
      <c r="AK279" s="6">
        <f t="shared" si="135"/>
        <v>0</v>
      </c>
      <c r="AL279" s="6">
        <f t="shared" si="136"/>
        <v>0</v>
      </c>
      <c r="AM279" s="92" t="str">
        <f t="shared" si="137"/>
        <v>стр.013 + 014 + 015 + 020 + 040</v>
      </c>
      <c r="AN279" s="92" t="str">
        <f t="shared" si="138"/>
        <v/>
      </c>
      <c r="AO279" s="92" t="str">
        <f t="shared" si="139"/>
        <v xml:space="preserve"> гр.4</v>
      </c>
      <c r="AP279" s="92" t="str">
        <f t="shared" si="140"/>
        <v/>
      </c>
      <c r="AQ279" s="92" t="str">
        <f t="shared" si="141"/>
        <v xml:space="preserve"> раздела 1</v>
      </c>
      <c r="AR279" s="92" t="str">
        <f t="shared" si="142"/>
        <v xml:space="preserve"> ф.0503154</v>
      </c>
      <c r="AS279" s="79" t="str">
        <f t="shared" si="143"/>
        <v xml:space="preserve"> (тек.год)</v>
      </c>
      <c r="AT279" s="92" t="str">
        <f t="shared" si="144"/>
        <v xml:space="preserve"> &lt;&gt;</v>
      </c>
      <c r="AU279" s="92" t="str">
        <f t="shared" si="145"/>
        <v xml:space="preserve"> стр.Всего</v>
      </c>
      <c r="AV279" s="92" t="str">
        <f t="shared" si="146"/>
        <v/>
      </c>
      <c r="AW279" s="92" t="str">
        <f t="shared" si="147"/>
        <v xml:space="preserve"> гр.7</v>
      </c>
      <c r="AX279" s="92" t="str">
        <f t="shared" si="148"/>
        <v/>
      </c>
      <c r="AY279" s="92" t="str">
        <f t="shared" si="149"/>
        <v xml:space="preserve"> раздела 3</v>
      </c>
      <c r="AZ279" s="92" t="str">
        <f t="shared" si="150"/>
        <v xml:space="preserve"> ф.0503154</v>
      </c>
      <c r="BA279" s="79" t="str">
        <f t="shared" si="151"/>
        <v xml:space="preserve"> (тек.год)</v>
      </c>
      <c r="BB279" s="92" t="str">
        <f t="shared" si="152"/>
        <v xml:space="preserve"> - Допускается расхождение на суммы, отнесенные органами Федерального казначейства к невыясненным поступлениям, учтенным в составе общего остатка на счете по учету средств клиентов (на отдельном «техническом счете»), а также на суммы в пути в части расчетов между головными учреждениями и ему подведомственными обособленными подразделениями</v>
      </c>
      <c r="BC279" s="685" t="s">
        <v>1232</v>
      </c>
    </row>
    <row r="280" spans="2:55" s="23" customFormat="1" ht="10.5" hidden="1" customHeight="1" outlineLevel="1" x14ac:dyDescent="0.25">
      <c r="B280" s="650"/>
      <c r="C280" s="654"/>
      <c r="D280" s="654"/>
      <c r="E280" s="654"/>
      <c r="F280" s="654"/>
      <c r="G280" s="654"/>
      <c r="H280" s="654"/>
      <c r="I280" s="729" t="s">
        <v>117</v>
      </c>
      <c r="J280" s="730"/>
      <c r="K280" s="730"/>
      <c r="L280" s="730"/>
      <c r="M280" s="730"/>
      <c r="N280" s="730"/>
      <c r="O280" s="730"/>
      <c r="P280" s="730"/>
      <c r="Q280" s="731"/>
      <c r="R280" s="655"/>
      <c r="S280" s="654"/>
      <c r="T280" s="654"/>
      <c r="U280" s="72"/>
      <c r="V280" s="72"/>
      <c r="W280" s="654"/>
      <c r="X280" s="654"/>
      <c r="Y280" s="369"/>
      <c r="Z280" s="654"/>
      <c r="AA280" s="654"/>
      <c r="AB280" s="654"/>
      <c r="AC280" s="708"/>
      <c r="AD280" s="648"/>
      <c r="AE280" s="648"/>
      <c r="AF280" s="726"/>
      <c r="AG280" s="728"/>
      <c r="AH280" s="656"/>
      <c r="AI280" s="656"/>
      <c r="AJ280" s="6"/>
      <c r="AK280" s="6"/>
      <c r="AL280" s="6"/>
      <c r="AM280" s="92"/>
      <c r="AN280" s="92"/>
      <c r="AO280" s="92"/>
      <c r="AP280" s="92"/>
      <c r="AQ280" s="92"/>
      <c r="AR280" s="92"/>
      <c r="AS280" s="79"/>
      <c r="AT280" s="92"/>
      <c r="AU280" s="92"/>
      <c r="AV280" s="92"/>
      <c r="AW280" s="92"/>
      <c r="AX280" s="92"/>
      <c r="AY280" s="92"/>
      <c r="AZ280" s="92"/>
      <c r="BA280" s="79"/>
      <c r="BB280" s="92"/>
      <c r="BC280" s="685"/>
    </row>
    <row r="281" spans="2:55" s="23" customFormat="1" ht="80.25" hidden="1" customHeight="1" outlineLevel="1" x14ac:dyDescent="0.25">
      <c r="B281" s="637"/>
      <c r="C281" s="639"/>
      <c r="D281" s="639"/>
      <c r="E281" s="639"/>
      <c r="F281" s="639"/>
      <c r="G281" s="639"/>
      <c r="H281" s="639"/>
      <c r="I281" s="25" t="s">
        <v>126</v>
      </c>
      <c r="J281" s="25" t="s">
        <v>1155</v>
      </c>
      <c r="K281" s="25"/>
      <c r="L281" s="25"/>
      <c r="M281" s="25" t="s">
        <v>121</v>
      </c>
      <c r="N281" s="25" t="s">
        <v>1137</v>
      </c>
      <c r="O281" s="25"/>
      <c r="P281" s="251" t="s">
        <v>1550</v>
      </c>
      <c r="Q281" s="25"/>
      <c r="R281" s="641"/>
      <c r="S281" s="639"/>
      <c r="T281" s="639"/>
      <c r="U281" s="55"/>
      <c r="V281" s="55"/>
      <c r="W281" s="639"/>
      <c r="X281" s="639"/>
      <c r="Y281" s="365"/>
      <c r="Z281" s="639"/>
      <c r="AA281" s="639"/>
      <c r="AB281" s="639"/>
      <c r="AC281" s="676"/>
      <c r="AD281" s="649"/>
      <c r="AE281" s="649"/>
      <c r="AF281" s="727"/>
      <c r="AG281" s="678"/>
      <c r="AH281" s="653"/>
      <c r="AI281" s="653"/>
      <c r="AJ281" s="6"/>
      <c r="AK281" s="6"/>
      <c r="AL281" s="6"/>
      <c r="AM281" s="92"/>
      <c r="AN281" s="92"/>
      <c r="AO281" s="92"/>
      <c r="AP281" s="92"/>
      <c r="AQ281" s="92"/>
      <c r="AR281" s="92"/>
      <c r="AS281" s="79"/>
      <c r="AT281" s="92"/>
      <c r="AU281" s="92"/>
      <c r="AV281" s="92"/>
      <c r="AW281" s="92"/>
      <c r="AX281" s="92"/>
      <c r="AY281" s="92"/>
      <c r="AZ281" s="92"/>
      <c r="BA281" s="79"/>
      <c r="BB281" s="92"/>
      <c r="BC281" s="685"/>
    </row>
    <row r="282" spans="2:55" s="23" customFormat="1" ht="33" hidden="1" customHeight="1" outlineLevel="1" x14ac:dyDescent="0.25">
      <c r="B282" s="636" t="str">
        <f>"М"&amp;COUNTA($C$276:C282)&amp;"_"&amp;MID(I282,5,3)&amp;"_111_"&amp;MID(S282,5,3)</f>
        <v>М3_154_111_154</v>
      </c>
      <c r="C282" s="638" t="s">
        <v>116</v>
      </c>
      <c r="D282" s="638" t="s">
        <v>116</v>
      </c>
      <c r="E282" s="638" t="s">
        <v>116</v>
      </c>
      <c r="F282" s="638" t="s">
        <v>116</v>
      </c>
      <c r="G282" s="638" t="s">
        <v>117</v>
      </c>
      <c r="H282" s="638" t="s">
        <v>116</v>
      </c>
      <c r="I282" s="645" t="s">
        <v>165</v>
      </c>
      <c r="J282" s="645"/>
      <c r="K282" s="25"/>
      <c r="L282" s="25"/>
      <c r="M282" s="645" t="s">
        <v>131</v>
      </c>
      <c r="N282" s="645" t="s">
        <v>618</v>
      </c>
      <c r="O282" s="645"/>
      <c r="P282" s="645" t="s">
        <v>134</v>
      </c>
      <c r="Q282" s="645"/>
      <c r="R282" s="640" t="s">
        <v>122</v>
      </c>
      <c r="S282" s="57" t="s">
        <v>165</v>
      </c>
      <c r="T282" s="57"/>
      <c r="U282" s="57"/>
      <c r="V282" s="57"/>
      <c r="W282" s="57" t="s">
        <v>131</v>
      </c>
      <c r="X282" s="57" t="s">
        <v>618</v>
      </c>
      <c r="Y282" s="364"/>
      <c r="Z282" s="57"/>
      <c r="AA282" s="57" t="s">
        <v>125</v>
      </c>
      <c r="AB282" s="102"/>
      <c r="AC282" s="675" t="str">
        <f t="shared" si="133"/>
        <v>стр.210 гр.4 раздела 2 ф.0503154 &lt;&gt; стр.210 гр.3 раздела 2 ф.0503154 - недопустимо.</v>
      </c>
      <c r="AD282" s="647" t="s">
        <v>123</v>
      </c>
      <c r="AE282" s="647" t="s">
        <v>123</v>
      </c>
      <c r="AF282" s="725"/>
      <c r="AG282" s="677"/>
      <c r="AH282" s="652" t="s">
        <v>4</v>
      </c>
      <c r="AI282" s="652" t="s">
        <v>123</v>
      </c>
      <c r="AJ282" s="6">
        <f t="shared" si="134"/>
        <v>1</v>
      </c>
      <c r="AK282" s="6">
        <f t="shared" si="135"/>
        <v>0</v>
      </c>
      <c r="AL282" s="6">
        <f t="shared" si="136"/>
        <v>0</v>
      </c>
      <c r="AM282" s="92" t="str">
        <f t="shared" si="137"/>
        <v>стр.210</v>
      </c>
      <c r="AN282" s="92" t="str">
        <f t="shared" si="138"/>
        <v/>
      </c>
      <c r="AO282" s="92" t="str">
        <f t="shared" si="139"/>
        <v xml:space="preserve"> гр.4</v>
      </c>
      <c r="AP282" s="92" t="str">
        <f t="shared" si="140"/>
        <v/>
      </c>
      <c r="AQ282" s="92" t="str">
        <f t="shared" si="141"/>
        <v xml:space="preserve"> раздела 2</v>
      </c>
      <c r="AR282" s="92" t="str">
        <f t="shared" si="142"/>
        <v xml:space="preserve"> ф.0503154</v>
      </c>
      <c r="AS282" s="79" t="str">
        <f t="shared" si="143"/>
        <v/>
      </c>
      <c r="AT282" s="92" t="str">
        <f t="shared" si="144"/>
        <v xml:space="preserve"> &lt;&gt;</v>
      </c>
      <c r="AU282" s="92" t="str">
        <f t="shared" si="145"/>
        <v xml:space="preserve"> стр.210</v>
      </c>
      <c r="AV282" s="92" t="str">
        <f t="shared" si="146"/>
        <v/>
      </c>
      <c r="AW282" s="92" t="str">
        <f t="shared" si="147"/>
        <v xml:space="preserve"> гр.3</v>
      </c>
      <c r="AX282" s="92" t="str">
        <f t="shared" si="148"/>
        <v/>
      </c>
      <c r="AY282" s="92" t="str">
        <f t="shared" si="149"/>
        <v xml:space="preserve"> раздела 2</v>
      </c>
      <c r="AZ282" s="92" t="str">
        <f t="shared" si="150"/>
        <v xml:space="preserve"> ф.0503154</v>
      </c>
      <c r="BA282" s="79" t="str">
        <f t="shared" si="151"/>
        <v/>
      </c>
      <c r="BB282" s="92" t="str">
        <f t="shared" si="152"/>
        <v xml:space="preserve"> - недопустимо.</v>
      </c>
      <c r="BC282" s="685" t="s">
        <v>1233</v>
      </c>
    </row>
    <row r="283" spans="2:55" s="23" customFormat="1" ht="13.5" hidden="1" customHeight="1" outlineLevel="1" x14ac:dyDescent="0.25">
      <c r="B283" s="650"/>
      <c r="C283" s="654"/>
      <c r="D283" s="654"/>
      <c r="E283" s="654"/>
      <c r="F283" s="654"/>
      <c r="G283" s="654"/>
      <c r="H283" s="654"/>
      <c r="I283" s="645"/>
      <c r="J283" s="645"/>
      <c r="K283" s="25"/>
      <c r="L283" s="25"/>
      <c r="M283" s="645"/>
      <c r="N283" s="645"/>
      <c r="O283" s="645"/>
      <c r="P283" s="645"/>
      <c r="Q283" s="645"/>
      <c r="R283" s="655"/>
      <c r="S283" s="729" t="s">
        <v>117</v>
      </c>
      <c r="T283" s="730"/>
      <c r="U283" s="730"/>
      <c r="V283" s="730"/>
      <c r="W283" s="730"/>
      <c r="X283" s="730"/>
      <c r="Y283" s="730"/>
      <c r="Z283" s="730"/>
      <c r="AA283" s="730"/>
      <c r="AB283" s="731"/>
      <c r="AC283" s="708"/>
      <c r="AD283" s="648"/>
      <c r="AE283" s="648"/>
      <c r="AF283" s="726"/>
      <c r="AG283" s="728"/>
      <c r="AH283" s="656"/>
      <c r="AI283" s="656"/>
      <c r="AJ283" s="6"/>
      <c r="AK283" s="6"/>
      <c r="AL283" s="6"/>
      <c r="AM283" s="92"/>
      <c r="AN283" s="92"/>
      <c r="AO283" s="92"/>
      <c r="AP283" s="92"/>
      <c r="AQ283" s="92"/>
      <c r="AR283" s="92"/>
      <c r="AS283" s="79"/>
      <c r="AT283" s="92"/>
      <c r="AU283" s="92"/>
      <c r="AV283" s="92"/>
      <c r="AW283" s="92"/>
      <c r="AX283" s="92"/>
      <c r="AY283" s="92"/>
      <c r="AZ283" s="92"/>
      <c r="BA283" s="79"/>
      <c r="BB283" s="92"/>
      <c r="BC283" s="685"/>
    </row>
    <row r="284" spans="2:55" s="23" customFormat="1" ht="33" hidden="1" customHeight="1" outlineLevel="1" x14ac:dyDescent="0.25">
      <c r="B284" s="637"/>
      <c r="C284" s="639"/>
      <c r="D284" s="639"/>
      <c r="E284" s="639"/>
      <c r="F284" s="639"/>
      <c r="G284" s="639"/>
      <c r="H284" s="639"/>
      <c r="I284" s="645"/>
      <c r="J284" s="645"/>
      <c r="K284" s="25"/>
      <c r="L284" s="25"/>
      <c r="M284" s="645"/>
      <c r="N284" s="645"/>
      <c r="O284" s="645"/>
      <c r="P284" s="645"/>
      <c r="Q284" s="645"/>
      <c r="R284" s="641"/>
      <c r="S284" s="25" t="s">
        <v>126</v>
      </c>
      <c r="T284" s="25" t="s">
        <v>1234</v>
      </c>
      <c r="U284" s="25"/>
      <c r="V284" s="25"/>
      <c r="W284" s="25" t="s">
        <v>121</v>
      </c>
      <c r="X284" s="25" t="s">
        <v>580</v>
      </c>
      <c r="Y284" s="368"/>
      <c r="Z284" s="25"/>
      <c r="AA284" s="25" t="s">
        <v>1235</v>
      </c>
      <c r="AB284" s="25"/>
      <c r="AC284" s="676"/>
      <c r="AD284" s="649"/>
      <c r="AE284" s="649"/>
      <c r="AF284" s="727"/>
      <c r="AG284" s="678"/>
      <c r="AH284" s="653"/>
      <c r="AI284" s="653"/>
      <c r="AJ284" s="6"/>
      <c r="AK284" s="6"/>
      <c r="AL284" s="6"/>
      <c r="AM284" s="92"/>
      <c r="AN284" s="92"/>
      <c r="AO284" s="92"/>
      <c r="AP284" s="92"/>
      <c r="AQ284" s="92"/>
      <c r="AR284" s="92"/>
      <c r="AS284" s="79"/>
      <c r="AT284" s="92"/>
      <c r="AU284" s="92"/>
      <c r="AV284" s="92"/>
      <c r="AW284" s="92"/>
      <c r="AX284" s="92"/>
      <c r="AY284" s="92"/>
      <c r="AZ284" s="92"/>
      <c r="BA284" s="79"/>
      <c r="BB284" s="92"/>
      <c r="BC284" s="685"/>
    </row>
    <row r="285" spans="2:55" s="23" customFormat="1" ht="15" customHeight="1" collapsed="1" x14ac:dyDescent="0.25">
      <c r="B285" s="623" t="s">
        <v>1236</v>
      </c>
      <c r="C285" s="624"/>
      <c r="D285" s="624"/>
      <c r="E285" s="624"/>
      <c r="F285" s="624"/>
      <c r="G285" s="624"/>
      <c r="H285" s="624"/>
      <c r="I285" s="624"/>
      <c r="J285" s="624"/>
      <c r="K285" s="624"/>
      <c r="L285" s="624"/>
      <c r="M285" s="624"/>
      <c r="N285" s="624"/>
      <c r="O285" s="624"/>
      <c r="P285" s="624"/>
      <c r="Q285" s="624"/>
      <c r="R285" s="624"/>
      <c r="S285" s="624"/>
      <c r="T285" s="624"/>
      <c r="U285" s="624"/>
      <c r="V285" s="624"/>
      <c r="W285" s="624"/>
      <c r="X285" s="624"/>
      <c r="Y285" s="624"/>
      <c r="Z285" s="624"/>
      <c r="AA285" s="624"/>
      <c r="AB285" s="624"/>
      <c r="AC285" s="624"/>
      <c r="AD285" s="624"/>
      <c r="AE285" s="624"/>
      <c r="AF285" s="624"/>
      <c r="AG285" s="153"/>
      <c r="AH285" s="32"/>
      <c r="AI285" s="32"/>
      <c r="AJ285" s="6">
        <f t="shared" si="134"/>
        <v>0</v>
      </c>
      <c r="AK285" s="6">
        <f t="shared" si="135"/>
        <v>0</v>
      </c>
      <c r="AL285" s="6">
        <f t="shared" si="136"/>
        <v>0</v>
      </c>
      <c r="AM285" s="92"/>
      <c r="AN285" s="92"/>
      <c r="AO285" s="92"/>
      <c r="AP285" s="92"/>
      <c r="AQ285" s="92"/>
      <c r="AR285" s="92"/>
      <c r="AS285" s="79"/>
      <c r="AT285" s="92"/>
      <c r="AU285" s="92"/>
      <c r="AV285" s="92"/>
      <c r="AW285" s="92"/>
      <c r="AX285" s="92"/>
      <c r="AY285" s="92"/>
      <c r="AZ285" s="92"/>
      <c r="BA285" s="79"/>
      <c r="BB285" s="92"/>
    </row>
    <row r="286" spans="2:55" s="23" customFormat="1" ht="75" hidden="1" outlineLevel="1" x14ac:dyDescent="0.25">
      <c r="B286" s="24" t="str">
        <f>"М"&amp;COUNTA($C286:C$286)&amp;"_"&amp;MID(I286,5,3)&amp;"_6"&amp;MID(S286,6,2)</f>
        <v>М1_154_625</v>
      </c>
      <c r="C286" s="25" t="s">
        <v>116</v>
      </c>
      <c r="D286" s="25" t="s">
        <v>116</v>
      </c>
      <c r="E286" s="25" t="s">
        <v>117</v>
      </c>
      <c r="F286" s="25" t="s">
        <v>116</v>
      </c>
      <c r="G286" s="25" t="s">
        <v>117</v>
      </c>
      <c r="H286" s="25" t="s">
        <v>116</v>
      </c>
      <c r="I286" s="25" t="s">
        <v>165</v>
      </c>
      <c r="J286" s="251" t="s">
        <v>1312</v>
      </c>
      <c r="K286" s="25"/>
      <c r="L286" s="25"/>
      <c r="M286" s="25" t="s">
        <v>121</v>
      </c>
      <c r="N286" s="25" t="s">
        <v>1147</v>
      </c>
      <c r="O286" s="25"/>
      <c r="P286" s="25" t="s">
        <v>134</v>
      </c>
      <c r="Q286" s="25"/>
      <c r="R286" s="26" t="s">
        <v>122</v>
      </c>
      <c r="S286" s="25" t="s">
        <v>136</v>
      </c>
      <c r="T286" s="251" t="s">
        <v>1042</v>
      </c>
      <c r="U286" s="25"/>
      <c r="V286" s="25"/>
      <c r="W286" s="25" t="s">
        <v>1100</v>
      </c>
      <c r="X286" s="25" t="s">
        <v>1237</v>
      </c>
      <c r="Y286" s="368"/>
      <c r="Z286" s="25"/>
      <c r="AA286" s="25" t="s">
        <v>422</v>
      </c>
      <c r="AB286" s="25"/>
      <c r="AC286" s="90" t="str">
        <f t="shared" si="133"/>
        <v>стр.040 + 050 гр.4 раздела 1 ф.0503154 (кроме отчета на 1 января текущего финансового года) &lt;&gt; стр.8.21101.560 + 8.21200.560 + 9.21200.560 гр.7 раздела Денежные расчеты ф.0503125 (625ab + 625i) - только по ФБ
отрабатывать только на ф.0503154</v>
      </c>
      <c r="AD286" s="66" t="s">
        <v>123</v>
      </c>
      <c r="AE286" s="66" t="s">
        <v>123</v>
      </c>
      <c r="AF286" s="29" t="s">
        <v>1238</v>
      </c>
      <c r="AG286" s="30">
        <v>45622.44599537037</v>
      </c>
      <c r="AH286" s="32" t="s">
        <v>4</v>
      </c>
      <c r="AI286" s="32" t="s">
        <v>123</v>
      </c>
      <c r="AJ286" s="6">
        <f t="shared" si="134"/>
        <v>1</v>
      </c>
      <c r="AK286" s="6">
        <f t="shared" si="135"/>
        <v>0</v>
      </c>
      <c r="AL286" s="6">
        <f t="shared" si="136"/>
        <v>0</v>
      </c>
      <c r="AM286" s="92" t="str">
        <f t="shared" si="137"/>
        <v>стр.040 + 050</v>
      </c>
      <c r="AN286" s="92" t="str">
        <f t="shared" si="138"/>
        <v/>
      </c>
      <c r="AO286" s="92" t="str">
        <f t="shared" si="139"/>
        <v xml:space="preserve"> гр.4</v>
      </c>
      <c r="AP286" s="92" t="str">
        <f t="shared" si="140"/>
        <v/>
      </c>
      <c r="AQ286" s="92" t="str">
        <f t="shared" si="141"/>
        <v xml:space="preserve"> раздела 1</v>
      </c>
      <c r="AR286" s="92" t="str">
        <f t="shared" si="142"/>
        <v xml:space="preserve"> ф.0503154</v>
      </c>
      <c r="AS286" s="79" t="str">
        <f t="shared" si="143"/>
        <v xml:space="preserve"> (кроме отчета на 1 января текущего финансового года)</v>
      </c>
      <c r="AT286" s="92" t="str">
        <f t="shared" si="144"/>
        <v xml:space="preserve"> &lt;&gt;</v>
      </c>
      <c r="AU286" s="92" t="str">
        <f t="shared" si="145"/>
        <v xml:space="preserve"> стр.8.21101.560 + 8.21200.560 + 9.21200.560</v>
      </c>
      <c r="AV286" s="92" t="str">
        <f t="shared" si="146"/>
        <v/>
      </c>
      <c r="AW286" s="92" t="str">
        <f t="shared" si="147"/>
        <v xml:space="preserve"> гр.7</v>
      </c>
      <c r="AX286" s="92" t="str">
        <f t="shared" si="148"/>
        <v/>
      </c>
      <c r="AY286" s="92" t="str">
        <f t="shared" si="149"/>
        <v xml:space="preserve"> раздела Денежные расчеты</v>
      </c>
      <c r="AZ286" s="92" t="str">
        <f t="shared" si="150"/>
        <v xml:space="preserve"> ф.0503125</v>
      </c>
      <c r="BA286" s="79" t="str">
        <f t="shared" si="151"/>
        <v xml:space="preserve"> (625ab + 625i)</v>
      </c>
      <c r="BB286" s="92" t="str">
        <f t="shared" si="152"/>
        <v xml:space="preserve"> - только по ФБ
отрабатывать только на ф.0503154</v>
      </c>
      <c r="BC286" s="23" t="s">
        <v>1239</v>
      </c>
    </row>
    <row r="287" spans="2:55" s="23" customFormat="1" ht="85.5" hidden="1" outlineLevel="1" x14ac:dyDescent="0.25">
      <c r="B287" s="24" t="str">
        <f>"М"&amp;COUNTA($C$286:C287)&amp;"_"&amp;MID(I287,5,3)&amp;"_6"&amp;MID(S287,6,2)</f>
        <v>М2_154_625</v>
      </c>
      <c r="C287" s="25" t="s">
        <v>116</v>
      </c>
      <c r="D287" s="25" t="s">
        <v>116</v>
      </c>
      <c r="E287" s="25" t="s">
        <v>117</v>
      </c>
      <c r="F287" s="25" t="s">
        <v>116</v>
      </c>
      <c r="G287" s="25" t="s">
        <v>117</v>
      </c>
      <c r="H287" s="25" t="s">
        <v>116</v>
      </c>
      <c r="I287" s="25" t="s">
        <v>165</v>
      </c>
      <c r="J287" s="251" t="s">
        <v>1312</v>
      </c>
      <c r="K287" s="25"/>
      <c r="L287" s="25"/>
      <c r="M287" s="25" t="s">
        <v>131</v>
      </c>
      <c r="N287" s="25" t="s">
        <v>1149</v>
      </c>
      <c r="O287" s="25"/>
      <c r="P287" s="25" t="s">
        <v>134</v>
      </c>
      <c r="Q287" s="25"/>
      <c r="R287" s="26" t="s">
        <v>122</v>
      </c>
      <c r="S287" s="25" t="s">
        <v>136</v>
      </c>
      <c r="T287" s="25" t="s">
        <v>1042</v>
      </c>
      <c r="U287" s="25"/>
      <c r="V287" s="25"/>
      <c r="W287" s="25" t="s">
        <v>1100</v>
      </c>
      <c r="X287" s="25" t="s">
        <v>1240</v>
      </c>
      <c r="Y287" s="368"/>
      <c r="Z287" s="25"/>
      <c r="AA287" s="25" t="s">
        <v>143</v>
      </c>
      <c r="AB287" s="25"/>
      <c r="AC287" s="90" t="str">
        <f t="shared" si="133"/>
        <v>стр.110 + 120 гр.4 раздела 2 ф.0503154 (кроме отчета на 1 января текущего финансового года) &lt;&gt; стр.7.30900.730;
8.30900.730;
9.30900.730 гр.8 раздела Денежные расчеты ф.0503125 (625ab + 625i) - только по ФБ
отрабатывать только на ф.0503154</v>
      </c>
      <c r="AD287" s="66" t="s">
        <v>123</v>
      </c>
      <c r="AE287" s="66" t="s">
        <v>123</v>
      </c>
      <c r="AF287" s="29" t="s">
        <v>1238</v>
      </c>
      <c r="AG287" s="30">
        <v>45622.446018518516</v>
      </c>
      <c r="AH287" s="32" t="s">
        <v>4</v>
      </c>
      <c r="AI287" s="32" t="s">
        <v>123</v>
      </c>
      <c r="AJ287" s="6">
        <f t="shared" si="134"/>
        <v>1</v>
      </c>
      <c r="AK287" s="6">
        <f t="shared" si="135"/>
        <v>0</v>
      </c>
      <c r="AL287" s="6">
        <f t="shared" si="136"/>
        <v>0</v>
      </c>
      <c r="AM287" s="92" t="str">
        <f t="shared" si="137"/>
        <v>стр.110 + 120</v>
      </c>
      <c r="AN287" s="92" t="str">
        <f t="shared" si="138"/>
        <v/>
      </c>
      <c r="AO287" s="92" t="str">
        <f t="shared" si="139"/>
        <v xml:space="preserve"> гр.4</v>
      </c>
      <c r="AP287" s="92" t="str">
        <f t="shared" si="140"/>
        <v/>
      </c>
      <c r="AQ287" s="92" t="str">
        <f t="shared" si="141"/>
        <v xml:space="preserve"> раздела 2</v>
      </c>
      <c r="AR287" s="92" t="str">
        <f t="shared" si="142"/>
        <v xml:space="preserve"> ф.0503154</v>
      </c>
      <c r="AS287" s="79" t="str">
        <f t="shared" si="143"/>
        <v xml:space="preserve"> (кроме отчета на 1 января текущего финансового года)</v>
      </c>
      <c r="AT287" s="92" t="str">
        <f t="shared" si="144"/>
        <v xml:space="preserve"> &lt;&gt;</v>
      </c>
      <c r="AU287" s="92" t="str">
        <f t="shared" si="145"/>
        <v xml:space="preserve"> стр.7.30900.730;
8.30900.730;
9.30900.730</v>
      </c>
      <c r="AV287" s="92" t="str">
        <f t="shared" si="146"/>
        <v/>
      </c>
      <c r="AW287" s="92" t="str">
        <f t="shared" si="147"/>
        <v xml:space="preserve"> гр.8</v>
      </c>
      <c r="AX287" s="92" t="str">
        <f t="shared" si="148"/>
        <v/>
      </c>
      <c r="AY287" s="92" t="str">
        <f t="shared" si="149"/>
        <v xml:space="preserve"> раздела Денежные расчеты</v>
      </c>
      <c r="AZ287" s="92" t="str">
        <f t="shared" si="150"/>
        <v xml:space="preserve"> ф.0503125</v>
      </c>
      <c r="BA287" s="79" t="str">
        <f t="shared" si="151"/>
        <v xml:space="preserve"> (625ab + 625i)</v>
      </c>
      <c r="BB287" s="92" t="str">
        <f t="shared" si="152"/>
        <v xml:space="preserve"> - только по ФБ
отрабатывать только на ф.0503154</v>
      </c>
      <c r="BC287" s="23" t="s">
        <v>1241</v>
      </c>
    </row>
    <row r="288" spans="2:55" s="23" customFormat="1" collapsed="1" x14ac:dyDescent="0.25">
      <c r="B288" s="623" t="s">
        <v>1242</v>
      </c>
      <c r="C288" s="624"/>
      <c r="D288" s="624"/>
      <c r="E288" s="624"/>
      <c r="F288" s="624"/>
      <c r="G288" s="624"/>
      <c r="H288" s="624"/>
      <c r="I288" s="624"/>
      <c r="J288" s="624"/>
      <c r="K288" s="624"/>
      <c r="L288" s="624"/>
      <c r="M288" s="624"/>
      <c r="N288" s="624"/>
      <c r="O288" s="624"/>
      <c r="P288" s="624"/>
      <c r="Q288" s="624"/>
      <c r="R288" s="624"/>
      <c r="S288" s="624"/>
      <c r="T288" s="624"/>
      <c r="U288" s="624"/>
      <c r="V288" s="624"/>
      <c r="W288" s="624"/>
      <c r="X288" s="624"/>
      <c r="Y288" s="624"/>
      <c r="Z288" s="624"/>
      <c r="AA288" s="624"/>
      <c r="AB288" s="624"/>
      <c r="AC288" s="624"/>
      <c r="AD288" s="624"/>
      <c r="AE288" s="624"/>
      <c r="AF288" s="624"/>
      <c r="AG288" s="153"/>
      <c r="AH288" s="32"/>
      <c r="AI288" s="32"/>
      <c r="AJ288" s="6">
        <f t="shared" si="134"/>
        <v>0</v>
      </c>
      <c r="AK288" s="6">
        <f t="shared" si="135"/>
        <v>0</v>
      </c>
      <c r="AL288" s="6">
        <f t="shared" si="136"/>
        <v>0</v>
      </c>
      <c r="AM288" s="92"/>
      <c r="AN288" s="92"/>
      <c r="AO288" s="92"/>
      <c r="AP288" s="92"/>
      <c r="AQ288" s="92"/>
      <c r="AR288" s="92"/>
      <c r="AS288" s="79"/>
      <c r="AT288" s="92"/>
      <c r="AU288" s="92"/>
      <c r="AV288" s="92"/>
      <c r="AW288" s="92"/>
      <c r="AX288" s="92"/>
      <c r="AY288" s="92"/>
      <c r="AZ288" s="92"/>
      <c r="BA288" s="79"/>
      <c r="BB288" s="92"/>
    </row>
    <row r="289" spans="2:55" s="23" customFormat="1" ht="105" hidden="1" outlineLevel="1" x14ac:dyDescent="0.25">
      <c r="B289" s="24" t="str">
        <f>"М"&amp;COUNTA($C289:C$295)&amp;"_"&amp;MID(I289,5,3)&amp;"_"&amp;MID(S289,5,3)</f>
        <v>М5_154_154</v>
      </c>
      <c r="C289" s="25" t="s">
        <v>116</v>
      </c>
      <c r="D289" s="25" t="s">
        <v>116</v>
      </c>
      <c r="E289" s="25" t="s">
        <v>117</v>
      </c>
      <c r="F289" s="25" t="s">
        <v>116</v>
      </c>
      <c r="G289" s="25" t="s">
        <v>117</v>
      </c>
      <c r="H289" s="25" t="s">
        <v>116</v>
      </c>
      <c r="I289" s="25" t="s">
        <v>165</v>
      </c>
      <c r="J289" s="25" t="s">
        <v>1152</v>
      </c>
      <c r="K289" s="25"/>
      <c r="L289" s="25"/>
      <c r="M289" s="25" t="s">
        <v>121</v>
      </c>
      <c r="N289" s="25" t="s">
        <v>120</v>
      </c>
      <c r="O289" s="25" t="s">
        <v>665</v>
      </c>
      <c r="P289" s="25" t="s">
        <v>125</v>
      </c>
      <c r="Q289" s="25"/>
      <c r="R289" s="26" t="s">
        <v>122</v>
      </c>
      <c r="S289" s="25" t="s">
        <v>165</v>
      </c>
      <c r="T289" s="25" t="s">
        <v>1153</v>
      </c>
      <c r="U289" s="25"/>
      <c r="V289" s="25"/>
      <c r="W289" s="25" t="s">
        <v>121</v>
      </c>
      <c r="X289" s="25" t="s">
        <v>120</v>
      </c>
      <c r="Y289" s="368"/>
      <c r="Z289" s="25" t="s">
        <v>665</v>
      </c>
      <c r="AA289" s="25" t="s">
        <v>134</v>
      </c>
      <c r="AB289" s="25"/>
      <c r="AC289" s="90" t="str">
        <f t="shared" si="133"/>
        <v>по всем строкам (кроме стр.040, 050) гр.3 раздела 1 ф.0503154 ((на 1–ое число месяца текущего финансового года, за исключением 1 января)) &lt;&gt; соответствующим строкам (кроме стр.040, 050) гр.4 раздела 1 ф.0503154 ((на 1 января текущего финансового года)) - по соответствующим ОКТМО</v>
      </c>
      <c r="AD289" s="66" t="s">
        <v>271</v>
      </c>
      <c r="AE289" s="66" t="s">
        <v>271</v>
      </c>
      <c r="AF289" s="29" t="s">
        <v>1243</v>
      </c>
      <c r="AG289" s="30"/>
      <c r="AH289" s="32" t="s">
        <v>4</v>
      </c>
      <c r="AI289" s="32" t="s">
        <v>271</v>
      </c>
      <c r="AJ289" s="6">
        <f t="shared" si="134"/>
        <v>1</v>
      </c>
      <c r="AK289" s="6">
        <f t="shared" si="135"/>
        <v>0</v>
      </c>
      <c r="AL289" s="6">
        <f t="shared" si="136"/>
        <v>0</v>
      </c>
      <c r="AM289" s="92" t="str">
        <f t="shared" si="137"/>
        <v>по всем строкам</v>
      </c>
      <c r="AN289" s="92" t="str">
        <f t="shared" si="138"/>
        <v xml:space="preserve"> (кроме стр.040, 050)</v>
      </c>
      <c r="AO289" s="92" t="str">
        <f t="shared" si="139"/>
        <v xml:space="preserve"> гр.3</v>
      </c>
      <c r="AP289" s="92" t="str">
        <f t="shared" si="140"/>
        <v/>
      </c>
      <c r="AQ289" s="92" t="str">
        <f t="shared" si="141"/>
        <v xml:space="preserve"> раздела 1</v>
      </c>
      <c r="AR289" s="92" t="str">
        <f t="shared" si="142"/>
        <v xml:space="preserve"> ф.0503154</v>
      </c>
      <c r="AS289" s="79" t="str">
        <f t="shared" si="143"/>
        <v xml:space="preserve"> ((на 1–ое число месяца текущего финансового года, за исключением 1 января))</v>
      </c>
      <c r="AT289" s="92" t="str">
        <f t="shared" si="144"/>
        <v xml:space="preserve"> &lt;&gt;</v>
      </c>
      <c r="AU289" s="92" t="str">
        <f t="shared" si="145"/>
        <v xml:space="preserve"> соответствующим строкам</v>
      </c>
      <c r="AV289" s="92" t="str">
        <f t="shared" si="146"/>
        <v xml:space="preserve"> (кроме стр.040, 050)</v>
      </c>
      <c r="AW289" s="92" t="str">
        <f t="shared" si="147"/>
        <v xml:space="preserve"> гр.4</v>
      </c>
      <c r="AX289" s="92" t="str">
        <f t="shared" si="148"/>
        <v/>
      </c>
      <c r="AY289" s="92" t="str">
        <f t="shared" si="149"/>
        <v xml:space="preserve"> раздела 1</v>
      </c>
      <c r="AZ289" s="92" t="str">
        <f t="shared" si="150"/>
        <v xml:space="preserve"> ф.0503154</v>
      </c>
      <c r="BA289" s="79" t="str">
        <f t="shared" si="151"/>
        <v xml:space="preserve"> ((на 1 января текущего финансового года))</v>
      </c>
      <c r="BB289" s="92" t="str">
        <f t="shared" si="152"/>
        <v xml:space="preserve"> - по соответствующим ОКТМО</v>
      </c>
      <c r="BC289" s="685" t="s">
        <v>1244</v>
      </c>
    </row>
    <row r="290" spans="2:55" s="23" customFormat="1" ht="105" hidden="1" outlineLevel="1" x14ac:dyDescent="0.25">
      <c r="B290" s="24" t="str">
        <f>"М"&amp;COUNTA($C290:C$295)&amp;"_"&amp;MID(I290,5,3)&amp;"_"&amp;MID(S290,5,3)</f>
        <v>М4_154_154</v>
      </c>
      <c r="C290" s="25" t="s">
        <v>116</v>
      </c>
      <c r="D290" s="25" t="s">
        <v>116</v>
      </c>
      <c r="E290" s="25" t="s">
        <v>117</v>
      </c>
      <c r="F290" s="25" t="s">
        <v>116</v>
      </c>
      <c r="G290" s="25" t="s">
        <v>117</v>
      </c>
      <c r="H290" s="25" t="s">
        <v>116</v>
      </c>
      <c r="I290" s="25" t="s">
        <v>165</v>
      </c>
      <c r="J290" s="25" t="s">
        <v>1152</v>
      </c>
      <c r="K290" s="25"/>
      <c r="L290" s="25"/>
      <c r="M290" s="25" t="s">
        <v>131</v>
      </c>
      <c r="N290" s="25" t="s">
        <v>120</v>
      </c>
      <c r="O290" s="25" t="s">
        <v>1154</v>
      </c>
      <c r="P290" s="25" t="s">
        <v>125</v>
      </c>
      <c r="Q290" s="25"/>
      <c r="R290" s="26" t="s">
        <v>122</v>
      </c>
      <c r="S290" s="25" t="s">
        <v>165</v>
      </c>
      <c r="T290" s="25" t="s">
        <v>1153</v>
      </c>
      <c r="U290" s="25"/>
      <c r="V290" s="25"/>
      <c r="W290" s="25" t="s">
        <v>131</v>
      </c>
      <c r="X290" s="25" t="s">
        <v>120</v>
      </c>
      <c r="Y290" s="368"/>
      <c r="Z290" s="25" t="s">
        <v>1154</v>
      </c>
      <c r="AA290" s="25" t="s">
        <v>134</v>
      </c>
      <c r="AB290" s="25"/>
      <c r="AC290" s="90" t="str">
        <f t="shared" ref="AC290:AC337" si="153">AM290&amp;AN290&amp;AO290&amp;AP290&amp;AQ290&amp;AR290&amp;AS290&amp;AT290&amp;AU290&amp;AV290&amp;AW290&amp;AX290&amp;AY290&amp;AZ290&amp;BA290&amp;BB290</f>
        <v>по всем строкам (кроме стр.110, 120) гр.3 раздела 2 ф.0503154 ((на 1–ое число месяца текущего финансового года, за исключением 1 января)) &lt;&gt; соответствующим строкам (кроме стр.110, 120) гр.4 раздела 2 ф.0503154 ((на 1 января текущего финансового года)) - по соответствующим ОКТМО</v>
      </c>
      <c r="AD290" s="66" t="s">
        <v>271</v>
      </c>
      <c r="AE290" s="66" t="s">
        <v>271</v>
      </c>
      <c r="AF290" s="29" t="s">
        <v>1243</v>
      </c>
      <c r="AG290" s="30"/>
      <c r="AH290" s="32" t="s">
        <v>4</v>
      </c>
      <c r="AI290" s="32" t="s">
        <v>271</v>
      </c>
      <c r="AJ290" s="6">
        <f t="shared" ref="AJ290:AJ337" si="154">IF(AH290="Включена",1,0)</f>
        <v>1</v>
      </c>
      <c r="AK290" s="6">
        <f t="shared" ref="AK290:AK337" si="155">IF(AH290="Черновик",1,0)</f>
        <v>0</v>
      </c>
      <c r="AL290" s="6">
        <f t="shared" ref="AL290:AL337" si="156">IF(AH290="Отсутствует",1,0)</f>
        <v>0</v>
      </c>
      <c r="AM290" s="92" t="str">
        <f t="shared" ref="AM290:AM337" si="157">IF(N290="*","по всем строкам","стр."&amp;N290)</f>
        <v>по всем строкам</v>
      </c>
      <c r="AN290" s="92" t="str">
        <f t="shared" ref="AN290:AN337" si="158">IF(O290="",""," (кроме стр."&amp;O290&amp;")")</f>
        <v xml:space="preserve"> (кроме стр.110, 120)</v>
      </c>
      <c r="AO290" s="92" t="str">
        <f t="shared" ref="AO290:AO337" si="159">IF(P290="*"," по всем графам"," гр."&amp;P290)</f>
        <v xml:space="preserve"> гр.3</v>
      </c>
      <c r="AP290" s="92" t="str">
        <f t="shared" ref="AP290:AP337" si="160">IF(Q290="",""," (кроме гр."&amp;Q290&amp;")")</f>
        <v/>
      </c>
      <c r="AQ290" s="92" t="str">
        <f t="shared" ref="AQ290:AQ337" si="161">IF(M290="",""," раздела "&amp;M290)</f>
        <v xml:space="preserve"> раздела 2</v>
      </c>
      <c r="AR290" s="92" t="str">
        <f t="shared" ref="AR290:AR337" si="162">" ф."&amp;I290</f>
        <v xml:space="preserve"> ф.0503154</v>
      </c>
      <c r="AS290" s="79" t="str">
        <f t="shared" ref="AS290:AS337" si="163">IF(J290="",""," ("&amp;J290&amp;")")</f>
        <v xml:space="preserve"> ((на 1–ое число месяца текущего финансового года, за исключением 1 января))</v>
      </c>
      <c r="AT290" s="92" t="str">
        <f t="shared" ref="AT290:AT337" si="164">IF(R290="="," &lt;&gt;",IF(R290="&lt;&gt;"," =",IF(R290="&gt;"," &lt;",IF(R290="&lt;"," &gt;",IF(R290="&gt;="," &lt;",IF(R290="&lt;="," &gt;",""))))))</f>
        <v xml:space="preserve"> &lt;&gt;</v>
      </c>
      <c r="AU290" s="92" t="str">
        <f t="shared" ref="AU290:AU337" si="165">IF(X290="*"," соответствующим строкам",IF(X290="",""," стр."&amp;X290))</f>
        <v xml:space="preserve"> соответствующим строкам</v>
      </c>
      <c r="AV290" s="92" t="str">
        <f t="shared" ref="AV290:AV337" si="166">IF(Z290="",""," (кроме стр."&amp;Z290&amp;")")</f>
        <v xml:space="preserve"> (кроме стр.110, 120)</v>
      </c>
      <c r="AW290" s="92" t="str">
        <f t="shared" ref="AW290:AW337" si="167">IF(AA290="*"," по соответствующим графам",IF(AA290="",""," гр."&amp;AA290))</f>
        <v xml:space="preserve"> гр.4</v>
      </c>
      <c r="AX290" s="92" t="str">
        <f t="shared" ref="AX290:AX337" si="168">IF(AB290="",""," (кроме гр."&amp;AB290&amp;")")</f>
        <v/>
      </c>
      <c r="AY290" s="92" t="str">
        <f t="shared" ref="AY290:AY337" si="169">IF(W290="",""," раздела "&amp;W290)</f>
        <v xml:space="preserve"> раздела 2</v>
      </c>
      <c r="AZ290" s="92" t="str">
        <f t="shared" ref="AZ290:AZ337" si="170">IF(S290="",""," ф."&amp;S290)</f>
        <v xml:space="preserve"> ф.0503154</v>
      </c>
      <c r="BA290" s="79" t="str">
        <f t="shared" ref="BA290:BA337" si="171">IF(T290="",""," ("&amp;T290&amp;")")</f>
        <v xml:space="preserve"> ((на 1 января текущего финансового года))</v>
      </c>
      <c r="BB290" s="92" t="str">
        <f t="shared" ref="BB290:BB337" si="172">IF(AF290="",IF(IF(OR(AD290="П",AE290="П"),"П","Б")="Б"," - недопустимо."," - требуется пояснение.")," - "&amp;AF290)</f>
        <v xml:space="preserve"> - по соответствующим ОКТМО</v>
      </c>
      <c r="BC290" s="685"/>
    </row>
    <row r="291" spans="2:55" s="23" customFormat="1" ht="105" hidden="1" outlineLevel="1" x14ac:dyDescent="0.25">
      <c r="B291" s="24" t="str">
        <f>"М"&amp;COUNTA($C291:C$295)&amp;"_"&amp;MID(I291,5,3)&amp;"_"&amp;MID(S291,5,3)</f>
        <v>М3_154_154</v>
      </c>
      <c r="C291" s="25" t="s">
        <v>116</v>
      </c>
      <c r="D291" s="25" t="s">
        <v>116</v>
      </c>
      <c r="E291" s="25" t="s">
        <v>117</v>
      </c>
      <c r="F291" s="25" t="s">
        <v>116</v>
      </c>
      <c r="G291" s="25" t="s">
        <v>117</v>
      </c>
      <c r="H291" s="25" t="s">
        <v>116</v>
      </c>
      <c r="I291" s="25" t="s">
        <v>165</v>
      </c>
      <c r="J291" s="25" t="s">
        <v>1152</v>
      </c>
      <c r="K291" s="25"/>
      <c r="L291" s="25"/>
      <c r="M291" s="25" t="s">
        <v>125</v>
      </c>
      <c r="N291" s="25" t="s">
        <v>120</v>
      </c>
      <c r="O291" s="25"/>
      <c r="P291" s="25" t="s">
        <v>138</v>
      </c>
      <c r="Q291" s="25"/>
      <c r="R291" s="26" t="s">
        <v>122</v>
      </c>
      <c r="S291" s="25" t="s">
        <v>165</v>
      </c>
      <c r="T291" s="25" t="s">
        <v>1153</v>
      </c>
      <c r="U291" s="25"/>
      <c r="V291" s="25"/>
      <c r="W291" s="25" t="s">
        <v>125</v>
      </c>
      <c r="X291" s="25" t="s">
        <v>120</v>
      </c>
      <c r="Y291" s="368"/>
      <c r="Z291" s="25"/>
      <c r="AA291" s="25" t="s">
        <v>422</v>
      </c>
      <c r="AB291" s="25"/>
      <c r="AC291" s="356" t="str">
        <f>AM291&amp;AN291&amp;AO291&amp;AP291&amp;AQ291&amp;AR291&amp;AS291&amp;AT291&amp;AU291&amp;AV291&amp;AW291&amp;AX291&amp;AY291&amp;AZ291&amp;BA291&amp;BB291</f>
        <v>по всем строкам гр.6 раздела 3 ф.0503154 ((на 1–ое число месяца текущего финансового года, за исключением 1 января)) &lt;&gt; соответствующим строкам гр.7 раздела 3 ф.0503154 ((на 1 января текущего финансового года)) - по соответствующим ОКТМО</v>
      </c>
      <c r="AD291" s="66" t="s">
        <v>271</v>
      </c>
      <c r="AE291" s="66" t="s">
        <v>271</v>
      </c>
      <c r="AF291" s="29" t="s">
        <v>1243</v>
      </c>
      <c r="AG291" s="30">
        <v>45800.466956018521</v>
      </c>
      <c r="AH291" s="32" t="s">
        <v>4</v>
      </c>
      <c r="AI291" s="32" t="s">
        <v>271</v>
      </c>
      <c r="AJ291" s="6">
        <f t="shared" si="154"/>
        <v>1</v>
      </c>
      <c r="AK291" s="6">
        <f t="shared" si="155"/>
        <v>0</v>
      </c>
      <c r="AL291" s="6">
        <f t="shared" si="156"/>
        <v>0</v>
      </c>
      <c r="AM291" s="92" t="str">
        <f t="shared" si="157"/>
        <v>по всем строкам</v>
      </c>
      <c r="AN291" s="92" t="str">
        <f t="shared" si="158"/>
        <v/>
      </c>
      <c r="AO291" s="92" t="str">
        <f t="shared" si="159"/>
        <v xml:space="preserve"> гр.6</v>
      </c>
      <c r="AP291" s="92" t="str">
        <f t="shared" si="160"/>
        <v/>
      </c>
      <c r="AQ291" s="92" t="str">
        <f t="shared" si="161"/>
        <v xml:space="preserve"> раздела 3</v>
      </c>
      <c r="AR291" s="92" t="str">
        <f t="shared" si="162"/>
        <v xml:space="preserve"> ф.0503154</v>
      </c>
      <c r="AS291" s="79" t="str">
        <f t="shared" si="163"/>
        <v xml:space="preserve"> ((на 1–ое число месяца текущего финансового года, за исключением 1 января))</v>
      </c>
      <c r="AT291" s="92" t="str">
        <f t="shared" si="164"/>
        <v xml:space="preserve"> &lt;&gt;</v>
      </c>
      <c r="AU291" s="92" t="str">
        <f t="shared" si="165"/>
        <v xml:space="preserve"> соответствующим строкам</v>
      </c>
      <c r="AV291" s="92" t="str">
        <f t="shared" si="166"/>
        <v/>
      </c>
      <c r="AW291" s="92" t="str">
        <f t="shared" si="167"/>
        <v xml:space="preserve"> гр.7</v>
      </c>
      <c r="AX291" s="92" t="str">
        <f t="shared" si="168"/>
        <v/>
      </c>
      <c r="AY291" s="92" t="str">
        <f t="shared" si="169"/>
        <v xml:space="preserve"> раздела 3</v>
      </c>
      <c r="AZ291" s="92" t="str">
        <f t="shared" si="170"/>
        <v xml:space="preserve"> ф.0503154</v>
      </c>
      <c r="BA291" s="79" t="str">
        <f t="shared" si="171"/>
        <v xml:space="preserve"> ((на 1 января текущего финансового года))</v>
      </c>
      <c r="BB291" s="92" t="str">
        <f t="shared" si="172"/>
        <v xml:space="preserve"> - по соответствующим ОКТМО</v>
      </c>
      <c r="BC291" s="685"/>
    </row>
    <row r="292" spans="2:55" s="23" customFormat="1" ht="15" customHeight="1" collapsed="1" x14ac:dyDescent="0.25">
      <c r="B292" s="634" t="s">
        <v>1730</v>
      </c>
      <c r="C292" s="635"/>
      <c r="D292" s="635"/>
      <c r="E292" s="635"/>
      <c r="F292" s="635"/>
      <c r="G292" s="635"/>
      <c r="H292" s="635"/>
      <c r="I292" s="635"/>
      <c r="J292" s="635"/>
      <c r="K292" s="635"/>
      <c r="L292" s="635"/>
      <c r="M292" s="635"/>
      <c r="N292" s="635"/>
      <c r="O292" s="635"/>
      <c r="P292" s="635"/>
      <c r="Q292" s="635"/>
      <c r="R292" s="635"/>
      <c r="S292" s="635"/>
      <c r="T292" s="635"/>
      <c r="U292" s="635"/>
      <c r="V292" s="635"/>
      <c r="W292" s="635"/>
      <c r="X292" s="635"/>
      <c r="Y292" s="635"/>
      <c r="Z292" s="635"/>
      <c r="AA292" s="635"/>
      <c r="AB292" s="635"/>
      <c r="AC292" s="635"/>
      <c r="AD292" s="635"/>
      <c r="AE292" s="635"/>
      <c r="AF292" s="635"/>
      <c r="AG292" s="153"/>
      <c r="AH292" s="603"/>
      <c r="AI292" s="603"/>
      <c r="AJ292" s="6"/>
      <c r="AK292" s="6"/>
      <c r="AL292" s="6"/>
      <c r="AM292" s="92"/>
      <c r="AN292" s="92"/>
      <c r="AO292" s="92"/>
      <c r="AP292" s="92"/>
      <c r="AQ292" s="92"/>
      <c r="AR292" s="92"/>
      <c r="AS292" s="79"/>
      <c r="AT292" s="92"/>
      <c r="AU292" s="92"/>
      <c r="AV292" s="92"/>
      <c r="AW292" s="92"/>
      <c r="AX292" s="92"/>
      <c r="AY292" s="92"/>
      <c r="AZ292" s="92"/>
      <c r="BA292" s="79"/>
      <c r="BB292" s="92"/>
      <c r="BC292" s="604"/>
    </row>
    <row r="293" spans="2:55" s="23" customFormat="1" ht="148.5" hidden="1" customHeight="1" outlineLevel="1" x14ac:dyDescent="0.25">
      <c r="B293" s="535" t="s">
        <v>1731</v>
      </c>
      <c r="C293" s="251" t="s">
        <v>116</v>
      </c>
      <c r="D293" s="251" t="s">
        <v>116</v>
      </c>
      <c r="E293" s="251" t="s">
        <v>117</v>
      </c>
      <c r="F293" s="251" t="s">
        <v>117</v>
      </c>
      <c r="G293" s="251" t="s">
        <v>117</v>
      </c>
      <c r="H293" s="251" t="s">
        <v>116</v>
      </c>
      <c r="I293" s="251" t="s">
        <v>1666</v>
      </c>
      <c r="J293" s="251" t="s">
        <v>1152</v>
      </c>
      <c r="K293" s="251"/>
      <c r="L293" s="251"/>
      <c r="M293" s="534" t="s">
        <v>121</v>
      </c>
      <c r="N293" s="251" t="s">
        <v>120</v>
      </c>
      <c r="O293" s="534"/>
      <c r="P293" s="251" t="s">
        <v>1931</v>
      </c>
      <c r="Q293" s="251"/>
      <c r="R293" s="419" t="s">
        <v>122</v>
      </c>
      <c r="S293" s="251" t="s">
        <v>1666</v>
      </c>
      <c r="T293" s="251" t="s">
        <v>1153</v>
      </c>
      <c r="U293" s="251"/>
      <c r="V293" s="251"/>
      <c r="W293" s="534" t="s">
        <v>121</v>
      </c>
      <c r="X293" s="251" t="s">
        <v>120</v>
      </c>
      <c r="Y293" s="251"/>
      <c r="Z293" s="251"/>
      <c r="AA293" s="534" t="s">
        <v>1932</v>
      </c>
      <c r="AB293" s="251"/>
      <c r="AC293" s="356" t="s">
        <v>1933</v>
      </c>
      <c r="AD293" s="350" t="s">
        <v>271</v>
      </c>
      <c r="AE293" s="350" t="s">
        <v>271</v>
      </c>
      <c r="AF293" s="339" t="s">
        <v>1934</v>
      </c>
      <c r="AG293" s="607">
        <v>45800.548344907409</v>
      </c>
      <c r="AH293" s="603" t="s">
        <v>4</v>
      </c>
      <c r="AI293" s="603" t="s">
        <v>271</v>
      </c>
      <c r="AJ293" s="6"/>
      <c r="AK293" s="6"/>
      <c r="AL293" s="6"/>
      <c r="AM293" s="92"/>
      <c r="AN293" s="92"/>
      <c r="AO293" s="92"/>
      <c r="AP293" s="92"/>
      <c r="AQ293" s="92"/>
      <c r="AR293" s="92"/>
      <c r="AS293" s="79"/>
      <c r="AT293" s="92"/>
      <c r="AU293" s="92"/>
      <c r="AV293" s="92"/>
      <c r="AW293" s="92"/>
      <c r="AX293" s="92"/>
      <c r="AY293" s="92"/>
      <c r="AZ293" s="92"/>
      <c r="BA293" s="79"/>
      <c r="BB293" s="92"/>
      <c r="BC293" s="604"/>
    </row>
    <row r="294" spans="2:55" s="23" customFormat="1" collapsed="1" x14ac:dyDescent="0.25">
      <c r="B294" s="634" t="s">
        <v>1245</v>
      </c>
      <c r="C294" s="635"/>
      <c r="D294" s="635"/>
      <c r="E294" s="635"/>
      <c r="F294" s="635"/>
      <c r="G294" s="635"/>
      <c r="H294" s="635"/>
      <c r="I294" s="635"/>
      <c r="J294" s="635"/>
      <c r="K294" s="635"/>
      <c r="L294" s="635"/>
      <c r="M294" s="635"/>
      <c r="N294" s="635"/>
      <c r="O294" s="635"/>
      <c r="P294" s="635"/>
      <c r="Q294" s="635"/>
      <c r="R294" s="635"/>
      <c r="S294" s="635"/>
      <c r="T294" s="635"/>
      <c r="U294" s="635"/>
      <c r="V294" s="635"/>
      <c r="W294" s="635"/>
      <c r="X294" s="635"/>
      <c r="Y294" s="635"/>
      <c r="Z294" s="635"/>
      <c r="AA294" s="635"/>
      <c r="AB294" s="635"/>
      <c r="AC294" s="635"/>
      <c r="AD294" s="635"/>
      <c r="AE294" s="635"/>
      <c r="AF294" s="635"/>
      <c r="AG294" s="153">
        <v>45800.466574074075</v>
      </c>
      <c r="AH294" s="32"/>
      <c r="AI294" s="32"/>
      <c r="AJ294" s="6">
        <f t="shared" si="154"/>
        <v>0</v>
      </c>
      <c r="AK294" s="6">
        <f t="shared" si="155"/>
        <v>0</v>
      </c>
      <c r="AL294" s="6">
        <f t="shared" si="156"/>
        <v>0</v>
      </c>
      <c r="AM294" s="92"/>
      <c r="AN294" s="92"/>
      <c r="AO294" s="92"/>
      <c r="AP294" s="92"/>
      <c r="AQ294" s="92"/>
      <c r="AR294" s="92"/>
      <c r="AS294" s="79"/>
      <c r="AT294" s="92"/>
      <c r="AU294" s="92"/>
      <c r="AV294" s="92"/>
      <c r="AW294" s="92"/>
      <c r="AX294" s="92"/>
      <c r="AY294" s="92"/>
      <c r="AZ294" s="92"/>
      <c r="BA294" s="79"/>
      <c r="BB294" s="92"/>
    </row>
    <row r="295" spans="2:55" s="23" customFormat="1" ht="85.5" hidden="1" outlineLevel="1" x14ac:dyDescent="0.25">
      <c r="B295" s="24" t="str">
        <f t="shared" ref="B295:B298" si="173">"М"&amp;COUNTA($C295:C$299)&amp;"_"&amp;MID(I295,5,3)&amp;"_"&amp;MID(S295,5,3)</f>
        <v>М4_154_155</v>
      </c>
      <c r="C295" s="25" t="s">
        <v>116</v>
      </c>
      <c r="D295" s="25" t="s">
        <v>116</v>
      </c>
      <c r="E295" s="25" t="s">
        <v>117</v>
      </c>
      <c r="F295" s="25" t="s">
        <v>116</v>
      </c>
      <c r="G295" s="251" t="s">
        <v>116</v>
      </c>
      <c r="H295" s="25" t="s">
        <v>116</v>
      </c>
      <c r="I295" s="25" t="s">
        <v>165</v>
      </c>
      <c r="J295" s="251" t="s">
        <v>1312</v>
      </c>
      <c r="K295" s="25" t="s">
        <v>1246</v>
      </c>
      <c r="L295" s="25"/>
      <c r="M295" s="25" t="s">
        <v>119</v>
      </c>
      <c r="N295" s="25" t="s">
        <v>1247</v>
      </c>
      <c r="O295" s="25"/>
      <c r="P295" s="25" t="s">
        <v>134</v>
      </c>
      <c r="Q295" s="25"/>
      <c r="R295" s="26" t="s">
        <v>122</v>
      </c>
      <c r="S295" s="25" t="s">
        <v>170</v>
      </c>
      <c r="T295" s="25" t="s">
        <v>1248</v>
      </c>
      <c r="U295" s="25" t="s">
        <v>1246</v>
      </c>
      <c r="V295" s="25"/>
      <c r="W295" s="25" t="s">
        <v>125</v>
      </c>
      <c r="X295" s="25" t="s">
        <v>1159</v>
      </c>
      <c r="Y295" s="368"/>
      <c r="Z295" s="25"/>
      <c r="AA295" s="25" t="s">
        <v>422</v>
      </c>
      <c r="AB295" s="25"/>
      <c r="AC295" s="90" t="str">
        <f t="shared" si="153"/>
        <v>стр.102 + 103 + 104 + 110 + 120 – 040 – 050 
(в абсолютном значении) гр.4 раздела 1, 2 ф.0503154 (кроме отчета на 1 января текущего финансового года) &lt;&gt; стр.700
(в абсолютном значении) гр.7 раздела 3 ф.0503155 (646a + 646b + 646i) - недопустимо.</v>
      </c>
      <c r="AD295" s="66" t="s">
        <v>123</v>
      </c>
      <c r="AE295" s="66" t="s">
        <v>123</v>
      </c>
      <c r="AF295" s="29"/>
      <c r="AG295" s="30">
        <v>45673.721805555557</v>
      </c>
      <c r="AH295" s="32" t="s">
        <v>4</v>
      </c>
      <c r="AI295" s="32" t="s">
        <v>123</v>
      </c>
      <c r="AJ295" s="6">
        <f t="shared" si="154"/>
        <v>1</v>
      </c>
      <c r="AK295" s="6">
        <f t="shared" si="155"/>
        <v>0</v>
      </c>
      <c r="AL295" s="6">
        <f t="shared" si="156"/>
        <v>0</v>
      </c>
      <c r="AM295" s="92" t="str">
        <f t="shared" si="157"/>
        <v>стр.102 + 103 + 104 + 110 + 120 – 040 – 050 
(в абсолютном значении)</v>
      </c>
      <c r="AN295" s="92" t="str">
        <f t="shared" si="158"/>
        <v/>
      </c>
      <c r="AO295" s="92" t="str">
        <f t="shared" si="159"/>
        <v xml:space="preserve"> гр.4</v>
      </c>
      <c r="AP295" s="92" t="str">
        <f t="shared" si="160"/>
        <v/>
      </c>
      <c r="AQ295" s="92" t="str">
        <f t="shared" si="161"/>
        <v xml:space="preserve"> раздела 1, 2</v>
      </c>
      <c r="AR295" s="92" t="str">
        <f t="shared" si="162"/>
        <v xml:space="preserve"> ф.0503154</v>
      </c>
      <c r="AS295" s="79" t="str">
        <f t="shared" si="163"/>
        <v xml:space="preserve"> (кроме отчета на 1 января текущего финансового года)</v>
      </c>
      <c r="AT295" s="92" t="str">
        <f t="shared" si="164"/>
        <v xml:space="preserve"> &lt;&gt;</v>
      </c>
      <c r="AU295" s="92" t="str">
        <f t="shared" si="165"/>
        <v xml:space="preserve"> стр.700
(в абсолютном значении)</v>
      </c>
      <c r="AV295" s="92" t="str">
        <f t="shared" si="166"/>
        <v/>
      </c>
      <c r="AW295" s="92" t="str">
        <f t="shared" si="167"/>
        <v xml:space="preserve"> гр.7</v>
      </c>
      <c r="AX295" s="92" t="str">
        <f t="shared" si="168"/>
        <v/>
      </c>
      <c r="AY295" s="92" t="str">
        <f t="shared" si="169"/>
        <v xml:space="preserve"> раздела 3</v>
      </c>
      <c r="AZ295" s="92" t="str">
        <f t="shared" si="170"/>
        <v xml:space="preserve"> ф.0503155</v>
      </c>
      <c r="BA295" s="79" t="str">
        <f t="shared" si="171"/>
        <v xml:space="preserve"> (646a + 646b + 646i)</v>
      </c>
      <c r="BB295" s="92" t="str">
        <f t="shared" si="172"/>
        <v xml:space="preserve"> - недопустимо.</v>
      </c>
      <c r="BC295" s="23" t="s">
        <v>1249</v>
      </c>
    </row>
    <row r="296" spans="2:55" s="23" customFormat="1" ht="85.5" hidden="1" outlineLevel="1" x14ac:dyDescent="0.25">
      <c r="B296" s="24" t="str">
        <f t="shared" si="173"/>
        <v>М3_154_155</v>
      </c>
      <c r="C296" s="25" t="s">
        <v>116</v>
      </c>
      <c r="D296" s="25" t="s">
        <v>116</v>
      </c>
      <c r="E296" s="25" t="s">
        <v>117</v>
      </c>
      <c r="F296" s="25" t="s">
        <v>116</v>
      </c>
      <c r="G296" s="251" t="s">
        <v>116</v>
      </c>
      <c r="H296" s="25" t="s">
        <v>116</v>
      </c>
      <c r="I296" s="25" t="s">
        <v>165</v>
      </c>
      <c r="J296" s="251" t="s">
        <v>1312</v>
      </c>
      <c r="K296" s="25" t="s">
        <v>1246</v>
      </c>
      <c r="L296" s="25"/>
      <c r="M296" s="25" t="s">
        <v>121</v>
      </c>
      <c r="N296" s="25" t="s">
        <v>1250</v>
      </c>
      <c r="O296" s="25"/>
      <c r="P296" s="25" t="s">
        <v>134</v>
      </c>
      <c r="Q296" s="25"/>
      <c r="R296" s="26" t="s">
        <v>122</v>
      </c>
      <c r="S296" s="25" t="s">
        <v>170</v>
      </c>
      <c r="T296" s="25" t="s">
        <v>1248</v>
      </c>
      <c r="U296" s="25" t="s">
        <v>1246</v>
      </c>
      <c r="V296" s="25"/>
      <c r="W296" s="25" t="s">
        <v>125</v>
      </c>
      <c r="X296" s="25" t="s">
        <v>1166</v>
      </c>
      <c r="Y296" s="368"/>
      <c r="Z296" s="25"/>
      <c r="AA296" s="25" t="s">
        <v>422</v>
      </c>
      <c r="AB296" s="25"/>
      <c r="AC296" s="90" t="str">
        <f t="shared" si="153"/>
        <v>стр.040 + 050 
(в абсолютном значении) гр.4 раздела 1 ф.0503154 (кроме отчета на 1 января текущего финансового года) &lt;&gt; стр.826
(в абсолютном значении) гр.7 раздела 3 ф.0503155 (646a + 646b + 646i) - недопустимо.</v>
      </c>
      <c r="AD296" s="66" t="s">
        <v>123</v>
      </c>
      <c r="AE296" s="66" t="s">
        <v>123</v>
      </c>
      <c r="AF296" s="29"/>
      <c r="AG296" s="30">
        <v>45673.7265162037</v>
      </c>
      <c r="AH296" s="32" t="s">
        <v>4</v>
      </c>
      <c r="AI296" s="32" t="s">
        <v>123</v>
      </c>
      <c r="AJ296" s="6">
        <f t="shared" si="154"/>
        <v>1</v>
      </c>
      <c r="AK296" s="6">
        <f t="shared" si="155"/>
        <v>0</v>
      </c>
      <c r="AL296" s="6">
        <f t="shared" si="156"/>
        <v>0</v>
      </c>
      <c r="AM296" s="92" t="str">
        <f t="shared" si="157"/>
        <v>стр.040 + 050 
(в абсолютном значении)</v>
      </c>
      <c r="AN296" s="92" t="str">
        <f t="shared" si="158"/>
        <v/>
      </c>
      <c r="AO296" s="92" t="str">
        <f t="shared" si="159"/>
        <v xml:space="preserve"> гр.4</v>
      </c>
      <c r="AP296" s="92" t="str">
        <f t="shared" si="160"/>
        <v/>
      </c>
      <c r="AQ296" s="92" t="str">
        <f t="shared" si="161"/>
        <v xml:space="preserve"> раздела 1</v>
      </c>
      <c r="AR296" s="92" t="str">
        <f t="shared" si="162"/>
        <v xml:space="preserve"> ф.0503154</v>
      </c>
      <c r="AS296" s="79" t="str">
        <f t="shared" si="163"/>
        <v xml:space="preserve"> (кроме отчета на 1 января текущего финансового года)</v>
      </c>
      <c r="AT296" s="92" t="str">
        <f t="shared" si="164"/>
        <v xml:space="preserve"> &lt;&gt;</v>
      </c>
      <c r="AU296" s="92" t="str">
        <f t="shared" si="165"/>
        <v xml:space="preserve"> стр.826
(в абсолютном значении)</v>
      </c>
      <c r="AV296" s="92" t="str">
        <f t="shared" si="166"/>
        <v/>
      </c>
      <c r="AW296" s="92" t="str">
        <f t="shared" si="167"/>
        <v xml:space="preserve"> гр.7</v>
      </c>
      <c r="AX296" s="92" t="str">
        <f t="shared" si="168"/>
        <v/>
      </c>
      <c r="AY296" s="92" t="str">
        <f t="shared" si="169"/>
        <v xml:space="preserve"> раздела 3</v>
      </c>
      <c r="AZ296" s="92" t="str">
        <f t="shared" si="170"/>
        <v xml:space="preserve"> ф.0503155</v>
      </c>
      <c r="BA296" s="79" t="str">
        <f t="shared" si="171"/>
        <v xml:space="preserve"> (646a + 646b + 646i)</v>
      </c>
      <c r="BB296" s="92" t="str">
        <f t="shared" si="172"/>
        <v xml:space="preserve"> - недопустимо.</v>
      </c>
      <c r="BC296" s="23" t="s">
        <v>1251</v>
      </c>
    </row>
    <row r="297" spans="2:55" s="23" customFormat="1" ht="75" hidden="1" outlineLevel="1" x14ac:dyDescent="0.25">
      <c r="B297" s="24" t="str">
        <f t="shared" si="173"/>
        <v>М2_154_155</v>
      </c>
      <c r="C297" s="25" t="s">
        <v>116</v>
      </c>
      <c r="D297" s="25" t="s">
        <v>116</v>
      </c>
      <c r="E297" s="25" t="s">
        <v>117</v>
      </c>
      <c r="F297" s="25" t="s">
        <v>116</v>
      </c>
      <c r="G297" s="251" t="s">
        <v>116</v>
      </c>
      <c r="H297" s="25" t="s">
        <v>116</v>
      </c>
      <c r="I297" s="25" t="s">
        <v>165</v>
      </c>
      <c r="J297" s="251" t="s">
        <v>1312</v>
      </c>
      <c r="K297" s="25" t="s">
        <v>1246</v>
      </c>
      <c r="L297" s="25"/>
      <c r="M297" s="25" t="s">
        <v>131</v>
      </c>
      <c r="N297" s="25" t="s">
        <v>1149</v>
      </c>
      <c r="O297" s="25"/>
      <c r="P297" s="25" t="s">
        <v>134</v>
      </c>
      <c r="Q297" s="25"/>
      <c r="R297" s="26" t="s">
        <v>122</v>
      </c>
      <c r="S297" s="25" t="s">
        <v>170</v>
      </c>
      <c r="T297" s="25" t="s">
        <v>1248</v>
      </c>
      <c r="U297" s="25" t="s">
        <v>1246</v>
      </c>
      <c r="V297" s="25"/>
      <c r="W297" s="25" t="s">
        <v>125</v>
      </c>
      <c r="X297" s="25" t="s">
        <v>1169</v>
      </c>
      <c r="Y297" s="368"/>
      <c r="Z297" s="25"/>
      <c r="AA297" s="25" t="s">
        <v>422</v>
      </c>
      <c r="AB297" s="25"/>
      <c r="AC297" s="90" t="str">
        <f t="shared" si="153"/>
        <v>стр.110 + 120 гр.4 раздела 2 ф.0503154 (кроме отчета на 1 января текущего финансового года) &lt;&gt; стр.825
(в абсолютном значении) гр.7 раздела 3 ф.0503155 (646a + 646b + 646i) - недопустимо.</v>
      </c>
      <c r="AD297" s="66" t="s">
        <v>123</v>
      </c>
      <c r="AE297" s="66" t="s">
        <v>123</v>
      </c>
      <c r="AF297" s="29"/>
      <c r="AG297" s="30">
        <v>45674.598587962966</v>
      </c>
      <c r="AH297" s="32" t="s">
        <v>4</v>
      </c>
      <c r="AI297" s="32" t="s">
        <v>123</v>
      </c>
      <c r="AJ297" s="6">
        <f t="shared" si="154"/>
        <v>1</v>
      </c>
      <c r="AK297" s="6">
        <f t="shared" si="155"/>
        <v>0</v>
      </c>
      <c r="AL297" s="6">
        <f t="shared" si="156"/>
        <v>0</v>
      </c>
      <c r="AM297" s="92" t="str">
        <f t="shared" si="157"/>
        <v>стр.110 + 120</v>
      </c>
      <c r="AN297" s="92" t="str">
        <f t="shared" si="158"/>
        <v/>
      </c>
      <c r="AO297" s="92" t="str">
        <f t="shared" si="159"/>
        <v xml:space="preserve"> гр.4</v>
      </c>
      <c r="AP297" s="92" t="str">
        <f t="shared" si="160"/>
        <v/>
      </c>
      <c r="AQ297" s="92" t="str">
        <f t="shared" si="161"/>
        <v xml:space="preserve"> раздела 2</v>
      </c>
      <c r="AR297" s="92" t="str">
        <f t="shared" si="162"/>
        <v xml:space="preserve"> ф.0503154</v>
      </c>
      <c r="AS297" s="79" t="str">
        <f t="shared" si="163"/>
        <v xml:space="preserve"> (кроме отчета на 1 января текущего финансового года)</v>
      </c>
      <c r="AT297" s="92" t="str">
        <f t="shared" si="164"/>
        <v xml:space="preserve"> &lt;&gt;</v>
      </c>
      <c r="AU297" s="92" t="str">
        <f t="shared" si="165"/>
        <v xml:space="preserve"> стр.825
(в абсолютном значении)</v>
      </c>
      <c r="AV297" s="92" t="str">
        <f t="shared" si="166"/>
        <v/>
      </c>
      <c r="AW297" s="92" t="str">
        <f t="shared" si="167"/>
        <v xml:space="preserve"> гр.7</v>
      </c>
      <c r="AX297" s="92" t="str">
        <f t="shared" si="168"/>
        <v/>
      </c>
      <c r="AY297" s="92" t="str">
        <f t="shared" si="169"/>
        <v xml:space="preserve"> раздела 3</v>
      </c>
      <c r="AZ297" s="92" t="str">
        <f t="shared" si="170"/>
        <v xml:space="preserve"> ф.0503155</v>
      </c>
      <c r="BA297" s="79" t="str">
        <f t="shared" si="171"/>
        <v xml:space="preserve"> (646a + 646b + 646i)</v>
      </c>
      <c r="BB297" s="92" t="str">
        <f t="shared" si="172"/>
        <v xml:space="preserve"> - недопустимо.</v>
      </c>
      <c r="BC297" s="23" t="s">
        <v>1252</v>
      </c>
    </row>
    <row r="298" spans="2:55" s="23" customFormat="1" ht="75" hidden="1" outlineLevel="1" x14ac:dyDescent="0.25">
      <c r="B298" s="24" t="str">
        <f t="shared" si="173"/>
        <v>М1_154_155</v>
      </c>
      <c r="C298" s="25" t="s">
        <v>116</v>
      </c>
      <c r="D298" s="25" t="s">
        <v>116</v>
      </c>
      <c r="E298" s="25" t="s">
        <v>117</v>
      </c>
      <c r="F298" s="25" t="s">
        <v>116</v>
      </c>
      <c r="G298" s="251" t="s">
        <v>116</v>
      </c>
      <c r="H298" s="25" t="s">
        <v>116</v>
      </c>
      <c r="I298" s="25" t="s">
        <v>165</v>
      </c>
      <c r="J298" s="251" t="s">
        <v>1312</v>
      </c>
      <c r="K298" s="25" t="s">
        <v>1246</v>
      </c>
      <c r="L298" s="25"/>
      <c r="M298" s="25" t="s">
        <v>121</v>
      </c>
      <c r="N298" s="25" t="s">
        <v>1227</v>
      </c>
      <c r="O298" s="25"/>
      <c r="P298" s="25" t="s">
        <v>1253</v>
      </c>
      <c r="Q298" s="25"/>
      <c r="R298" s="26" t="s">
        <v>122</v>
      </c>
      <c r="S298" s="25" t="s">
        <v>170</v>
      </c>
      <c r="T298" s="25" t="s">
        <v>1248</v>
      </c>
      <c r="U298" s="25" t="s">
        <v>1246</v>
      </c>
      <c r="V298" s="25"/>
      <c r="W298" s="25" t="s">
        <v>125</v>
      </c>
      <c r="X298" s="25" t="s">
        <v>1159</v>
      </c>
      <c r="Y298" s="368"/>
      <c r="Z298" s="25"/>
      <c r="AA298" s="25" t="s">
        <v>422</v>
      </c>
      <c r="AB298" s="25"/>
      <c r="AC298" s="90" t="str">
        <f t="shared" si="153"/>
        <v>стр.013 + 014 + 015 + 020 гр.3 - 4 раздела 1 ф.0503154 (кроме отчета на 1 января текущего финансового года) &lt;&gt; стр.700
(в абсолютном значении) гр.7 раздела 3 ф.0503155 (646a + 646b + 646i) - недопустимо.</v>
      </c>
      <c r="AD298" s="66" t="s">
        <v>123</v>
      </c>
      <c r="AE298" s="66" t="s">
        <v>123</v>
      </c>
      <c r="AF298" s="29"/>
      <c r="AG298" s="30">
        <v>45673.7265625</v>
      </c>
      <c r="AH298" s="32" t="s">
        <v>4</v>
      </c>
      <c r="AI298" s="32" t="s">
        <v>123</v>
      </c>
      <c r="AJ298" s="6">
        <f t="shared" si="154"/>
        <v>1</v>
      </c>
      <c r="AK298" s="6">
        <f t="shared" si="155"/>
        <v>0</v>
      </c>
      <c r="AL298" s="6">
        <f t="shared" si="156"/>
        <v>0</v>
      </c>
      <c r="AM298" s="92" t="str">
        <f t="shared" si="157"/>
        <v>стр.013 + 014 + 015 + 020</v>
      </c>
      <c r="AN298" s="92" t="str">
        <f t="shared" si="158"/>
        <v/>
      </c>
      <c r="AO298" s="92" t="str">
        <f t="shared" si="159"/>
        <v xml:space="preserve"> гр.3 - 4</v>
      </c>
      <c r="AP298" s="92" t="str">
        <f t="shared" si="160"/>
        <v/>
      </c>
      <c r="AQ298" s="92" t="str">
        <f t="shared" si="161"/>
        <v xml:space="preserve"> раздела 1</v>
      </c>
      <c r="AR298" s="92" t="str">
        <f t="shared" si="162"/>
        <v xml:space="preserve"> ф.0503154</v>
      </c>
      <c r="AS298" s="79" t="str">
        <f t="shared" si="163"/>
        <v xml:space="preserve"> (кроме отчета на 1 января текущего финансового года)</v>
      </c>
      <c r="AT298" s="92" t="str">
        <f t="shared" si="164"/>
        <v xml:space="preserve"> &lt;&gt;</v>
      </c>
      <c r="AU298" s="92" t="str">
        <f t="shared" si="165"/>
        <v xml:space="preserve"> стр.700
(в абсолютном значении)</v>
      </c>
      <c r="AV298" s="92" t="str">
        <f t="shared" si="166"/>
        <v/>
      </c>
      <c r="AW298" s="92" t="str">
        <f t="shared" si="167"/>
        <v xml:space="preserve"> гр.7</v>
      </c>
      <c r="AX298" s="92" t="str">
        <f t="shared" si="168"/>
        <v/>
      </c>
      <c r="AY298" s="92" t="str">
        <f t="shared" si="169"/>
        <v xml:space="preserve"> раздела 3</v>
      </c>
      <c r="AZ298" s="92" t="str">
        <f t="shared" si="170"/>
        <v xml:space="preserve"> ф.0503155</v>
      </c>
      <c r="BA298" s="79" t="str">
        <f t="shared" si="171"/>
        <v xml:space="preserve"> (646a + 646b + 646i)</v>
      </c>
      <c r="BB298" s="92" t="str">
        <f t="shared" si="172"/>
        <v xml:space="preserve"> - недопустимо.</v>
      </c>
      <c r="BC298" s="23" t="s">
        <v>1254</v>
      </c>
    </row>
    <row r="299" spans="2:55" s="23" customFormat="1" collapsed="1" x14ac:dyDescent="0.25">
      <c r="B299" s="634" t="s">
        <v>1772</v>
      </c>
      <c r="C299" s="624"/>
      <c r="D299" s="624"/>
      <c r="E299" s="624"/>
      <c r="F299" s="624"/>
      <c r="G299" s="624"/>
      <c r="H299" s="624"/>
      <c r="I299" s="624"/>
      <c r="J299" s="624"/>
      <c r="K299" s="624"/>
      <c r="L299" s="624"/>
      <c r="M299" s="624"/>
      <c r="N299" s="624"/>
      <c r="O299" s="624"/>
      <c r="P299" s="624"/>
      <c r="Q299" s="624"/>
      <c r="R299" s="624"/>
      <c r="S299" s="624"/>
      <c r="T299" s="624"/>
      <c r="U299" s="624"/>
      <c r="V299" s="624"/>
      <c r="W299" s="624"/>
      <c r="X299" s="624"/>
      <c r="Y299" s="624"/>
      <c r="Z299" s="624"/>
      <c r="AA299" s="624"/>
      <c r="AB299" s="624"/>
      <c r="AC299" s="624"/>
      <c r="AD299" s="624"/>
      <c r="AE299" s="624"/>
      <c r="AF299" s="624"/>
      <c r="AG299" s="153">
        <v>45797.543888888889</v>
      </c>
      <c r="AH299" s="32"/>
      <c r="AI299" s="32"/>
      <c r="AJ299" s="6">
        <f t="shared" si="154"/>
        <v>0</v>
      </c>
      <c r="AK299" s="6">
        <f t="shared" si="155"/>
        <v>0</v>
      </c>
      <c r="AL299" s="6">
        <f t="shared" si="156"/>
        <v>0</v>
      </c>
      <c r="AM299" s="92"/>
      <c r="AN299" s="92"/>
      <c r="AO299" s="92"/>
      <c r="AP299" s="92"/>
      <c r="AQ299" s="92"/>
      <c r="AR299" s="92"/>
      <c r="AS299" s="79"/>
      <c r="AT299" s="92"/>
      <c r="AU299" s="92"/>
      <c r="AV299" s="92"/>
      <c r="AW299" s="92"/>
      <c r="AX299" s="92"/>
      <c r="AY299" s="92"/>
      <c r="AZ299" s="92"/>
      <c r="BA299" s="79"/>
      <c r="BB299" s="92"/>
    </row>
    <row r="300" spans="2:55" s="23" customFormat="1" ht="57" hidden="1" outlineLevel="1" x14ac:dyDescent="0.25">
      <c r="B300" s="472" t="str">
        <f>"М"&amp;COUNTA($C300:C$300)&amp;"_"&amp;MID(I300,5,3)&amp;"_"&amp;MID(S300,5,3)</f>
        <v>М1_154_377</v>
      </c>
      <c r="C300" s="473" t="s">
        <v>116</v>
      </c>
      <c r="D300" s="473" t="s">
        <v>116</v>
      </c>
      <c r="E300" s="473" t="s">
        <v>116</v>
      </c>
      <c r="F300" s="473" t="s">
        <v>116</v>
      </c>
      <c r="G300" s="473" t="s">
        <v>117</v>
      </c>
      <c r="H300" s="473" t="s">
        <v>116</v>
      </c>
      <c r="I300" s="473" t="s">
        <v>165</v>
      </c>
      <c r="J300" s="473"/>
      <c r="K300" s="473" t="s">
        <v>381</v>
      </c>
      <c r="L300" s="473"/>
      <c r="M300" s="473" t="s">
        <v>121</v>
      </c>
      <c r="N300" s="473" t="s">
        <v>1255</v>
      </c>
      <c r="O300" s="473" t="s">
        <v>1141</v>
      </c>
      <c r="P300" s="473" t="s">
        <v>125</v>
      </c>
      <c r="Q300" s="473"/>
      <c r="R300" s="474" t="s">
        <v>122</v>
      </c>
      <c r="S300" s="473" t="s">
        <v>179</v>
      </c>
      <c r="T300" s="473" t="s">
        <v>1256</v>
      </c>
      <c r="U300" s="473"/>
      <c r="V300" s="473"/>
      <c r="W300" s="473" t="s">
        <v>131</v>
      </c>
      <c r="X300" s="473" t="s">
        <v>1257</v>
      </c>
      <c r="Y300" s="473"/>
      <c r="Z300" s="473" t="s">
        <v>1141</v>
      </c>
      <c r="AA300" s="473" t="s">
        <v>125</v>
      </c>
      <c r="AB300" s="473"/>
      <c r="AC300" s="475" t="str">
        <f t="shared" si="153"/>
        <v>стр.013 + 014 (кроме стр.только "Первичный") гр.3 раздела 1 ф.0503154 &lt;&gt; стр.094 (кроме стр.только "Первичный") гр.3 раздела 2 ф.0531377 (01.XX.XXXX - 1D) - отрабатывать только на ф.0503154</v>
      </c>
      <c r="AD300" s="476" t="s">
        <v>123</v>
      </c>
      <c r="AE300" s="476" t="s">
        <v>123</v>
      </c>
      <c r="AF300" s="477" t="s">
        <v>1258</v>
      </c>
      <c r="AG300" s="478">
        <v>45372.530011574076</v>
      </c>
      <c r="AH300" s="479" t="s">
        <v>4</v>
      </c>
      <c r="AI300" s="479" t="s">
        <v>123</v>
      </c>
      <c r="AJ300" s="480">
        <f t="shared" si="154"/>
        <v>1</v>
      </c>
      <c r="AK300" s="480">
        <f t="shared" si="155"/>
        <v>0</v>
      </c>
      <c r="AL300" s="480">
        <f t="shared" si="156"/>
        <v>0</v>
      </c>
      <c r="AM300" s="481" t="str">
        <f t="shared" si="157"/>
        <v>стр.013 + 014</v>
      </c>
      <c r="AN300" s="481" t="str">
        <f t="shared" si="158"/>
        <v xml:space="preserve"> (кроме стр.только "Первичный")</v>
      </c>
      <c r="AO300" s="481" t="str">
        <f t="shared" si="159"/>
        <v xml:space="preserve"> гр.3</v>
      </c>
      <c r="AP300" s="481" t="str">
        <f t="shared" si="160"/>
        <v/>
      </c>
      <c r="AQ300" s="481" t="str">
        <f t="shared" si="161"/>
        <v xml:space="preserve"> раздела 1</v>
      </c>
      <c r="AR300" s="481" t="str">
        <f t="shared" si="162"/>
        <v xml:space="preserve"> ф.0503154</v>
      </c>
      <c r="AS300" s="482" t="str">
        <f t="shared" si="163"/>
        <v/>
      </c>
      <c r="AT300" s="481" t="str">
        <f t="shared" si="164"/>
        <v xml:space="preserve"> &lt;&gt;</v>
      </c>
      <c r="AU300" s="481" t="str">
        <f t="shared" si="165"/>
        <v xml:space="preserve"> стр.094</v>
      </c>
      <c r="AV300" s="481" t="str">
        <f t="shared" si="166"/>
        <v xml:space="preserve"> (кроме стр.только "Первичный")</v>
      </c>
      <c r="AW300" s="481" t="str">
        <f t="shared" si="167"/>
        <v xml:space="preserve"> гр.3</v>
      </c>
      <c r="AX300" s="481" t="str">
        <f t="shared" si="168"/>
        <v/>
      </c>
      <c r="AY300" s="481" t="str">
        <f t="shared" si="169"/>
        <v xml:space="preserve"> раздела 2</v>
      </c>
      <c r="AZ300" s="481" t="str">
        <f t="shared" si="170"/>
        <v xml:space="preserve"> ф.0531377</v>
      </c>
      <c r="BA300" s="482" t="str">
        <f t="shared" si="171"/>
        <v xml:space="preserve"> (01.XX.XXXX - 1D)</v>
      </c>
      <c r="BB300" s="481" t="str">
        <f t="shared" si="172"/>
        <v xml:space="preserve"> - отрабатывать только на ф.0503154</v>
      </c>
      <c r="BC300" s="483" t="s">
        <v>1259</v>
      </c>
    </row>
    <row r="301" spans="2:55" s="23" customFormat="1" ht="57" hidden="1" outlineLevel="1" x14ac:dyDescent="0.25">
      <c r="B301" s="472" t="str">
        <f>"М"&amp;COUNTA($C$300:C301)&amp;"_"&amp;MID(I301,5,3)&amp;"_"&amp;MID(S301,5,3)</f>
        <v>М2_154_377</v>
      </c>
      <c r="C301" s="473" t="s">
        <v>116</v>
      </c>
      <c r="D301" s="473" t="s">
        <v>116</v>
      </c>
      <c r="E301" s="473" t="s">
        <v>116</v>
      </c>
      <c r="F301" s="473" t="s">
        <v>116</v>
      </c>
      <c r="G301" s="473" t="s">
        <v>117</v>
      </c>
      <c r="H301" s="473" t="s">
        <v>116</v>
      </c>
      <c r="I301" s="473" t="s">
        <v>165</v>
      </c>
      <c r="J301" s="473"/>
      <c r="K301" s="473" t="s">
        <v>381</v>
      </c>
      <c r="L301" s="473"/>
      <c r="M301" s="473" t="s">
        <v>121</v>
      </c>
      <c r="N301" s="473" t="s">
        <v>1260</v>
      </c>
      <c r="O301" s="473" t="s">
        <v>1141</v>
      </c>
      <c r="P301" s="473" t="s">
        <v>125</v>
      </c>
      <c r="Q301" s="473"/>
      <c r="R301" s="474" t="s">
        <v>122</v>
      </c>
      <c r="S301" s="473" t="s">
        <v>179</v>
      </c>
      <c r="T301" s="473" t="s">
        <v>1256</v>
      </c>
      <c r="U301" s="473"/>
      <c r="V301" s="473"/>
      <c r="W301" s="473" t="s">
        <v>131</v>
      </c>
      <c r="X301" s="473" t="s">
        <v>1261</v>
      </c>
      <c r="Y301" s="473"/>
      <c r="Z301" s="473" t="s">
        <v>1141</v>
      </c>
      <c r="AA301" s="473" t="s">
        <v>125</v>
      </c>
      <c r="AB301" s="473"/>
      <c r="AC301" s="475" t="str">
        <f t="shared" si="153"/>
        <v>стр.015 (кроме стр.только "Первичный") гр.3 раздела 1 ф.0503154 &lt;&gt; стр.095 + 096 (кроме стр.только "Первичный") гр.3 раздела 2 ф.0531377 (01.XX.XXXX - 1D) - отрабатывать только на ф.0503154</v>
      </c>
      <c r="AD301" s="476" t="s">
        <v>123</v>
      </c>
      <c r="AE301" s="476" t="s">
        <v>123</v>
      </c>
      <c r="AF301" s="477" t="s">
        <v>1258</v>
      </c>
      <c r="AG301" s="478">
        <v>45372.530081018522</v>
      </c>
      <c r="AH301" s="479" t="s">
        <v>4</v>
      </c>
      <c r="AI301" s="479" t="s">
        <v>123</v>
      </c>
      <c r="AJ301" s="480">
        <f t="shared" si="154"/>
        <v>1</v>
      </c>
      <c r="AK301" s="480">
        <f t="shared" si="155"/>
        <v>0</v>
      </c>
      <c r="AL301" s="480">
        <f t="shared" si="156"/>
        <v>0</v>
      </c>
      <c r="AM301" s="481" t="str">
        <f t="shared" si="157"/>
        <v>стр.015</v>
      </c>
      <c r="AN301" s="481" t="str">
        <f t="shared" si="158"/>
        <v xml:space="preserve"> (кроме стр.только "Первичный")</v>
      </c>
      <c r="AO301" s="481" t="str">
        <f t="shared" si="159"/>
        <v xml:space="preserve"> гр.3</v>
      </c>
      <c r="AP301" s="481" t="str">
        <f t="shared" si="160"/>
        <v/>
      </c>
      <c r="AQ301" s="481" t="str">
        <f t="shared" si="161"/>
        <v xml:space="preserve"> раздела 1</v>
      </c>
      <c r="AR301" s="481" t="str">
        <f t="shared" si="162"/>
        <v xml:space="preserve"> ф.0503154</v>
      </c>
      <c r="AS301" s="482" t="str">
        <f t="shared" si="163"/>
        <v/>
      </c>
      <c r="AT301" s="481" t="str">
        <f t="shared" si="164"/>
        <v xml:space="preserve"> &lt;&gt;</v>
      </c>
      <c r="AU301" s="481" t="str">
        <f t="shared" si="165"/>
        <v xml:space="preserve"> стр.095 + 096</v>
      </c>
      <c r="AV301" s="481" t="str">
        <f t="shared" si="166"/>
        <v xml:space="preserve"> (кроме стр.только "Первичный")</v>
      </c>
      <c r="AW301" s="481" t="str">
        <f t="shared" si="167"/>
        <v xml:space="preserve"> гр.3</v>
      </c>
      <c r="AX301" s="481" t="str">
        <f t="shared" si="168"/>
        <v/>
      </c>
      <c r="AY301" s="481" t="str">
        <f t="shared" si="169"/>
        <v xml:space="preserve"> раздела 2</v>
      </c>
      <c r="AZ301" s="481" t="str">
        <f t="shared" si="170"/>
        <v xml:space="preserve"> ф.0531377</v>
      </c>
      <c r="BA301" s="482" t="str">
        <f t="shared" si="171"/>
        <v xml:space="preserve"> (01.XX.XXXX - 1D)</v>
      </c>
      <c r="BB301" s="481" t="str">
        <f t="shared" si="172"/>
        <v xml:space="preserve"> - отрабатывать только на ф.0503154</v>
      </c>
      <c r="BC301" s="483" t="s">
        <v>1262</v>
      </c>
    </row>
    <row r="302" spans="2:55" s="23" customFormat="1" ht="57" hidden="1" outlineLevel="1" x14ac:dyDescent="0.25">
      <c r="B302" s="472" t="str">
        <f>"М"&amp;COUNTA($C$300:C302)&amp;"_"&amp;MID(I302,5,3)&amp;"_"&amp;MID(S302,5,3)</f>
        <v>М3_154_377</v>
      </c>
      <c r="C302" s="473" t="s">
        <v>116</v>
      </c>
      <c r="D302" s="473" t="s">
        <v>116</v>
      </c>
      <c r="E302" s="473" t="s">
        <v>116</v>
      </c>
      <c r="F302" s="473" t="s">
        <v>116</v>
      </c>
      <c r="G302" s="473" t="s">
        <v>117</v>
      </c>
      <c r="H302" s="473" t="s">
        <v>116</v>
      </c>
      <c r="I302" s="473" t="s">
        <v>165</v>
      </c>
      <c r="J302" s="473"/>
      <c r="K302" s="473" t="s">
        <v>1263</v>
      </c>
      <c r="L302" s="473"/>
      <c r="M302" s="473" t="s">
        <v>121</v>
      </c>
      <c r="N302" s="473" t="s">
        <v>1255</v>
      </c>
      <c r="O302" s="473" t="s">
        <v>1141</v>
      </c>
      <c r="P302" s="473" t="s">
        <v>125</v>
      </c>
      <c r="Q302" s="473"/>
      <c r="R302" s="474" t="s">
        <v>122</v>
      </c>
      <c r="S302" s="473" t="s">
        <v>179</v>
      </c>
      <c r="T302" s="473" t="s">
        <v>1256</v>
      </c>
      <c r="U302" s="473"/>
      <c r="V302" s="473"/>
      <c r="W302" s="473" t="s">
        <v>131</v>
      </c>
      <c r="X302" s="473" t="s">
        <v>1264</v>
      </c>
      <c r="Y302" s="473"/>
      <c r="Z302" s="473" t="s">
        <v>1141</v>
      </c>
      <c r="AA302" s="473" t="s">
        <v>125</v>
      </c>
      <c r="AB302" s="473"/>
      <c r="AC302" s="475" t="str">
        <f t="shared" si="153"/>
        <v>стр.013 + 014 (кроме стр.только "Первичный") гр.3 раздела 1 ф.0503154 &lt;&gt; стр.104 (кроме стр.только "Первичный") гр.3 раздела 2 ф.0531377 (01.XX.XXXX - 1D) - отрабатывать только на ф.0503154</v>
      </c>
      <c r="AD302" s="476" t="s">
        <v>123</v>
      </c>
      <c r="AE302" s="476" t="s">
        <v>123</v>
      </c>
      <c r="AF302" s="477" t="s">
        <v>1258</v>
      </c>
      <c r="AG302" s="478">
        <v>45372.530081018522</v>
      </c>
      <c r="AH302" s="479" t="s">
        <v>4</v>
      </c>
      <c r="AI302" s="479" t="s">
        <v>123</v>
      </c>
      <c r="AJ302" s="480">
        <f t="shared" si="154"/>
        <v>1</v>
      </c>
      <c r="AK302" s="480">
        <f t="shared" si="155"/>
        <v>0</v>
      </c>
      <c r="AL302" s="480">
        <f t="shared" si="156"/>
        <v>0</v>
      </c>
      <c r="AM302" s="481" t="str">
        <f t="shared" si="157"/>
        <v>стр.013 + 014</v>
      </c>
      <c r="AN302" s="481" t="str">
        <f t="shared" si="158"/>
        <v xml:space="preserve"> (кроме стр.только "Первичный")</v>
      </c>
      <c r="AO302" s="481" t="str">
        <f t="shared" si="159"/>
        <v xml:space="preserve"> гр.3</v>
      </c>
      <c r="AP302" s="481" t="str">
        <f t="shared" si="160"/>
        <v/>
      </c>
      <c r="AQ302" s="481" t="str">
        <f t="shared" si="161"/>
        <v xml:space="preserve"> раздела 1</v>
      </c>
      <c r="AR302" s="481" t="str">
        <f t="shared" si="162"/>
        <v xml:space="preserve"> ф.0503154</v>
      </c>
      <c r="AS302" s="482" t="str">
        <f t="shared" si="163"/>
        <v/>
      </c>
      <c r="AT302" s="481" t="str">
        <f t="shared" si="164"/>
        <v xml:space="preserve"> &lt;&gt;</v>
      </c>
      <c r="AU302" s="481" t="str">
        <f t="shared" si="165"/>
        <v xml:space="preserve"> стр.104</v>
      </c>
      <c r="AV302" s="481" t="str">
        <f t="shared" si="166"/>
        <v xml:space="preserve"> (кроме стр.только "Первичный")</v>
      </c>
      <c r="AW302" s="481" t="str">
        <f t="shared" si="167"/>
        <v xml:space="preserve"> гр.3</v>
      </c>
      <c r="AX302" s="481" t="str">
        <f t="shared" si="168"/>
        <v/>
      </c>
      <c r="AY302" s="481" t="str">
        <f t="shared" si="169"/>
        <v xml:space="preserve"> раздела 2</v>
      </c>
      <c r="AZ302" s="481" t="str">
        <f t="shared" si="170"/>
        <v xml:space="preserve"> ф.0531377</v>
      </c>
      <c r="BA302" s="482" t="str">
        <f t="shared" si="171"/>
        <v xml:space="preserve"> (01.XX.XXXX - 1D)</v>
      </c>
      <c r="BB302" s="481" t="str">
        <f t="shared" si="172"/>
        <v xml:space="preserve"> - отрабатывать только на ф.0503154</v>
      </c>
      <c r="BC302" s="483" t="s">
        <v>1265</v>
      </c>
    </row>
    <row r="303" spans="2:55" s="23" customFormat="1" ht="57" hidden="1" outlineLevel="1" x14ac:dyDescent="0.25">
      <c r="B303" s="472" t="str">
        <f>"М"&amp;COUNTA($C$300:C303)&amp;"_"&amp;MID(I303,5,3)&amp;"_"&amp;MID(S303,5,3)</f>
        <v>М4_154_377</v>
      </c>
      <c r="C303" s="473" t="s">
        <v>116</v>
      </c>
      <c r="D303" s="473" t="s">
        <v>116</v>
      </c>
      <c r="E303" s="473" t="s">
        <v>116</v>
      </c>
      <c r="F303" s="473" t="s">
        <v>116</v>
      </c>
      <c r="G303" s="473" t="s">
        <v>117</v>
      </c>
      <c r="H303" s="473" t="s">
        <v>116</v>
      </c>
      <c r="I303" s="473" t="s">
        <v>165</v>
      </c>
      <c r="J303" s="473"/>
      <c r="K303" s="473" t="s">
        <v>1263</v>
      </c>
      <c r="L303" s="473"/>
      <c r="M303" s="473" t="s">
        <v>121</v>
      </c>
      <c r="N303" s="473" t="s">
        <v>1260</v>
      </c>
      <c r="O303" s="473" t="s">
        <v>1141</v>
      </c>
      <c r="P303" s="473" t="s">
        <v>125</v>
      </c>
      <c r="Q303" s="473"/>
      <c r="R303" s="474" t="s">
        <v>122</v>
      </c>
      <c r="S303" s="473" t="s">
        <v>179</v>
      </c>
      <c r="T303" s="473" t="s">
        <v>1256</v>
      </c>
      <c r="U303" s="473"/>
      <c r="V303" s="473"/>
      <c r="W303" s="473" t="s">
        <v>131</v>
      </c>
      <c r="X303" s="473" t="s">
        <v>1266</v>
      </c>
      <c r="Y303" s="473"/>
      <c r="Z303" s="473" t="s">
        <v>1141</v>
      </c>
      <c r="AA303" s="473" t="s">
        <v>125</v>
      </c>
      <c r="AB303" s="473"/>
      <c r="AC303" s="475" t="str">
        <f t="shared" si="153"/>
        <v>стр.015 (кроме стр.только "Первичный") гр.3 раздела 1 ф.0503154 &lt;&gt; стр.105 (кроме стр.только "Первичный") гр.3 раздела 2 ф.0531377 (01.XX.XXXX - 1D) - отрабатывать только на ф.0503154</v>
      </c>
      <c r="AD303" s="476" t="s">
        <v>123</v>
      </c>
      <c r="AE303" s="476" t="s">
        <v>123</v>
      </c>
      <c r="AF303" s="477" t="s">
        <v>1258</v>
      </c>
      <c r="AG303" s="478">
        <v>45372.530092592591</v>
      </c>
      <c r="AH303" s="479" t="s">
        <v>4</v>
      </c>
      <c r="AI303" s="479" t="s">
        <v>123</v>
      </c>
      <c r="AJ303" s="480">
        <f t="shared" si="154"/>
        <v>1</v>
      </c>
      <c r="AK303" s="480">
        <f t="shared" si="155"/>
        <v>0</v>
      </c>
      <c r="AL303" s="480">
        <f t="shared" si="156"/>
        <v>0</v>
      </c>
      <c r="AM303" s="481" t="str">
        <f t="shared" si="157"/>
        <v>стр.015</v>
      </c>
      <c r="AN303" s="481" t="str">
        <f t="shared" si="158"/>
        <v xml:space="preserve"> (кроме стр.только "Первичный")</v>
      </c>
      <c r="AO303" s="481" t="str">
        <f t="shared" si="159"/>
        <v xml:space="preserve"> гр.3</v>
      </c>
      <c r="AP303" s="481" t="str">
        <f t="shared" si="160"/>
        <v/>
      </c>
      <c r="AQ303" s="481" t="str">
        <f t="shared" si="161"/>
        <v xml:space="preserve"> раздела 1</v>
      </c>
      <c r="AR303" s="481" t="str">
        <f t="shared" si="162"/>
        <v xml:space="preserve"> ф.0503154</v>
      </c>
      <c r="AS303" s="482" t="str">
        <f t="shared" si="163"/>
        <v/>
      </c>
      <c r="AT303" s="481" t="str">
        <f t="shared" si="164"/>
        <v xml:space="preserve"> &lt;&gt;</v>
      </c>
      <c r="AU303" s="481" t="str">
        <f t="shared" si="165"/>
        <v xml:space="preserve"> стр.105</v>
      </c>
      <c r="AV303" s="481" t="str">
        <f t="shared" si="166"/>
        <v xml:space="preserve"> (кроме стр.только "Первичный")</v>
      </c>
      <c r="AW303" s="481" t="str">
        <f t="shared" si="167"/>
        <v xml:space="preserve"> гр.3</v>
      </c>
      <c r="AX303" s="481" t="str">
        <f t="shared" si="168"/>
        <v/>
      </c>
      <c r="AY303" s="481" t="str">
        <f t="shared" si="169"/>
        <v xml:space="preserve"> раздела 2</v>
      </c>
      <c r="AZ303" s="481" t="str">
        <f t="shared" si="170"/>
        <v xml:space="preserve"> ф.0531377</v>
      </c>
      <c r="BA303" s="482" t="str">
        <f t="shared" si="171"/>
        <v xml:space="preserve"> (01.XX.XXXX - 1D)</v>
      </c>
      <c r="BB303" s="481" t="str">
        <f t="shared" si="172"/>
        <v xml:space="preserve"> - отрабатывать только на ф.0503154</v>
      </c>
      <c r="BC303" s="483" t="s">
        <v>1267</v>
      </c>
    </row>
    <row r="304" spans="2:55" s="23" customFormat="1" ht="57" hidden="1" outlineLevel="1" x14ac:dyDescent="0.25">
      <c r="B304" s="472" t="str">
        <f>"М"&amp;COUNTA($C$300:C304)&amp;"_"&amp;MID(I304,5,3)&amp;"_"&amp;MID(S304,5,3)</f>
        <v>М5_154_377</v>
      </c>
      <c r="C304" s="473" t="s">
        <v>116</v>
      </c>
      <c r="D304" s="473" t="s">
        <v>116</v>
      </c>
      <c r="E304" s="473" t="s">
        <v>116</v>
      </c>
      <c r="F304" s="473" t="s">
        <v>116</v>
      </c>
      <c r="G304" s="473" t="s">
        <v>117</v>
      </c>
      <c r="H304" s="473" t="s">
        <v>116</v>
      </c>
      <c r="I304" s="473" t="s">
        <v>165</v>
      </c>
      <c r="J304" s="473"/>
      <c r="K304" s="473" t="s">
        <v>1184</v>
      </c>
      <c r="L304" s="473"/>
      <c r="M304" s="473" t="s">
        <v>121</v>
      </c>
      <c r="N304" s="473" t="s">
        <v>867</v>
      </c>
      <c r="O304" s="473" t="s">
        <v>1141</v>
      </c>
      <c r="P304" s="473" t="s">
        <v>125</v>
      </c>
      <c r="Q304" s="473"/>
      <c r="R304" s="474" t="s">
        <v>122</v>
      </c>
      <c r="S304" s="473" t="s">
        <v>179</v>
      </c>
      <c r="T304" s="473" t="s">
        <v>1256</v>
      </c>
      <c r="U304" s="473"/>
      <c r="V304" s="473"/>
      <c r="W304" s="473" t="s">
        <v>131</v>
      </c>
      <c r="X304" s="473" t="s">
        <v>1268</v>
      </c>
      <c r="Y304" s="473"/>
      <c r="Z304" s="473" t="s">
        <v>1141</v>
      </c>
      <c r="AA304" s="473" t="s">
        <v>125</v>
      </c>
      <c r="AB304" s="473"/>
      <c r="AC304" s="475" t="str">
        <f t="shared" si="153"/>
        <v>стр.013 (кроме стр.только "Первичный") гр.3 раздела 1 ф.0503154 &lt;&gt; стр.134 (кроме стр.только "Первичный") гр.3 раздела 2 ф.0531377 (01.XX.XXXX - 1D) - отрабатывать только на ф.0503154</v>
      </c>
      <c r="AD304" s="476" t="s">
        <v>123</v>
      </c>
      <c r="AE304" s="476" t="s">
        <v>123</v>
      </c>
      <c r="AF304" s="477" t="s">
        <v>1258</v>
      </c>
      <c r="AG304" s="478">
        <v>45372.530092592591</v>
      </c>
      <c r="AH304" s="479" t="s">
        <v>4</v>
      </c>
      <c r="AI304" s="479" t="s">
        <v>123</v>
      </c>
      <c r="AJ304" s="480">
        <f t="shared" si="154"/>
        <v>1</v>
      </c>
      <c r="AK304" s="480">
        <f t="shared" si="155"/>
        <v>0</v>
      </c>
      <c r="AL304" s="480">
        <f t="shared" si="156"/>
        <v>0</v>
      </c>
      <c r="AM304" s="481" t="str">
        <f t="shared" si="157"/>
        <v>стр.013</v>
      </c>
      <c r="AN304" s="481" t="str">
        <f t="shared" si="158"/>
        <v xml:space="preserve"> (кроме стр.только "Первичный")</v>
      </c>
      <c r="AO304" s="481" t="str">
        <f t="shared" si="159"/>
        <v xml:space="preserve"> гр.3</v>
      </c>
      <c r="AP304" s="481" t="str">
        <f t="shared" si="160"/>
        <v/>
      </c>
      <c r="AQ304" s="481" t="str">
        <f t="shared" si="161"/>
        <v xml:space="preserve"> раздела 1</v>
      </c>
      <c r="AR304" s="481" t="str">
        <f t="shared" si="162"/>
        <v xml:space="preserve"> ф.0503154</v>
      </c>
      <c r="AS304" s="482" t="str">
        <f t="shared" si="163"/>
        <v/>
      </c>
      <c r="AT304" s="481" t="str">
        <f t="shared" si="164"/>
        <v xml:space="preserve"> &lt;&gt;</v>
      </c>
      <c r="AU304" s="481" t="str">
        <f t="shared" si="165"/>
        <v xml:space="preserve"> стр.134</v>
      </c>
      <c r="AV304" s="481" t="str">
        <f t="shared" si="166"/>
        <v xml:space="preserve"> (кроме стр.только "Первичный")</v>
      </c>
      <c r="AW304" s="481" t="str">
        <f t="shared" si="167"/>
        <v xml:space="preserve"> гр.3</v>
      </c>
      <c r="AX304" s="481" t="str">
        <f t="shared" si="168"/>
        <v/>
      </c>
      <c r="AY304" s="481" t="str">
        <f t="shared" si="169"/>
        <v xml:space="preserve"> раздела 2</v>
      </c>
      <c r="AZ304" s="481" t="str">
        <f t="shared" si="170"/>
        <v xml:space="preserve"> ф.0531377</v>
      </c>
      <c r="BA304" s="482" t="str">
        <f t="shared" si="171"/>
        <v xml:space="preserve"> (01.XX.XXXX - 1D)</v>
      </c>
      <c r="BB304" s="481" t="str">
        <f t="shared" si="172"/>
        <v xml:space="preserve"> - отрабатывать только на ф.0503154</v>
      </c>
      <c r="BC304" s="483" t="s">
        <v>1269</v>
      </c>
    </row>
    <row r="305" spans="2:55" s="23" customFormat="1" ht="57" hidden="1" outlineLevel="1" x14ac:dyDescent="0.25">
      <c r="B305" s="332" t="s">
        <v>1946</v>
      </c>
      <c r="C305" s="251" t="s">
        <v>116</v>
      </c>
      <c r="D305" s="251" t="s">
        <v>116</v>
      </c>
      <c r="E305" s="251" t="s">
        <v>117</v>
      </c>
      <c r="F305" s="251" t="s">
        <v>116</v>
      </c>
      <c r="G305" s="251" t="s">
        <v>117</v>
      </c>
      <c r="H305" s="251" t="s">
        <v>116</v>
      </c>
      <c r="I305" s="251" t="s">
        <v>165</v>
      </c>
      <c r="J305" s="251"/>
      <c r="K305" s="251" t="s">
        <v>381</v>
      </c>
      <c r="L305" s="251"/>
      <c r="M305" s="251" t="s">
        <v>121</v>
      </c>
      <c r="N305" s="251" t="s">
        <v>1255</v>
      </c>
      <c r="O305" s="251" t="s">
        <v>1141</v>
      </c>
      <c r="P305" s="251" t="s">
        <v>134</v>
      </c>
      <c r="Q305" s="251"/>
      <c r="R305" s="419" t="s">
        <v>122</v>
      </c>
      <c r="S305" s="251" t="s">
        <v>179</v>
      </c>
      <c r="T305" s="251" t="s">
        <v>1256</v>
      </c>
      <c r="U305" s="251"/>
      <c r="V305" s="251"/>
      <c r="W305" s="251" t="s">
        <v>131</v>
      </c>
      <c r="X305" s="251" t="s">
        <v>1257</v>
      </c>
      <c r="Y305" s="251"/>
      <c r="Z305" s="251" t="s">
        <v>1141</v>
      </c>
      <c r="AA305" s="251" t="s">
        <v>124</v>
      </c>
      <c r="AB305" s="251"/>
      <c r="AC305" s="356" t="str">
        <f t="shared" si="153"/>
        <v>стр.013 + 014 (кроме стр.только "Первичный") гр.4 раздела 1 ф.0503154 &lt;&gt; стр.094 (кроме стр.только "Первичный") гр.5 раздела 2 ф.0531377 (01.XX.XXXX - 1D) - отрабатывать только на ф.0503154</v>
      </c>
      <c r="AD305" s="350" t="s">
        <v>123</v>
      </c>
      <c r="AE305" s="350" t="s">
        <v>123</v>
      </c>
      <c r="AF305" s="595" t="s">
        <v>1258</v>
      </c>
      <c r="AG305" s="606">
        <v>45803.360000000001</v>
      </c>
      <c r="AH305" s="605" t="s">
        <v>4</v>
      </c>
      <c r="AI305" s="605" t="s">
        <v>123</v>
      </c>
      <c r="AJ305" s="6">
        <f t="shared" si="154"/>
        <v>1</v>
      </c>
      <c r="AK305" s="6">
        <f t="shared" si="155"/>
        <v>0</v>
      </c>
      <c r="AL305" s="6">
        <f t="shared" si="156"/>
        <v>0</v>
      </c>
      <c r="AM305" s="92" t="str">
        <f t="shared" si="157"/>
        <v>стр.013 + 014</v>
      </c>
      <c r="AN305" s="92" t="str">
        <f t="shared" si="158"/>
        <v xml:space="preserve"> (кроме стр.только "Первичный")</v>
      </c>
      <c r="AO305" s="92" t="str">
        <f t="shared" si="159"/>
        <v xml:space="preserve"> гр.4</v>
      </c>
      <c r="AP305" s="92" t="str">
        <f t="shared" si="160"/>
        <v/>
      </c>
      <c r="AQ305" s="92" t="str">
        <f t="shared" si="161"/>
        <v xml:space="preserve"> раздела 1</v>
      </c>
      <c r="AR305" s="92" t="str">
        <f t="shared" si="162"/>
        <v xml:space="preserve"> ф.0503154</v>
      </c>
      <c r="AS305" s="79" t="str">
        <f t="shared" si="163"/>
        <v/>
      </c>
      <c r="AT305" s="92" t="str">
        <f t="shared" si="164"/>
        <v xml:space="preserve"> &lt;&gt;</v>
      </c>
      <c r="AU305" s="92" t="str">
        <f t="shared" si="165"/>
        <v xml:space="preserve"> стр.094</v>
      </c>
      <c r="AV305" s="92" t="str">
        <f t="shared" si="166"/>
        <v xml:space="preserve"> (кроме стр.только "Первичный")</v>
      </c>
      <c r="AW305" s="92" t="str">
        <f t="shared" si="167"/>
        <v xml:space="preserve"> гр.5</v>
      </c>
      <c r="AX305" s="92" t="str">
        <f t="shared" si="168"/>
        <v/>
      </c>
      <c r="AY305" s="92" t="str">
        <f t="shared" si="169"/>
        <v xml:space="preserve"> раздела 2</v>
      </c>
      <c r="AZ305" s="92" t="str">
        <f t="shared" si="170"/>
        <v xml:space="preserve"> ф.0531377</v>
      </c>
      <c r="BA305" s="79" t="str">
        <f t="shared" si="171"/>
        <v xml:space="preserve"> (01.XX.XXXX - 1D)</v>
      </c>
      <c r="BB305" s="92" t="str">
        <f t="shared" si="172"/>
        <v xml:space="preserve"> - отрабатывать только на ф.0503154</v>
      </c>
      <c r="BC305" s="23" t="s">
        <v>1270</v>
      </c>
    </row>
    <row r="306" spans="2:55" s="23" customFormat="1" ht="57" hidden="1" outlineLevel="1" x14ac:dyDescent="0.25">
      <c r="B306" s="332" t="s">
        <v>1947</v>
      </c>
      <c r="C306" s="251" t="s">
        <v>116</v>
      </c>
      <c r="D306" s="251" t="s">
        <v>116</v>
      </c>
      <c r="E306" s="251" t="s">
        <v>117</v>
      </c>
      <c r="F306" s="251" t="s">
        <v>116</v>
      </c>
      <c r="G306" s="251" t="s">
        <v>117</v>
      </c>
      <c r="H306" s="251" t="s">
        <v>116</v>
      </c>
      <c r="I306" s="251" t="s">
        <v>165</v>
      </c>
      <c r="J306" s="251"/>
      <c r="K306" s="251" t="s">
        <v>381</v>
      </c>
      <c r="L306" s="251"/>
      <c r="M306" s="251" t="s">
        <v>121</v>
      </c>
      <c r="N306" s="251" t="s">
        <v>1260</v>
      </c>
      <c r="O306" s="251" t="s">
        <v>1141</v>
      </c>
      <c r="P306" s="251" t="s">
        <v>134</v>
      </c>
      <c r="Q306" s="251"/>
      <c r="R306" s="419" t="s">
        <v>122</v>
      </c>
      <c r="S306" s="251" t="s">
        <v>179</v>
      </c>
      <c r="T306" s="251" t="s">
        <v>1256</v>
      </c>
      <c r="U306" s="251"/>
      <c r="V306" s="251"/>
      <c r="W306" s="251" t="s">
        <v>131</v>
      </c>
      <c r="X306" s="251" t="s">
        <v>1261</v>
      </c>
      <c r="Y306" s="251"/>
      <c r="Z306" s="251" t="s">
        <v>1141</v>
      </c>
      <c r="AA306" s="251" t="s">
        <v>124</v>
      </c>
      <c r="AB306" s="251"/>
      <c r="AC306" s="356" t="str">
        <f t="shared" si="153"/>
        <v>стр.015 (кроме стр.только "Первичный") гр.4 раздела 1 ф.0503154 &lt;&gt; стр.095 + 096 (кроме стр.только "Первичный") гр.5 раздела 2 ф.0531377 (01.XX.XXXX - 1D) - отрабатывать только на ф.0503154</v>
      </c>
      <c r="AD306" s="350" t="s">
        <v>123</v>
      </c>
      <c r="AE306" s="350" t="s">
        <v>123</v>
      </c>
      <c r="AF306" s="595" t="s">
        <v>1258</v>
      </c>
      <c r="AG306" s="606">
        <v>45803.359988425924</v>
      </c>
      <c r="AH306" s="605" t="s">
        <v>4</v>
      </c>
      <c r="AI306" s="605" t="s">
        <v>123</v>
      </c>
      <c r="AJ306" s="6">
        <f t="shared" si="154"/>
        <v>1</v>
      </c>
      <c r="AK306" s="6">
        <f t="shared" si="155"/>
        <v>0</v>
      </c>
      <c r="AL306" s="6">
        <f t="shared" si="156"/>
        <v>0</v>
      </c>
      <c r="AM306" s="92" t="str">
        <f t="shared" si="157"/>
        <v>стр.015</v>
      </c>
      <c r="AN306" s="92" t="str">
        <f t="shared" si="158"/>
        <v xml:space="preserve"> (кроме стр.только "Первичный")</v>
      </c>
      <c r="AO306" s="92" t="str">
        <f t="shared" si="159"/>
        <v xml:space="preserve"> гр.4</v>
      </c>
      <c r="AP306" s="92" t="str">
        <f t="shared" si="160"/>
        <v/>
      </c>
      <c r="AQ306" s="92" t="str">
        <f t="shared" si="161"/>
        <v xml:space="preserve"> раздела 1</v>
      </c>
      <c r="AR306" s="92" t="str">
        <f t="shared" si="162"/>
        <v xml:space="preserve"> ф.0503154</v>
      </c>
      <c r="AS306" s="79" t="str">
        <f t="shared" si="163"/>
        <v/>
      </c>
      <c r="AT306" s="92" t="str">
        <f t="shared" si="164"/>
        <v xml:space="preserve"> &lt;&gt;</v>
      </c>
      <c r="AU306" s="92" t="str">
        <f t="shared" si="165"/>
        <v xml:space="preserve"> стр.095 + 096</v>
      </c>
      <c r="AV306" s="92" t="str">
        <f t="shared" si="166"/>
        <v xml:space="preserve"> (кроме стр.только "Первичный")</v>
      </c>
      <c r="AW306" s="92" t="str">
        <f t="shared" si="167"/>
        <v xml:space="preserve"> гр.5</v>
      </c>
      <c r="AX306" s="92" t="str">
        <f t="shared" si="168"/>
        <v/>
      </c>
      <c r="AY306" s="92" t="str">
        <f t="shared" si="169"/>
        <v xml:space="preserve"> раздела 2</v>
      </c>
      <c r="AZ306" s="92" t="str">
        <f t="shared" si="170"/>
        <v xml:space="preserve"> ф.0531377</v>
      </c>
      <c r="BA306" s="79" t="str">
        <f t="shared" si="171"/>
        <v xml:space="preserve"> (01.XX.XXXX - 1D)</v>
      </c>
      <c r="BB306" s="92" t="str">
        <f t="shared" si="172"/>
        <v xml:space="preserve"> - отрабатывать только на ф.0503154</v>
      </c>
      <c r="BC306" s="23" t="s">
        <v>1271</v>
      </c>
    </row>
    <row r="307" spans="2:55" s="23" customFormat="1" ht="57" hidden="1" outlineLevel="1" x14ac:dyDescent="0.25">
      <c r="B307" s="332" t="s">
        <v>1967</v>
      </c>
      <c r="C307" s="251" t="s">
        <v>116</v>
      </c>
      <c r="D307" s="251" t="s">
        <v>116</v>
      </c>
      <c r="E307" s="251" t="s">
        <v>117</v>
      </c>
      <c r="F307" s="251" t="s">
        <v>116</v>
      </c>
      <c r="G307" s="251" t="s">
        <v>117</v>
      </c>
      <c r="H307" s="251" t="s">
        <v>116</v>
      </c>
      <c r="I307" s="251" t="s">
        <v>165</v>
      </c>
      <c r="J307" s="251"/>
      <c r="K307" s="251" t="s">
        <v>1184</v>
      </c>
      <c r="L307" s="251"/>
      <c r="M307" s="251" t="s">
        <v>121</v>
      </c>
      <c r="N307" s="251" t="s">
        <v>867</v>
      </c>
      <c r="O307" s="251" t="s">
        <v>1141</v>
      </c>
      <c r="P307" s="251" t="s">
        <v>134</v>
      </c>
      <c r="Q307" s="251"/>
      <c r="R307" s="419" t="s">
        <v>122</v>
      </c>
      <c r="S307" s="251" t="s">
        <v>179</v>
      </c>
      <c r="T307" s="251" t="s">
        <v>1256</v>
      </c>
      <c r="U307" s="251"/>
      <c r="V307" s="251"/>
      <c r="W307" s="251" t="s">
        <v>131</v>
      </c>
      <c r="X307" s="251" t="s">
        <v>1327</v>
      </c>
      <c r="Y307" s="251"/>
      <c r="Z307" s="251" t="s">
        <v>1141</v>
      </c>
      <c r="AA307" s="251" t="s">
        <v>124</v>
      </c>
      <c r="AB307" s="251"/>
      <c r="AC307" s="356" t="str">
        <f>AM307&amp;AN307&amp;AO307&amp;AP307&amp;AQ307&amp;AR307&amp;AS307&amp;AT307&amp;AU307&amp;AV307&amp;AW307&amp;AX307&amp;AY307&amp;AZ307&amp;BA307&amp;BB307</f>
        <v>стр.013 (кроме стр.только "Первичный") гр.4 раздела 1 ф.0503154 &lt;&gt; стр.123 (кроме стр.только "Первичный") гр.5 раздела 2 ф.0531377 (01.XX.XXXX - 1D) - отрабатывать только на ф.0503154</v>
      </c>
      <c r="AD307" s="350" t="s">
        <v>123</v>
      </c>
      <c r="AE307" s="350" t="s">
        <v>123</v>
      </c>
      <c r="AF307" s="595" t="s">
        <v>1258</v>
      </c>
      <c r="AG307" s="606">
        <v>45810.721342592595</v>
      </c>
      <c r="AH307" s="605" t="s">
        <v>4</v>
      </c>
      <c r="AI307" s="605" t="s">
        <v>123</v>
      </c>
      <c r="AJ307" s="6">
        <f t="shared" si="154"/>
        <v>1</v>
      </c>
      <c r="AK307" s="6">
        <f t="shared" si="155"/>
        <v>0</v>
      </c>
      <c r="AL307" s="6">
        <f t="shared" si="156"/>
        <v>0</v>
      </c>
      <c r="AM307" s="92" t="str">
        <f t="shared" si="157"/>
        <v>стр.013</v>
      </c>
      <c r="AN307" s="92" t="str">
        <f t="shared" si="158"/>
        <v xml:space="preserve"> (кроме стр.только "Первичный")</v>
      </c>
      <c r="AO307" s="92" t="str">
        <f t="shared" si="159"/>
        <v xml:space="preserve"> гр.4</v>
      </c>
      <c r="AP307" s="92" t="str">
        <f t="shared" si="160"/>
        <v/>
      </c>
      <c r="AQ307" s="92" t="str">
        <f t="shared" si="161"/>
        <v xml:space="preserve"> раздела 1</v>
      </c>
      <c r="AR307" s="92" t="str">
        <f t="shared" si="162"/>
        <v xml:space="preserve"> ф.0503154</v>
      </c>
      <c r="AS307" s="79" t="str">
        <f t="shared" si="163"/>
        <v/>
      </c>
      <c r="AT307" s="92" t="str">
        <f t="shared" si="164"/>
        <v xml:space="preserve"> &lt;&gt;</v>
      </c>
      <c r="AU307" s="92" t="str">
        <f t="shared" si="165"/>
        <v xml:space="preserve"> стр.123</v>
      </c>
      <c r="AV307" s="92" t="str">
        <f t="shared" si="166"/>
        <v xml:space="preserve"> (кроме стр.только "Первичный")</v>
      </c>
      <c r="AW307" s="92" t="str">
        <f t="shared" si="167"/>
        <v xml:space="preserve"> гр.5</v>
      </c>
      <c r="AX307" s="92" t="str">
        <f t="shared" si="168"/>
        <v/>
      </c>
      <c r="AY307" s="92" t="str">
        <f t="shared" si="169"/>
        <v xml:space="preserve"> раздела 2</v>
      </c>
      <c r="AZ307" s="92" t="str">
        <f t="shared" si="170"/>
        <v xml:space="preserve"> ф.0531377</v>
      </c>
      <c r="BA307" s="79" t="str">
        <f t="shared" si="171"/>
        <v xml:space="preserve"> (01.XX.XXXX - 1D)</v>
      </c>
      <c r="BB307" s="92" t="str">
        <f t="shared" si="172"/>
        <v xml:space="preserve"> - отрабатывать только на ф.0503154</v>
      </c>
      <c r="BC307" s="23" t="s">
        <v>1272</v>
      </c>
    </row>
    <row r="308" spans="2:55" s="23" customFormat="1" ht="75" hidden="1" outlineLevel="1" x14ac:dyDescent="0.25">
      <c r="B308" s="332" t="s">
        <v>1764</v>
      </c>
      <c r="C308" s="251" t="s">
        <v>116</v>
      </c>
      <c r="D308" s="251" t="s">
        <v>116</v>
      </c>
      <c r="E308" s="251" t="s">
        <v>117</v>
      </c>
      <c r="F308" s="251" t="s">
        <v>117</v>
      </c>
      <c r="G308" s="251" t="s">
        <v>117</v>
      </c>
      <c r="H308" s="251" t="s">
        <v>116</v>
      </c>
      <c r="I308" s="317" t="s">
        <v>1937</v>
      </c>
      <c r="J308" s="317"/>
      <c r="K308" s="317" t="s">
        <v>1941</v>
      </c>
      <c r="L308" s="542"/>
      <c r="M308" s="317" t="s">
        <v>121</v>
      </c>
      <c r="N308" s="317" t="s">
        <v>1938</v>
      </c>
      <c r="O308" s="317" t="s">
        <v>1141</v>
      </c>
      <c r="P308" s="317" t="s">
        <v>1766</v>
      </c>
      <c r="Q308" s="542"/>
      <c r="R308" s="533" t="s">
        <v>122</v>
      </c>
      <c r="S308" s="317" t="s">
        <v>179</v>
      </c>
      <c r="T308" s="317" t="s">
        <v>1256</v>
      </c>
      <c r="U308" s="317"/>
      <c r="V308" s="317"/>
      <c r="W308" s="317" t="s">
        <v>131</v>
      </c>
      <c r="X308" s="317" t="s">
        <v>1264</v>
      </c>
      <c r="Y308" s="317"/>
      <c r="Z308" s="586" t="s">
        <v>1141</v>
      </c>
      <c r="AA308" s="529" t="s">
        <v>124</v>
      </c>
      <c r="AB308" s="586"/>
      <c r="AC308" s="356" t="s">
        <v>1939</v>
      </c>
      <c r="AD308" s="549" t="s">
        <v>116</v>
      </c>
      <c r="AE308" s="549" t="s">
        <v>271</v>
      </c>
      <c r="AF308" s="614" t="s">
        <v>1973</v>
      </c>
      <c r="AG308" s="153">
        <v>45812.407847222225</v>
      </c>
      <c r="AH308" s="560"/>
      <c r="AI308" s="603" t="s">
        <v>123</v>
      </c>
      <c r="AJ308" s="6"/>
      <c r="AK308" s="6"/>
      <c r="AL308" s="6"/>
      <c r="AM308" s="92"/>
      <c r="AN308" s="92"/>
      <c r="AO308" s="92"/>
      <c r="AP308" s="92"/>
      <c r="AQ308" s="92"/>
      <c r="AR308" s="92"/>
      <c r="AS308" s="79"/>
      <c r="AT308" s="92"/>
      <c r="AU308" s="92"/>
      <c r="AV308" s="92"/>
      <c r="AW308" s="92"/>
      <c r="AX308" s="92"/>
      <c r="AY308" s="92"/>
      <c r="AZ308" s="92"/>
      <c r="BA308" s="79"/>
      <c r="BB308" s="92"/>
    </row>
    <row r="309" spans="2:55" s="23" customFormat="1" ht="60" hidden="1" outlineLevel="1" x14ac:dyDescent="0.25">
      <c r="B309" s="332" t="s">
        <v>1767</v>
      </c>
      <c r="C309" s="251" t="s">
        <v>116</v>
      </c>
      <c r="D309" s="251" t="s">
        <v>116</v>
      </c>
      <c r="E309" s="251" t="s">
        <v>117</v>
      </c>
      <c r="F309" s="251" t="s">
        <v>117</v>
      </c>
      <c r="G309" s="251" t="s">
        <v>117</v>
      </c>
      <c r="H309" s="251" t="s">
        <v>116</v>
      </c>
      <c r="I309" s="317" t="s">
        <v>1940</v>
      </c>
      <c r="J309" s="317"/>
      <c r="K309" s="317" t="s">
        <v>1941</v>
      </c>
      <c r="L309" s="542"/>
      <c r="M309" s="317" t="s">
        <v>121</v>
      </c>
      <c r="N309" s="317" t="s">
        <v>1936</v>
      </c>
      <c r="O309" s="317" t="s">
        <v>1141</v>
      </c>
      <c r="P309" s="317" t="s">
        <v>1768</v>
      </c>
      <c r="Q309" s="542"/>
      <c r="R309" s="533" t="s">
        <v>122</v>
      </c>
      <c r="S309" s="317" t="s">
        <v>179</v>
      </c>
      <c r="T309" s="317" t="s">
        <v>1256</v>
      </c>
      <c r="U309" s="317"/>
      <c r="V309" s="317"/>
      <c r="W309" s="317" t="s">
        <v>131</v>
      </c>
      <c r="X309" s="317" t="s">
        <v>1769</v>
      </c>
      <c r="Y309" s="317"/>
      <c r="Z309" s="586" t="s">
        <v>1141</v>
      </c>
      <c r="AA309" s="529" t="s">
        <v>124</v>
      </c>
      <c r="AB309" s="586"/>
      <c r="AC309" s="356" t="s">
        <v>1944</v>
      </c>
      <c r="AD309" s="549" t="s">
        <v>271</v>
      </c>
      <c r="AE309" s="549" t="s">
        <v>271</v>
      </c>
      <c r="AF309" s="595" t="s">
        <v>1942</v>
      </c>
      <c r="AG309" s="153">
        <v>45810.729027777779</v>
      </c>
      <c r="AH309" s="560"/>
      <c r="AI309" s="603" t="s">
        <v>123</v>
      </c>
      <c r="AJ309" s="6"/>
      <c r="AK309" s="6"/>
      <c r="AL309" s="6"/>
      <c r="AM309" s="92"/>
      <c r="AN309" s="92"/>
      <c r="AO309" s="92"/>
      <c r="AP309" s="92"/>
      <c r="AQ309" s="92"/>
      <c r="AR309" s="92"/>
      <c r="AS309" s="79"/>
      <c r="AT309" s="92"/>
      <c r="AU309" s="92"/>
      <c r="AV309" s="92"/>
      <c r="AW309" s="92"/>
      <c r="AX309" s="92"/>
      <c r="AY309" s="92"/>
      <c r="AZ309" s="92"/>
      <c r="BA309" s="79"/>
      <c r="BB309" s="92"/>
    </row>
    <row r="310" spans="2:55" s="23" customFormat="1" ht="75" hidden="1" outlineLevel="1" x14ac:dyDescent="0.25">
      <c r="B310" s="332" t="s">
        <v>1910</v>
      </c>
      <c r="C310" s="251" t="s">
        <v>116</v>
      </c>
      <c r="D310" s="251" t="s">
        <v>116</v>
      </c>
      <c r="E310" s="251" t="s">
        <v>117</v>
      </c>
      <c r="F310" s="251" t="s">
        <v>117</v>
      </c>
      <c r="G310" s="251" t="s">
        <v>117</v>
      </c>
      <c r="H310" s="251" t="s">
        <v>116</v>
      </c>
      <c r="I310" s="317" t="s">
        <v>1765</v>
      </c>
      <c r="J310" s="317"/>
      <c r="K310" s="317" t="s">
        <v>1951</v>
      </c>
      <c r="L310" s="542"/>
      <c r="M310" s="317" t="s">
        <v>121</v>
      </c>
      <c r="N310" s="317" t="s">
        <v>1938</v>
      </c>
      <c r="O310" s="317" t="s">
        <v>1141</v>
      </c>
      <c r="P310" s="317" t="s">
        <v>1766</v>
      </c>
      <c r="Q310" s="542"/>
      <c r="R310" s="533" t="s">
        <v>122</v>
      </c>
      <c r="S310" s="317" t="s">
        <v>179</v>
      </c>
      <c r="T310" s="317" t="s">
        <v>1256</v>
      </c>
      <c r="U310" s="317"/>
      <c r="V310" s="317"/>
      <c r="W310" s="317" t="s">
        <v>131</v>
      </c>
      <c r="X310" s="317" t="s">
        <v>1358</v>
      </c>
      <c r="Y310" s="317"/>
      <c r="Z310" s="586" t="s">
        <v>1141</v>
      </c>
      <c r="AA310" s="529" t="s">
        <v>124</v>
      </c>
      <c r="AB310" s="586"/>
      <c r="AC310" s="356" t="s">
        <v>1943</v>
      </c>
      <c r="AD310" s="549" t="s">
        <v>116</v>
      </c>
      <c r="AE310" s="549" t="s">
        <v>271</v>
      </c>
      <c r="AF310" s="614" t="s">
        <v>1968</v>
      </c>
      <c r="AG310" s="153">
        <v>45810.742013888892</v>
      </c>
      <c r="AH310" s="560"/>
      <c r="AI310" s="603" t="s">
        <v>123</v>
      </c>
      <c r="AJ310" s="6"/>
      <c r="AK310" s="6"/>
      <c r="AL310" s="6"/>
      <c r="AM310" s="92"/>
      <c r="AN310" s="92"/>
      <c r="AO310" s="92"/>
      <c r="AP310" s="92"/>
      <c r="AQ310" s="92"/>
      <c r="AR310" s="92"/>
      <c r="AS310" s="79"/>
      <c r="AT310" s="92"/>
      <c r="AU310" s="92"/>
      <c r="AV310" s="92"/>
      <c r="AW310" s="92"/>
      <c r="AX310" s="92"/>
      <c r="AY310" s="92"/>
      <c r="AZ310" s="92"/>
      <c r="BA310" s="79"/>
      <c r="BB310" s="92"/>
    </row>
    <row r="311" spans="2:55" s="23" customFormat="1" ht="75" hidden="1" outlineLevel="1" x14ac:dyDescent="0.25">
      <c r="B311" s="332" t="s">
        <v>1770</v>
      </c>
      <c r="C311" s="251" t="s">
        <v>116</v>
      </c>
      <c r="D311" s="251" t="s">
        <v>116</v>
      </c>
      <c r="E311" s="251" t="s">
        <v>117</v>
      </c>
      <c r="F311" s="251" t="s">
        <v>117</v>
      </c>
      <c r="G311" s="251" t="s">
        <v>117</v>
      </c>
      <c r="H311" s="251" t="s">
        <v>116</v>
      </c>
      <c r="I311" s="317" t="s">
        <v>1765</v>
      </c>
      <c r="J311" s="317"/>
      <c r="K311" s="317" t="s">
        <v>1951</v>
      </c>
      <c r="L311" s="542"/>
      <c r="M311" s="317" t="s">
        <v>121</v>
      </c>
      <c r="N311" s="317" t="s">
        <v>1935</v>
      </c>
      <c r="O311" s="317" t="s">
        <v>1141</v>
      </c>
      <c r="P311" s="317" t="s">
        <v>1768</v>
      </c>
      <c r="Q311" s="542"/>
      <c r="R311" s="533" t="s">
        <v>122</v>
      </c>
      <c r="S311" s="317" t="s">
        <v>179</v>
      </c>
      <c r="T311" s="317" t="s">
        <v>1256</v>
      </c>
      <c r="U311" s="317"/>
      <c r="V311" s="317"/>
      <c r="W311" s="317" t="s">
        <v>131</v>
      </c>
      <c r="X311" s="317" t="s">
        <v>1771</v>
      </c>
      <c r="Y311" s="317"/>
      <c r="Z311" s="586" t="s">
        <v>1141</v>
      </c>
      <c r="AA311" s="529" t="s">
        <v>124</v>
      </c>
      <c r="AB311" s="586"/>
      <c r="AC311" s="356" t="s">
        <v>1945</v>
      </c>
      <c r="AD311" s="549" t="s">
        <v>116</v>
      </c>
      <c r="AE311" s="549" t="s">
        <v>271</v>
      </c>
      <c r="AF311" s="614" t="s">
        <v>1968</v>
      </c>
      <c r="AG311" s="153">
        <v>45812.407719907409</v>
      </c>
      <c r="AH311" s="560"/>
      <c r="AI311" s="603" t="s">
        <v>123</v>
      </c>
      <c r="AJ311" s="6"/>
      <c r="AK311" s="6"/>
      <c r="AL311" s="6"/>
      <c r="AM311" s="92"/>
      <c r="AN311" s="92"/>
      <c r="AO311" s="92"/>
      <c r="AP311" s="92"/>
      <c r="AQ311" s="92"/>
      <c r="AR311" s="92"/>
      <c r="AS311" s="79"/>
      <c r="AT311" s="92"/>
      <c r="AU311" s="92"/>
      <c r="AV311" s="92"/>
      <c r="AW311" s="92"/>
      <c r="AX311" s="92"/>
      <c r="AY311" s="92"/>
      <c r="AZ311" s="92"/>
      <c r="BA311" s="79"/>
      <c r="BB311" s="92"/>
    </row>
    <row r="312" spans="2:55" s="23" customFormat="1" ht="15" customHeight="1" collapsed="1" x14ac:dyDescent="0.25">
      <c r="B312" s="634" t="s">
        <v>1273</v>
      </c>
      <c r="C312" s="635"/>
      <c r="D312" s="635"/>
      <c r="E312" s="635"/>
      <c r="F312" s="635"/>
      <c r="G312" s="635"/>
      <c r="H312" s="635"/>
      <c r="I312" s="635"/>
      <c r="J312" s="635"/>
      <c r="K312" s="635"/>
      <c r="L312" s="635"/>
      <c r="M312" s="635"/>
      <c r="N312" s="635"/>
      <c r="O312" s="635"/>
      <c r="P312" s="635"/>
      <c r="Q312" s="635"/>
      <c r="R312" s="635"/>
      <c r="S312" s="635"/>
      <c r="T312" s="635"/>
      <c r="U312" s="635"/>
      <c r="V312" s="635"/>
      <c r="W312" s="635"/>
      <c r="X312" s="635"/>
      <c r="Y312" s="635"/>
      <c r="Z312" s="635"/>
      <c r="AA312" s="635"/>
      <c r="AB312" s="635"/>
      <c r="AC312" s="635"/>
      <c r="AD312" s="635"/>
      <c r="AE312" s="635"/>
      <c r="AF312" s="635"/>
      <c r="AG312" s="153">
        <v>45799.688217592593</v>
      </c>
      <c r="AH312" s="32"/>
      <c r="AI312" s="32"/>
      <c r="AJ312" s="6">
        <f t="shared" si="154"/>
        <v>0</v>
      </c>
      <c r="AK312" s="6">
        <f t="shared" si="155"/>
        <v>0</v>
      </c>
      <c r="AL312" s="6">
        <f t="shared" si="156"/>
        <v>0</v>
      </c>
      <c r="AM312" s="92"/>
      <c r="AN312" s="92"/>
      <c r="AO312" s="92"/>
      <c r="AP312" s="92"/>
      <c r="AQ312" s="92"/>
      <c r="AR312" s="92"/>
      <c r="AS312" s="79"/>
      <c r="AT312" s="92"/>
      <c r="AU312" s="92"/>
      <c r="AV312" s="92"/>
      <c r="AW312" s="92"/>
      <c r="AX312" s="92"/>
      <c r="AY312" s="92"/>
      <c r="AZ312" s="92"/>
      <c r="BA312" s="79"/>
      <c r="BB312" s="92"/>
    </row>
    <row r="313" spans="2:55" s="23" customFormat="1" ht="71.25" hidden="1" outlineLevel="1" x14ac:dyDescent="0.25">
      <c r="B313" s="332" t="str">
        <f t="shared" ref="B313:B316" si="174">"М"&amp;COUNTA($C313:C$317)&amp;"_"&amp;MID(I313,5,3)&amp;"_6"&amp;MID(S313,6,2)</f>
        <v>М4_155_625</v>
      </c>
      <c r="C313" s="251" t="s">
        <v>116</v>
      </c>
      <c r="D313" s="251" t="s">
        <v>116</v>
      </c>
      <c r="E313" s="251" t="s">
        <v>117</v>
      </c>
      <c r="F313" s="251" t="s">
        <v>116</v>
      </c>
      <c r="G313" s="251" t="s">
        <v>116</v>
      </c>
      <c r="H313" s="251" t="s">
        <v>116</v>
      </c>
      <c r="I313" s="251" t="s">
        <v>170</v>
      </c>
      <c r="J313" s="251" t="s">
        <v>1274</v>
      </c>
      <c r="K313" s="251" t="s">
        <v>381</v>
      </c>
      <c r="L313" s="251"/>
      <c r="M313" s="251" t="s">
        <v>125</v>
      </c>
      <c r="N313" s="251" t="s">
        <v>1166</v>
      </c>
      <c r="O313" s="251"/>
      <c r="P313" s="251" t="s">
        <v>422</v>
      </c>
      <c r="Q313" s="251"/>
      <c r="R313" s="419" t="s">
        <v>122</v>
      </c>
      <c r="S313" s="251" t="s">
        <v>136</v>
      </c>
      <c r="T313" s="251" t="s">
        <v>1275</v>
      </c>
      <c r="U313" s="251" t="s">
        <v>381</v>
      </c>
      <c r="V313" s="251"/>
      <c r="W313" s="251" t="s">
        <v>1100</v>
      </c>
      <c r="X313" s="251" t="s">
        <v>1279</v>
      </c>
      <c r="Y313" s="251"/>
      <c r="Z313" s="251"/>
      <c r="AA313" s="251" t="s">
        <v>422</v>
      </c>
      <c r="AB313" s="251"/>
      <c r="AC313" s="356" t="str">
        <f t="shared" si="153"/>
        <v>стр.826
(в абсолютном значении) гр.7 раздела 3 ф.0503155 (646a + 646b) &lt;&gt; стр.8.21101.560 + 8.21200.560 + 9.21200.560
(в абсолютном значении) гр.7 раздела Денежные расчеты ф.0503125 (625ab) - отрабатывать только на ф.0503155</v>
      </c>
      <c r="AD313" s="350" t="s">
        <v>123</v>
      </c>
      <c r="AE313" s="350" t="s">
        <v>123</v>
      </c>
      <c r="AF313" s="339" t="s">
        <v>1276</v>
      </c>
      <c r="AG313" s="30">
        <v>45799.688240740739</v>
      </c>
      <c r="AH313" s="32" t="s">
        <v>4</v>
      </c>
      <c r="AI313" s="32" t="s">
        <v>123</v>
      </c>
      <c r="AJ313" s="6">
        <f t="shared" si="154"/>
        <v>1</v>
      </c>
      <c r="AK313" s="6">
        <f t="shared" si="155"/>
        <v>0</v>
      </c>
      <c r="AL313" s="6">
        <f t="shared" si="156"/>
        <v>0</v>
      </c>
      <c r="AM313" s="92" t="str">
        <f t="shared" si="157"/>
        <v>стр.826
(в абсолютном значении)</v>
      </c>
      <c r="AN313" s="92" t="str">
        <f t="shared" si="158"/>
        <v/>
      </c>
      <c r="AO313" s="92" t="str">
        <f t="shared" si="159"/>
        <v xml:space="preserve"> гр.7</v>
      </c>
      <c r="AP313" s="92" t="str">
        <f t="shared" si="160"/>
        <v/>
      </c>
      <c r="AQ313" s="92" t="str">
        <f t="shared" si="161"/>
        <v xml:space="preserve"> раздела 3</v>
      </c>
      <c r="AR313" s="92" t="str">
        <f t="shared" si="162"/>
        <v xml:space="preserve"> ф.0503155</v>
      </c>
      <c r="AS313" s="79" t="str">
        <f t="shared" si="163"/>
        <v xml:space="preserve"> (646a + 646b)</v>
      </c>
      <c r="AT313" s="92" t="str">
        <f t="shared" si="164"/>
        <v xml:space="preserve"> &lt;&gt;</v>
      </c>
      <c r="AU313" s="92" t="str">
        <f t="shared" si="165"/>
        <v xml:space="preserve"> стр.8.21101.560 + 8.21200.560 + 9.21200.560
(в абсолютном значении)</v>
      </c>
      <c r="AV313" s="92" t="str">
        <f t="shared" si="166"/>
        <v/>
      </c>
      <c r="AW313" s="92" t="str">
        <f t="shared" si="167"/>
        <v xml:space="preserve"> гр.7</v>
      </c>
      <c r="AX313" s="92" t="str">
        <f t="shared" si="168"/>
        <v/>
      </c>
      <c r="AY313" s="92" t="str">
        <f t="shared" si="169"/>
        <v xml:space="preserve"> раздела Денежные расчеты</v>
      </c>
      <c r="AZ313" s="92" t="str">
        <f t="shared" si="170"/>
        <v xml:space="preserve"> ф.0503125</v>
      </c>
      <c r="BA313" s="79" t="str">
        <f t="shared" si="171"/>
        <v xml:space="preserve"> (625ab)</v>
      </c>
      <c r="BB313" s="92" t="str">
        <f t="shared" si="172"/>
        <v xml:space="preserve"> - отрабатывать только на ф.0503155</v>
      </c>
      <c r="BC313" s="23" t="s">
        <v>1277</v>
      </c>
    </row>
    <row r="314" spans="2:55" s="23" customFormat="1" ht="71.25" hidden="1" outlineLevel="1" x14ac:dyDescent="0.25">
      <c r="B314" s="332" t="str">
        <f t="shared" si="174"/>
        <v>М3_155_625</v>
      </c>
      <c r="C314" s="251" t="s">
        <v>116</v>
      </c>
      <c r="D314" s="251" t="s">
        <v>116</v>
      </c>
      <c r="E314" s="251" t="s">
        <v>117</v>
      </c>
      <c r="F314" s="251" t="s">
        <v>116</v>
      </c>
      <c r="G314" s="251" t="s">
        <v>116</v>
      </c>
      <c r="H314" s="251" t="s">
        <v>116</v>
      </c>
      <c r="I314" s="251" t="s">
        <v>170</v>
      </c>
      <c r="J314" s="251" t="s">
        <v>308</v>
      </c>
      <c r="K314" s="251" t="s">
        <v>381</v>
      </c>
      <c r="L314" s="251"/>
      <c r="M314" s="251" t="s">
        <v>125</v>
      </c>
      <c r="N314" s="251" t="s">
        <v>1166</v>
      </c>
      <c r="O314" s="251"/>
      <c r="P314" s="251" t="s">
        <v>422</v>
      </c>
      <c r="Q314" s="251"/>
      <c r="R314" s="419" t="s">
        <v>122</v>
      </c>
      <c r="S314" s="251" t="s">
        <v>136</v>
      </c>
      <c r="T314" s="251" t="s">
        <v>1278</v>
      </c>
      <c r="U314" s="251" t="s">
        <v>381</v>
      </c>
      <c r="V314" s="251"/>
      <c r="W314" s="251" t="s">
        <v>1100</v>
      </c>
      <c r="X314" s="251" t="s">
        <v>1279</v>
      </c>
      <c r="Y314" s="251"/>
      <c r="Z314" s="251"/>
      <c r="AA314" s="251" t="s">
        <v>422</v>
      </c>
      <c r="AB314" s="251"/>
      <c r="AC314" s="356" t="str">
        <f t="shared" si="153"/>
        <v>стр.826
(в абсолютном значении) гр.7 раздела 3 ф.0503155 (646i) &lt;&gt; стр.8.21101.560 + 8.21200.560 + 9.21200.560
(в абсолютном значении) гр.7 раздела Денежные расчеты ф.0503125 (625i) - отрабатывать только на ф.0503155</v>
      </c>
      <c r="AD314" s="350" t="s">
        <v>123</v>
      </c>
      <c r="AE314" s="350" t="s">
        <v>123</v>
      </c>
      <c r="AF314" s="339" t="s">
        <v>1276</v>
      </c>
      <c r="AG314" s="30">
        <v>45799.688275462962</v>
      </c>
      <c r="AH314" s="32" t="s">
        <v>4</v>
      </c>
      <c r="AI314" s="32" t="s">
        <v>123</v>
      </c>
      <c r="AJ314" s="6">
        <f t="shared" si="154"/>
        <v>1</v>
      </c>
      <c r="AK314" s="6">
        <f t="shared" si="155"/>
        <v>0</v>
      </c>
      <c r="AL314" s="6">
        <f t="shared" si="156"/>
        <v>0</v>
      </c>
      <c r="AM314" s="92" t="str">
        <f t="shared" si="157"/>
        <v>стр.826
(в абсолютном значении)</v>
      </c>
      <c r="AN314" s="92" t="str">
        <f t="shared" si="158"/>
        <v/>
      </c>
      <c r="AO314" s="92" t="str">
        <f t="shared" si="159"/>
        <v xml:space="preserve"> гр.7</v>
      </c>
      <c r="AP314" s="92" t="str">
        <f t="shared" si="160"/>
        <v/>
      </c>
      <c r="AQ314" s="92" t="str">
        <f t="shared" si="161"/>
        <v xml:space="preserve"> раздела 3</v>
      </c>
      <c r="AR314" s="92" t="str">
        <f t="shared" si="162"/>
        <v xml:space="preserve"> ф.0503155</v>
      </c>
      <c r="AS314" s="79" t="str">
        <f t="shared" si="163"/>
        <v xml:space="preserve"> (646i)</v>
      </c>
      <c r="AT314" s="92" t="str">
        <f t="shared" si="164"/>
        <v xml:space="preserve"> &lt;&gt;</v>
      </c>
      <c r="AU314" s="92" t="str">
        <f t="shared" si="165"/>
        <v xml:space="preserve"> стр.8.21101.560 + 8.21200.560 + 9.21200.560
(в абсолютном значении)</v>
      </c>
      <c r="AV314" s="92" t="str">
        <f t="shared" si="166"/>
        <v/>
      </c>
      <c r="AW314" s="92" t="str">
        <f t="shared" si="167"/>
        <v xml:space="preserve"> гр.7</v>
      </c>
      <c r="AX314" s="92" t="str">
        <f t="shared" si="168"/>
        <v/>
      </c>
      <c r="AY314" s="92" t="str">
        <f t="shared" si="169"/>
        <v xml:space="preserve"> раздела Денежные расчеты</v>
      </c>
      <c r="AZ314" s="92" t="str">
        <f t="shared" si="170"/>
        <v xml:space="preserve"> ф.0503125</v>
      </c>
      <c r="BA314" s="79" t="str">
        <f t="shared" si="171"/>
        <v xml:space="preserve"> (625i)</v>
      </c>
      <c r="BB314" s="92" t="str">
        <f t="shared" si="172"/>
        <v xml:space="preserve"> - отрабатывать только на ф.0503155</v>
      </c>
      <c r="BC314" s="23" t="s">
        <v>1277</v>
      </c>
    </row>
    <row r="315" spans="2:55" s="23" customFormat="1" ht="85.5" hidden="1" outlineLevel="1" x14ac:dyDescent="0.25">
      <c r="B315" s="332" t="str">
        <f t="shared" si="174"/>
        <v>М2_155_625</v>
      </c>
      <c r="C315" s="251" t="s">
        <v>116</v>
      </c>
      <c r="D315" s="251" t="s">
        <v>116</v>
      </c>
      <c r="E315" s="251" t="s">
        <v>117</v>
      </c>
      <c r="F315" s="251" t="s">
        <v>116</v>
      </c>
      <c r="G315" s="251" t="s">
        <v>116</v>
      </c>
      <c r="H315" s="251" t="s">
        <v>116</v>
      </c>
      <c r="I315" s="251" t="s">
        <v>170</v>
      </c>
      <c r="J315" s="251" t="s">
        <v>1274</v>
      </c>
      <c r="K315" s="251" t="s">
        <v>381</v>
      </c>
      <c r="L315" s="251"/>
      <c r="M315" s="251" t="s">
        <v>125</v>
      </c>
      <c r="N315" s="251" t="s">
        <v>1169</v>
      </c>
      <c r="O315" s="251"/>
      <c r="P315" s="251" t="s">
        <v>422</v>
      </c>
      <c r="Q315" s="251"/>
      <c r="R315" s="419" t="s">
        <v>122</v>
      </c>
      <c r="S315" s="251" t="s">
        <v>136</v>
      </c>
      <c r="T315" s="251" t="s">
        <v>1275</v>
      </c>
      <c r="U315" s="251" t="s">
        <v>381</v>
      </c>
      <c r="V315" s="251"/>
      <c r="W315" s="251" t="s">
        <v>1100</v>
      </c>
      <c r="X315" s="251" t="s">
        <v>1240</v>
      </c>
      <c r="Y315" s="251"/>
      <c r="Z315" s="251"/>
      <c r="AA315" s="251" t="s">
        <v>143</v>
      </c>
      <c r="AB315" s="251"/>
      <c r="AC315" s="356" t="str">
        <f t="shared" si="153"/>
        <v>стр.825
(в абсолютном значении) гр.7 раздела 3 ф.0503155 (646a + 646b) &lt;&gt; стр.7.30900.730;
8.30900.730;
9.30900.730 гр.8 раздела Денежные расчеты ф.0503125 (625ab) - отрабатывать только на ф.0503155</v>
      </c>
      <c r="AD315" s="350" t="s">
        <v>123</v>
      </c>
      <c r="AE315" s="350" t="s">
        <v>123</v>
      </c>
      <c r="AF315" s="339" t="s">
        <v>1276</v>
      </c>
      <c r="AG315" s="30">
        <v>45799.688298611109</v>
      </c>
      <c r="AH315" s="32" t="s">
        <v>4</v>
      </c>
      <c r="AI315" s="32" t="s">
        <v>123</v>
      </c>
      <c r="AJ315" s="6">
        <f t="shared" si="154"/>
        <v>1</v>
      </c>
      <c r="AK315" s="6">
        <f t="shared" si="155"/>
        <v>0</v>
      </c>
      <c r="AL315" s="6">
        <f t="shared" si="156"/>
        <v>0</v>
      </c>
      <c r="AM315" s="92" t="str">
        <f t="shared" si="157"/>
        <v>стр.825
(в абсолютном значении)</v>
      </c>
      <c r="AN315" s="92" t="str">
        <f t="shared" si="158"/>
        <v/>
      </c>
      <c r="AO315" s="92" t="str">
        <f t="shared" si="159"/>
        <v xml:space="preserve"> гр.7</v>
      </c>
      <c r="AP315" s="92" t="str">
        <f t="shared" si="160"/>
        <v/>
      </c>
      <c r="AQ315" s="92" t="str">
        <f t="shared" si="161"/>
        <v xml:space="preserve"> раздела 3</v>
      </c>
      <c r="AR315" s="92" t="str">
        <f t="shared" si="162"/>
        <v xml:space="preserve"> ф.0503155</v>
      </c>
      <c r="AS315" s="79" t="str">
        <f t="shared" si="163"/>
        <v xml:space="preserve"> (646a + 646b)</v>
      </c>
      <c r="AT315" s="92" t="str">
        <f t="shared" si="164"/>
        <v xml:space="preserve"> &lt;&gt;</v>
      </c>
      <c r="AU315" s="92" t="str">
        <f t="shared" si="165"/>
        <v xml:space="preserve"> стр.7.30900.730;
8.30900.730;
9.30900.730</v>
      </c>
      <c r="AV315" s="92" t="str">
        <f t="shared" si="166"/>
        <v/>
      </c>
      <c r="AW315" s="92" t="str">
        <f t="shared" si="167"/>
        <v xml:space="preserve"> гр.8</v>
      </c>
      <c r="AX315" s="92" t="str">
        <f t="shared" si="168"/>
        <v/>
      </c>
      <c r="AY315" s="92" t="str">
        <f t="shared" si="169"/>
        <v xml:space="preserve"> раздела Денежные расчеты</v>
      </c>
      <c r="AZ315" s="92" t="str">
        <f t="shared" si="170"/>
        <v xml:space="preserve"> ф.0503125</v>
      </c>
      <c r="BA315" s="79" t="str">
        <f t="shared" si="171"/>
        <v xml:space="preserve"> (625ab)</v>
      </c>
      <c r="BB315" s="92" t="str">
        <f t="shared" si="172"/>
        <v xml:space="preserve"> - отрабатывать только на ф.0503155</v>
      </c>
      <c r="BC315" s="23" t="s">
        <v>1280</v>
      </c>
    </row>
    <row r="316" spans="2:55" s="23" customFormat="1" ht="85.5" hidden="1" outlineLevel="1" x14ac:dyDescent="0.25">
      <c r="B316" s="332" t="str">
        <f t="shared" si="174"/>
        <v>М1_155_625</v>
      </c>
      <c r="C316" s="251" t="s">
        <v>116</v>
      </c>
      <c r="D316" s="251" t="s">
        <v>116</v>
      </c>
      <c r="E316" s="251" t="s">
        <v>117</v>
      </c>
      <c r="F316" s="251" t="s">
        <v>116</v>
      </c>
      <c r="G316" s="251" t="s">
        <v>116</v>
      </c>
      <c r="H316" s="251" t="s">
        <v>116</v>
      </c>
      <c r="I316" s="251" t="s">
        <v>170</v>
      </c>
      <c r="J316" s="251" t="s">
        <v>308</v>
      </c>
      <c r="K316" s="251" t="s">
        <v>381</v>
      </c>
      <c r="L316" s="251"/>
      <c r="M316" s="251" t="s">
        <v>125</v>
      </c>
      <c r="N316" s="251" t="s">
        <v>1169</v>
      </c>
      <c r="O316" s="251"/>
      <c r="P316" s="251" t="s">
        <v>422</v>
      </c>
      <c r="Q316" s="251"/>
      <c r="R316" s="419" t="s">
        <v>122</v>
      </c>
      <c r="S316" s="251" t="s">
        <v>136</v>
      </c>
      <c r="T316" s="251" t="s">
        <v>1278</v>
      </c>
      <c r="U316" s="251" t="s">
        <v>381</v>
      </c>
      <c r="V316" s="251"/>
      <c r="W316" s="251" t="s">
        <v>1100</v>
      </c>
      <c r="X316" s="251" t="s">
        <v>1240</v>
      </c>
      <c r="Y316" s="251"/>
      <c r="Z316" s="251"/>
      <c r="AA316" s="251" t="s">
        <v>143</v>
      </c>
      <c r="AB316" s="251"/>
      <c r="AC316" s="356" t="str">
        <f t="shared" si="153"/>
        <v>стр.825
(в абсолютном значении) гр.7 раздела 3 ф.0503155 (646i) &lt;&gt; стр.7.30900.730;
8.30900.730;
9.30900.730 гр.8 раздела Денежные расчеты ф.0503125 (625i) - отрабатывать только на ф.0503155</v>
      </c>
      <c r="AD316" s="350" t="s">
        <v>123</v>
      </c>
      <c r="AE316" s="350" t="s">
        <v>123</v>
      </c>
      <c r="AF316" s="339" t="s">
        <v>1276</v>
      </c>
      <c r="AG316" s="30">
        <v>45799.688333333332</v>
      </c>
      <c r="AH316" s="32" t="s">
        <v>4</v>
      </c>
      <c r="AI316" s="32" t="s">
        <v>123</v>
      </c>
      <c r="AJ316" s="6">
        <f t="shared" si="154"/>
        <v>1</v>
      </c>
      <c r="AK316" s="6">
        <f t="shared" si="155"/>
        <v>0</v>
      </c>
      <c r="AL316" s="6">
        <f t="shared" si="156"/>
        <v>0</v>
      </c>
      <c r="AM316" s="92" t="str">
        <f t="shared" si="157"/>
        <v>стр.825
(в абсолютном значении)</v>
      </c>
      <c r="AN316" s="92" t="str">
        <f t="shared" si="158"/>
        <v/>
      </c>
      <c r="AO316" s="92" t="str">
        <f t="shared" si="159"/>
        <v xml:space="preserve"> гр.7</v>
      </c>
      <c r="AP316" s="92" t="str">
        <f t="shared" si="160"/>
        <v/>
      </c>
      <c r="AQ316" s="92" t="str">
        <f t="shared" si="161"/>
        <v xml:space="preserve"> раздела 3</v>
      </c>
      <c r="AR316" s="92" t="str">
        <f t="shared" si="162"/>
        <v xml:space="preserve"> ф.0503155</v>
      </c>
      <c r="AS316" s="79" t="str">
        <f t="shared" si="163"/>
        <v xml:space="preserve"> (646i)</v>
      </c>
      <c r="AT316" s="92" t="str">
        <f t="shared" si="164"/>
        <v xml:space="preserve"> &lt;&gt;</v>
      </c>
      <c r="AU316" s="92" t="str">
        <f t="shared" si="165"/>
        <v xml:space="preserve"> стр.7.30900.730;
8.30900.730;
9.30900.730</v>
      </c>
      <c r="AV316" s="92" t="str">
        <f t="shared" si="166"/>
        <v/>
      </c>
      <c r="AW316" s="92" t="str">
        <f t="shared" si="167"/>
        <v xml:space="preserve"> гр.8</v>
      </c>
      <c r="AX316" s="92" t="str">
        <f t="shared" si="168"/>
        <v/>
      </c>
      <c r="AY316" s="92" t="str">
        <f t="shared" si="169"/>
        <v xml:space="preserve"> раздела Денежные расчеты</v>
      </c>
      <c r="AZ316" s="92" t="str">
        <f t="shared" si="170"/>
        <v xml:space="preserve"> ф.0503125</v>
      </c>
      <c r="BA316" s="79" t="str">
        <f t="shared" si="171"/>
        <v xml:space="preserve"> (625i)</v>
      </c>
      <c r="BB316" s="92" t="str">
        <f t="shared" si="172"/>
        <v xml:space="preserve"> - отрабатывать только на ф.0503155</v>
      </c>
      <c r="BC316" s="23" t="s">
        <v>1280</v>
      </c>
    </row>
    <row r="317" spans="2:55" s="23" customFormat="1" ht="15" customHeight="1" collapsed="1" x14ac:dyDescent="0.25">
      <c r="B317" s="634" t="s">
        <v>1281</v>
      </c>
      <c r="C317" s="635"/>
      <c r="D317" s="635"/>
      <c r="E317" s="635"/>
      <c r="F317" s="635"/>
      <c r="G317" s="635"/>
      <c r="H317" s="635"/>
      <c r="I317" s="635"/>
      <c r="J317" s="635"/>
      <c r="K317" s="635"/>
      <c r="L317" s="635"/>
      <c r="M317" s="635"/>
      <c r="N317" s="635"/>
      <c r="O317" s="635"/>
      <c r="P317" s="635"/>
      <c r="Q317" s="635"/>
      <c r="R317" s="635"/>
      <c r="S317" s="635"/>
      <c r="T317" s="635"/>
      <c r="U317" s="635"/>
      <c r="V317" s="635"/>
      <c r="W317" s="635"/>
      <c r="X317" s="635"/>
      <c r="Y317" s="635"/>
      <c r="Z317" s="635"/>
      <c r="AA317" s="635"/>
      <c r="AB317" s="635"/>
      <c r="AC317" s="635"/>
      <c r="AD317" s="635"/>
      <c r="AE317" s="635"/>
      <c r="AF317" s="635"/>
      <c r="AG317" s="153">
        <v>45799.688356481478</v>
      </c>
      <c r="AH317" s="32"/>
      <c r="AI317" s="32"/>
      <c r="AJ317" s="6">
        <f t="shared" si="154"/>
        <v>0</v>
      </c>
      <c r="AK317" s="6">
        <f t="shared" si="155"/>
        <v>0</v>
      </c>
      <c r="AL317" s="6">
        <f t="shared" si="156"/>
        <v>0</v>
      </c>
      <c r="AM317" s="92"/>
      <c r="AN317" s="92"/>
      <c r="AO317" s="92"/>
      <c r="AP317" s="92"/>
      <c r="AQ317" s="92"/>
      <c r="AR317" s="92"/>
      <c r="AS317" s="79"/>
      <c r="AT317" s="92"/>
      <c r="AU317" s="92"/>
      <c r="AV317" s="92"/>
      <c r="AW317" s="92"/>
      <c r="AX317" s="92"/>
      <c r="AY317" s="92"/>
      <c r="AZ317" s="92"/>
      <c r="BA317" s="79"/>
      <c r="BB317" s="92"/>
    </row>
    <row r="318" spans="2:55" s="23" customFormat="1" ht="71.25" hidden="1" outlineLevel="1" x14ac:dyDescent="0.25">
      <c r="B318" s="24" t="str">
        <f>"М"&amp;COUNTA($C318:C$318)&amp;"_"&amp;MID(I318,5,3)&amp;"_"&amp;MID(S318,5,3)</f>
        <v>М1_155_342</v>
      </c>
      <c r="C318" s="25" t="s">
        <v>116</v>
      </c>
      <c r="D318" s="25" t="s">
        <v>116</v>
      </c>
      <c r="E318" s="25" t="s">
        <v>117</v>
      </c>
      <c r="F318" s="25" t="s">
        <v>116</v>
      </c>
      <c r="G318" s="25" t="s">
        <v>116</v>
      </c>
      <c r="H318" s="25" t="s">
        <v>116</v>
      </c>
      <c r="I318" s="25" t="s">
        <v>170</v>
      </c>
      <c r="J318" s="25" t="s">
        <v>171</v>
      </c>
      <c r="K318" s="25" t="s">
        <v>381</v>
      </c>
      <c r="L318" s="25"/>
      <c r="M318" s="25" t="s">
        <v>121</v>
      </c>
      <c r="N318" s="25" t="s">
        <v>513</v>
      </c>
      <c r="O318" s="25" t="s">
        <v>1282</v>
      </c>
      <c r="P318" s="25" t="s">
        <v>120</v>
      </c>
      <c r="Q318" s="25"/>
      <c r="R318" s="26" t="s">
        <v>122</v>
      </c>
      <c r="S318" s="25" t="s">
        <v>195</v>
      </c>
      <c r="T318" s="25" t="s">
        <v>171</v>
      </c>
      <c r="U318" s="25" t="s">
        <v>381</v>
      </c>
      <c r="V318" s="25"/>
      <c r="W318" s="25" t="s">
        <v>121</v>
      </c>
      <c r="X318" s="25" t="s">
        <v>513</v>
      </c>
      <c r="Y318" s="368"/>
      <c r="Z318" s="25"/>
      <c r="AA318" s="25" t="s">
        <v>120</v>
      </c>
      <c r="AB318" s="25"/>
      <c r="AC318" s="90" t="str">
        <f t="shared" si="153"/>
        <v>стр.010
итоговая (кроме стр.КБК = 100.0000000000.180) по всем графам раздела 1 ф.0503155 (646a, 646b, 646i) &lt;&gt; стр.010
итоговая по соответствующим графам раздела 1 ф.0531342 (646a, 646b, 646i) - недопустимо.</v>
      </c>
      <c r="AD318" s="66" t="s">
        <v>123</v>
      </c>
      <c r="AE318" s="66" t="s">
        <v>123</v>
      </c>
      <c r="AF318" s="29"/>
      <c r="AG318" s="30"/>
      <c r="AH318" s="32" t="s">
        <v>4</v>
      </c>
      <c r="AI318" s="32" t="s">
        <v>123</v>
      </c>
      <c r="AJ318" s="6">
        <f t="shared" si="154"/>
        <v>1</v>
      </c>
      <c r="AK318" s="6">
        <f t="shared" si="155"/>
        <v>0</v>
      </c>
      <c r="AL318" s="6">
        <f t="shared" si="156"/>
        <v>0</v>
      </c>
      <c r="AM318" s="92" t="str">
        <f t="shared" si="157"/>
        <v>стр.010
итоговая</v>
      </c>
      <c r="AN318" s="92" t="str">
        <f t="shared" si="158"/>
        <v xml:space="preserve"> (кроме стр.КБК = 100.0000000000.180)</v>
      </c>
      <c r="AO318" s="92" t="str">
        <f t="shared" si="159"/>
        <v xml:space="preserve"> по всем графам</v>
      </c>
      <c r="AP318" s="92" t="str">
        <f t="shared" si="160"/>
        <v/>
      </c>
      <c r="AQ318" s="92" t="str">
        <f t="shared" si="161"/>
        <v xml:space="preserve"> раздела 1</v>
      </c>
      <c r="AR318" s="92" t="str">
        <f t="shared" si="162"/>
        <v xml:space="preserve"> ф.0503155</v>
      </c>
      <c r="AS318" s="79" t="str">
        <f t="shared" si="163"/>
        <v xml:space="preserve"> (646a, 646b, 646i)</v>
      </c>
      <c r="AT318" s="92" t="str">
        <f t="shared" si="164"/>
        <v xml:space="preserve"> &lt;&gt;</v>
      </c>
      <c r="AU318" s="92" t="str">
        <f t="shared" si="165"/>
        <v xml:space="preserve"> стр.010
итоговая</v>
      </c>
      <c r="AV318" s="92" t="str">
        <f t="shared" si="166"/>
        <v/>
      </c>
      <c r="AW318" s="92" t="str">
        <f t="shared" si="167"/>
        <v xml:space="preserve"> по соответствующим графам</v>
      </c>
      <c r="AX318" s="92" t="str">
        <f t="shared" si="168"/>
        <v/>
      </c>
      <c r="AY318" s="92" t="str">
        <f t="shared" si="169"/>
        <v xml:space="preserve"> раздела 1</v>
      </c>
      <c r="AZ318" s="92" t="str">
        <f t="shared" si="170"/>
        <v xml:space="preserve"> ф.0531342</v>
      </c>
      <c r="BA318" s="79" t="str">
        <f t="shared" si="171"/>
        <v xml:space="preserve"> (646a, 646b, 646i)</v>
      </c>
      <c r="BB318" s="92" t="str">
        <f t="shared" si="172"/>
        <v xml:space="preserve"> - недопустимо.</v>
      </c>
      <c r="BC318" s="23" t="s">
        <v>1283</v>
      </c>
    </row>
    <row r="319" spans="2:55" s="23" customFormat="1" ht="85.5" hidden="1" outlineLevel="1" x14ac:dyDescent="0.25">
      <c r="B319" s="332" t="str">
        <f>"М"&amp;COUNTA($C$318:C319)&amp;"_"&amp;MID(I319,5,3)&amp;"_"&amp;MID(S319,5,3)</f>
        <v>М2_155_342</v>
      </c>
      <c r="C319" s="25" t="s">
        <v>116</v>
      </c>
      <c r="D319" s="25" t="s">
        <v>116</v>
      </c>
      <c r="E319" s="25" t="s">
        <v>117</v>
      </c>
      <c r="F319" s="25" t="s">
        <v>116</v>
      </c>
      <c r="G319" s="25" t="s">
        <v>116</v>
      </c>
      <c r="H319" s="25" t="s">
        <v>116</v>
      </c>
      <c r="I319" s="25" t="s">
        <v>170</v>
      </c>
      <c r="J319" s="25" t="s">
        <v>171</v>
      </c>
      <c r="K319" s="25" t="s">
        <v>381</v>
      </c>
      <c r="L319" s="25"/>
      <c r="M319" s="25" t="s">
        <v>121</v>
      </c>
      <c r="N319" s="25" t="s">
        <v>514</v>
      </c>
      <c r="O319" s="25" t="s">
        <v>1282</v>
      </c>
      <c r="P319" s="25" t="s">
        <v>120</v>
      </c>
      <c r="Q319" s="25"/>
      <c r="R319" s="26" t="s">
        <v>122</v>
      </c>
      <c r="S319" s="25" t="s">
        <v>195</v>
      </c>
      <c r="T319" s="25" t="s">
        <v>171</v>
      </c>
      <c r="U319" s="25" t="s">
        <v>381</v>
      </c>
      <c r="V319" s="25"/>
      <c r="W319" s="25" t="s">
        <v>121</v>
      </c>
      <c r="X319" s="25" t="s">
        <v>514</v>
      </c>
      <c r="Y319" s="368"/>
      <c r="Z319" s="25"/>
      <c r="AA319" s="25" t="s">
        <v>120</v>
      </c>
      <c r="AB319" s="25"/>
      <c r="AC319" s="90" t="str">
        <f t="shared" si="153"/>
        <v>стр.010
детализированная (кроме стр.КБК = 100.0000000000.180) по всем графам раздела 1 ф.0503155 (646a, 646b, 646i) &lt;&gt; стр.010
детализированная по соответствующим графам раздела 1 ф.0531342 (646a, 646b, 646i) - недопустимо.</v>
      </c>
      <c r="AD319" s="66" t="s">
        <v>123</v>
      </c>
      <c r="AE319" s="66" t="s">
        <v>123</v>
      </c>
      <c r="AF319" s="29"/>
      <c r="AG319" s="30">
        <v>45355.70108796296</v>
      </c>
      <c r="AH319" s="32" t="s">
        <v>4</v>
      </c>
      <c r="AI319" s="32" t="s">
        <v>123</v>
      </c>
      <c r="AJ319" s="6">
        <f t="shared" si="154"/>
        <v>1</v>
      </c>
      <c r="AK319" s="6">
        <f t="shared" si="155"/>
        <v>0</v>
      </c>
      <c r="AL319" s="6">
        <f t="shared" si="156"/>
        <v>0</v>
      </c>
      <c r="AM319" s="92" t="str">
        <f t="shared" si="157"/>
        <v>стр.010
детализированная</v>
      </c>
      <c r="AN319" s="92" t="str">
        <f t="shared" si="158"/>
        <v xml:space="preserve"> (кроме стр.КБК = 100.0000000000.180)</v>
      </c>
      <c r="AO319" s="92" t="str">
        <f t="shared" si="159"/>
        <v xml:space="preserve"> по всем графам</v>
      </c>
      <c r="AP319" s="92" t="str">
        <f t="shared" si="160"/>
        <v/>
      </c>
      <c r="AQ319" s="92" t="str">
        <f t="shared" si="161"/>
        <v xml:space="preserve"> раздела 1</v>
      </c>
      <c r="AR319" s="92" t="str">
        <f t="shared" si="162"/>
        <v xml:space="preserve"> ф.0503155</v>
      </c>
      <c r="AS319" s="79" t="str">
        <f t="shared" si="163"/>
        <v xml:space="preserve"> (646a, 646b, 646i)</v>
      </c>
      <c r="AT319" s="92" t="str">
        <f t="shared" si="164"/>
        <v xml:space="preserve"> &lt;&gt;</v>
      </c>
      <c r="AU319" s="92" t="str">
        <f t="shared" si="165"/>
        <v xml:space="preserve"> стр.010
детализированная</v>
      </c>
      <c r="AV319" s="92" t="str">
        <f t="shared" si="166"/>
        <v/>
      </c>
      <c r="AW319" s="92" t="str">
        <f t="shared" si="167"/>
        <v xml:space="preserve"> по соответствующим графам</v>
      </c>
      <c r="AX319" s="92" t="str">
        <f t="shared" si="168"/>
        <v/>
      </c>
      <c r="AY319" s="92" t="str">
        <f t="shared" si="169"/>
        <v xml:space="preserve"> раздела 1</v>
      </c>
      <c r="AZ319" s="92" t="str">
        <f t="shared" si="170"/>
        <v xml:space="preserve"> ф.0531342</v>
      </c>
      <c r="BA319" s="79" t="str">
        <f t="shared" si="171"/>
        <v xml:space="preserve"> (646a, 646b, 646i)</v>
      </c>
      <c r="BB319" s="92" t="str">
        <f t="shared" si="172"/>
        <v xml:space="preserve"> - недопустимо.</v>
      </c>
      <c r="BC319" s="23" t="s">
        <v>1284</v>
      </c>
    </row>
    <row r="320" spans="2:55" s="23" customFormat="1" ht="71.25" hidden="1" outlineLevel="1" x14ac:dyDescent="0.25">
      <c r="B320" s="332" t="str">
        <f>"М"&amp;COUNTA($C$318:C320)&amp;"_"&amp;MID(I320,5,3)&amp;"_"&amp;MID(S320,5,3)</f>
        <v>М3_155_342</v>
      </c>
      <c r="C320" s="25" t="s">
        <v>116</v>
      </c>
      <c r="D320" s="25" t="s">
        <v>116</v>
      </c>
      <c r="E320" s="25" t="s">
        <v>117</v>
      </c>
      <c r="F320" s="25" t="s">
        <v>116</v>
      </c>
      <c r="G320" s="25" t="s">
        <v>116</v>
      </c>
      <c r="H320" s="25" t="s">
        <v>116</v>
      </c>
      <c r="I320" s="25" t="s">
        <v>170</v>
      </c>
      <c r="J320" s="25" t="s">
        <v>171</v>
      </c>
      <c r="K320" s="25" t="s">
        <v>381</v>
      </c>
      <c r="L320" s="25"/>
      <c r="M320" s="25" t="s">
        <v>131</v>
      </c>
      <c r="N320" s="25" t="s">
        <v>523</v>
      </c>
      <c r="O320" s="25"/>
      <c r="P320" s="25" t="s">
        <v>1084</v>
      </c>
      <c r="Q320" s="25"/>
      <c r="R320" s="26" t="s">
        <v>122</v>
      </c>
      <c r="S320" s="25" t="s">
        <v>195</v>
      </c>
      <c r="T320" s="25" t="s">
        <v>171</v>
      </c>
      <c r="U320" s="25" t="s">
        <v>381</v>
      </c>
      <c r="V320" s="25"/>
      <c r="W320" s="25" t="s">
        <v>131</v>
      </c>
      <c r="X320" s="25" t="s">
        <v>523</v>
      </c>
      <c r="Y320" s="368"/>
      <c r="Z320" s="25"/>
      <c r="AA320" s="25" t="s">
        <v>1285</v>
      </c>
      <c r="AB320" s="25"/>
      <c r="AC320" s="90" t="str">
        <f t="shared" si="153"/>
        <v>стр.200
итоговая гр.4, 5, 6, 7 раздела 2 ф.0503155 (646a, 646b, 646i) &lt;&gt; стр.200
итоговая гр.6, 7, 8, 9 раздела 2 ф.0531342 (646a, 646b, 646i) - недопустимо.</v>
      </c>
      <c r="AD320" s="66" t="s">
        <v>123</v>
      </c>
      <c r="AE320" s="66" t="s">
        <v>123</v>
      </c>
      <c r="AF320" s="29"/>
      <c r="AG320" s="30">
        <v>45355.70108796296</v>
      </c>
      <c r="AH320" s="32" t="s">
        <v>4</v>
      </c>
      <c r="AI320" s="32" t="s">
        <v>123</v>
      </c>
      <c r="AJ320" s="6">
        <f t="shared" si="154"/>
        <v>1</v>
      </c>
      <c r="AK320" s="6">
        <f t="shared" si="155"/>
        <v>0</v>
      </c>
      <c r="AL320" s="6">
        <f t="shared" si="156"/>
        <v>0</v>
      </c>
      <c r="AM320" s="92" t="str">
        <f t="shared" si="157"/>
        <v>стр.200
итоговая</v>
      </c>
      <c r="AN320" s="92" t="str">
        <f t="shared" si="158"/>
        <v/>
      </c>
      <c r="AO320" s="92" t="str">
        <f t="shared" si="159"/>
        <v xml:space="preserve"> гр.4, 5, 6, 7</v>
      </c>
      <c r="AP320" s="92" t="str">
        <f t="shared" si="160"/>
        <v/>
      </c>
      <c r="AQ320" s="92" t="str">
        <f t="shared" si="161"/>
        <v xml:space="preserve"> раздела 2</v>
      </c>
      <c r="AR320" s="92" t="str">
        <f t="shared" si="162"/>
        <v xml:space="preserve"> ф.0503155</v>
      </c>
      <c r="AS320" s="79" t="str">
        <f t="shared" si="163"/>
        <v xml:space="preserve"> (646a, 646b, 646i)</v>
      </c>
      <c r="AT320" s="92" t="str">
        <f t="shared" si="164"/>
        <v xml:space="preserve"> &lt;&gt;</v>
      </c>
      <c r="AU320" s="92" t="str">
        <f t="shared" si="165"/>
        <v xml:space="preserve"> стр.200
итоговая</v>
      </c>
      <c r="AV320" s="92" t="str">
        <f t="shared" si="166"/>
        <v/>
      </c>
      <c r="AW320" s="92" t="str">
        <f t="shared" si="167"/>
        <v xml:space="preserve"> гр.6, 7, 8, 9</v>
      </c>
      <c r="AX320" s="92" t="str">
        <f t="shared" si="168"/>
        <v/>
      </c>
      <c r="AY320" s="92" t="str">
        <f t="shared" si="169"/>
        <v xml:space="preserve"> раздела 2</v>
      </c>
      <c r="AZ320" s="92" t="str">
        <f t="shared" si="170"/>
        <v xml:space="preserve"> ф.0531342</v>
      </c>
      <c r="BA320" s="79" t="str">
        <f t="shared" si="171"/>
        <v xml:space="preserve"> (646a, 646b, 646i)</v>
      </c>
      <c r="BB320" s="92" t="str">
        <f t="shared" si="172"/>
        <v xml:space="preserve"> - недопустимо.</v>
      </c>
      <c r="BC320" s="23" t="s">
        <v>1286</v>
      </c>
    </row>
    <row r="321" spans="1:55" s="23" customFormat="1" ht="71.25" hidden="1" outlineLevel="1" x14ac:dyDescent="0.25">
      <c r="B321" s="332" t="str">
        <f>"М"&amp;COUNTA($C$318:C321)&amp;"_"&amp;MID(I321,5,3)&amp;"_"&amp;MID(S321,5,3)</f>
        <v>М4_155_342</v>
      </c>
      <c r="C321" s="25" t="s">
        <v>116</v>
      </c>
      <c r="D321" s="25" t="s">
        <v>116</v>
      </c>
      <c r="E321" s="25" t="s">
        <v>117</v>
      </c>
      <c r="F321" s="25" t="s">
        <v>116</v>
      </c>
      <c r="G321" s="25" t="s">
        <v>116</v>
      </c>
      <c r="H321" s="25" t="s">
        <v>116</v>
      </c>
      <c r="I321" s="25" t="s">
        <v>170</v>
      </c>
      <c r="J321" s="25" t="s">
        <v>171</v>
      </c>
      <c r="K321" s="25" t="s">
        <v>381</v>
      </c>
      <c r="L321" s="25"/>
      <c r="M321" s="25" t="s">
        <v>121</v>
      </c>
      <c r="N321" s="25" t="s">
        <v>524</v>
      </c>
      <c r="O321" s="25"/>
      <c r="P321" s="25" t="s">
        <v>1084</v>
      </c>
      <c r="Q321" s="25"/>
      <c r="R321" s="26" t="s">
        <v>122</v>
      </c>
      <c r="S321" s="25" t="s">
        <v>195</v>
      </c>
      <c r="T321" s="25" t="s">
        <v>171</v>
      </c>
      <c r="U321" s="25" t="s">
        <v>381</v>
      </c>
      <c r="V321" s="25"/>
      <c r="W321" s="25" t="s">
        <v>131</v>
      </c>
      <c r="X321" s="25" t="s">
        <v>524</v>
      </c>
      <c r="Y321" s="368"/>
      <c r="Z321" s="25"/>
      <c r="AA321" s="25" t="s">
        <v>1285</v>
      </c>
      <c r="AB321" s="25"/>
      <c r="AC321" s="90" t="str">
        <f t="shared" si="153"/>
        <v>стр.200
детализированная гр.4, 5, 6, 7 раздела 1 ф.0503155 (646a, 646b, 646i) &lt;&gt; стр.200
детализированная гр.6, 7, 8, 9 раздела 2 ф.0531342 (646a, 646b, 646i) - недопустимо.</v>
      </c>
      <c r="AD321" s="66" t="s">
        <v>123</v>
      </c>
      <c r="AE321" s="66" t="s">
        <v>123</v>
      </c>
      <c r="AF321" s="29"/>
      <c r="AG321" s="30">
        <v>45355.70108796296</v>
      </c>
      <c r="AH321" s="32" t="s">
        <v>4</v>
      </c>
      <c r="AI321" s="32" t="s">
        <v>123</v>
      </c>
      <c r="AJ321" s="6">
        <f t="shared" si="154"/>
        <v>1</v>
      </c>
      <c r="AK321" s="6">
        <f t="shared" si="155"/>
        <v>0</v>
      </c>
      <c r="AL321" s="6">
        <f t="shared" si="156"/>
        <v>0</v>
      </c>
      <c r="AM321" s="92" t="str">
        <f t="shared" si="157"/>
        <v>стр.200
детализированная</v>
      </c>
      <c r="AN321" s="92" t="str">
        <f t="shared" si="158"/>
        <v/>
      </c>
      <c r="AO321" s="92" t="str">
        <f t="shared" si="159"/>
        <v xml:space="preserve"> гр.4, 5, 6, 7</v>
      </c>
      <c r="AP321" s="92" t="str">
        <f t="shared" si="160"/>
        <v/>
      </c>
      <c r="AQ321" s="92" t="str">
        <f t="shared" si="161"/>
        <v xml:space="preserve"> раздела 1</v>
      </c>
      <c r="AR321" s="92" t="str">
        <f t="shared" si="162"/>
        <v xml:space="preserve"> ф.0503155</v>
      </c>
      <c r="AS321" s="79" t="str">
        <f t="shared" si="163"/>
        <v xml:space="preserve"> (646a, 646b, 646i)</v>
      </c>
      <c r="AT321" s="92" t="str">
        <f t="shared" si="164"/>
        <v xml:space="preserve"> &lt;&gt;</v>
      </c>
      <c r="AU321" s="92" t="str">
        <f t="shared" si="165"/>
        <v xml:space="preserve"> стр.200
детализированная</v>
      </c>
      <c r="AV321" s="92" t="str">
        <f t="shared" si="166"/>
        <v/>
      </c>
      <c r="AW321" s="92" t="str">
        <f t="shared" si="167"/>
        <v xml:space="preserve"> гр.6, 7, 8, 9</v>
      </c>
      <c r="AX321" s="92" t="str">
        <f t="shared" si="168"/>
        <v/>
      </c>
      <c r="AY321" s="92" t="str">
        <f t="shared" si="169"/>
        <v xml:space="preserve"> раздела 2</v>
      </c>
      <c r="AZ321" s="92" t="str">
        <f t="shared" si="170"/>
        <v xml:space="preserve"> ф.0531342</v>
      </c>
      <c r="BA321" s="79" t="str">
        <f t="shared" si="171"/>
        <v xml:space="preserve"> (646a, 646b, 646i)</v>
      </c>
      <c r="BB321" s="92" t="str">
        <f t="shared" si="172"/>
        <v xml:space="preserve"> - недопустимо.</v>
      </c>
      <c r="BC321" s="23" t="s">
        <v>1287</v>
      </c>
    </row>
    <row r="322" spans="1:55" s="23" customFormat="1" ht="71.25" hidden="1" outlineLevel="1" x14ac:dyDescent="0.25">
      <c r="B322" s="332" t="str">
        <f>"М"&amp;COUNTA($C$318:C322)&amp;"_"&amp;MID(I322,5,3)&amp;"_"&amp;MID(S322,5,3)</f>
        <v>М5_155_342</v>
      </c>
      <c r="C322" s="25" t="s">
        <v>116</v>
      </c>
      <c r="D322" s="25" t="s">
        <v>116</v>
      </c>
      <c r="E322" s="25" t="s">
        <v>117</v>
      </c>
      <c r="F322" s="25" t="s">
        <v>116</v>
      </c>
      <c r="G322" s="25" t="s">
        <v>116</v>
      </c>
      <c r="H322" s="25" t="s">
        <v>116</v>
      </c>
      <c r="I322" s="25" t="s">
        <v>170</v>
      </c>
      <c r="J322" s="25" t="s">
        <v>1248</v>
      </c>
      <c r="K322" s="25" t="s">
        <v>381</v>
      </c>
      <c r="L322" s="25"/>
      <c r="M322" s="25" t="s">
        <v>125</v>
      </c>
      <c r="N322" s="25" t="s">
        <v>538</v>
      </c>
      <c r="O322" s="25"/>
      <c r="P322" s="25" t="s">
        <v>120</v>
      </c>
      <c r="Q322" s="25"/>
      <c r="R322" s="26" t="s">
        <v>122</v>
      </c>
      <c r="S322" s="25" t="s">
        <v>195</v>
      </c>
      <c r="T322" s="25" t="s">
        <v>171</v>
      </c>
      <c r="U322" s="25" t="s">
        <v>381</v>
      </c>
      <c r="V322" s="25"/>
      <c r="W322" s="25" t="s">
        <v>125</v>
      </c>
      <c r="X322" s="25" t="s">
        <v>538</v>
      </c>
      <c r="Y322" s="368"/>
      <c r="Z322" s="25"/>
      <c r="AA322" s="25" t="s">
        <v>120</v>
      </c>
      <c r="AB322" s="25"/>
      <c r="AC322" s="90" t="str">
        <f t="shared" si="153"/>
        <v>стр.520
итоговая по всем графам раздела 3 ф.0503155 (646a + 646b + 646i) &lt;&gt; стр.520
итоговая по соответствующим графам раздела 3 ф.0531342 (646a, 646b, 646i) - недопустимо.</v>
      </c>
      <c r="AD322" s="66" t="s">
        <v>123</v>
      </c>
      <c r="AE322" s="66" t="s">
        <v>123</v>
      </c>
      <c r="AF322" s="29"/>
      <c r="AG322" s="30">
        <v>45355.70108796296</v>
      </c>
      <c r="AH322" s="32" t="s">
        <v>4</v>
      </c>
      <c r="AI322" s="32" t="s">
        <v>123</v>
      </c>
      <c r="AJ322" s="6">
        <f t="shared" si="154"/>
        <v>1</v>
      </c>
      <c r="AK322" s="6">
        <f t="shared" si="155"/>
        <v>0</v>
      </c>
      <c r="AL322" s="6">
        <f t="shared" si="156"/>
        <v>0</v>
      </c>
      <c r="AM322" s="92" t="str">
        <f t="shared" si="157"/>
        <v>стр.520
итоговая</v>
      </c>
      <c r="AN322" s="92" t="str">
        <f t="shared" si="158"/>
        <v/>
      </c>
      <c r="AO322" s="92" t="str">
        <f t="shared" si="159"/>
        <v xml:space="preserve"> по всем графам</v>
      </c>
      <c r="AP322" s="92" t="str">
        <f t="shared" si="160"/>
        <v/>
      </c>
      <c r="AQ322" s="92" t="str">
        <f t="shared" si="161"/>
        <v xml:space="preserve"> раздела 3</v>
      </c>
      <c r="AR322" s="92" t="str">
        <f t="shared" si="162"/>
        <v xml:space="preserve"> ф.0503155</v>
      </c>
      <c r="AS322" s="79" t="str">
        <f t="shared" si="163"/>
        <v xml:space="preserve"> (646a + 646b + 646i)</v>
      </c>
      <c r="AT322" s="92" t="str">
        <f t="shared" si="164"/>
        <v xml:space="preserve"> &lt;&gt;</v>
      </c>
      <c r="AU322" s="92" t="str">
        <f t="shared" si="165"/>
        <v xml:space="preserve"> стр.520
итоговая</v>
      </c>
      <c r="AV322" s="92" t="str">
        <f t="shared" si="166"/>
        <v/>
      </c>
      <c r="AW322" s="92" t="str">
        <f t="shared" si="167"/>
        <v xml:space="preserve"> по соответствующим графам</v>
      </c>
      <c r="AX322" s="92" t="str">
        <f t="shared" si="168"/>
        <v/>
      </c>
      <c r="AY322" s="92" t="str">
        <f t="shared" si="169"/>
        <v xml:space="preserve"> раздела 3</v>
      </c>
      <c r="AZ322" s="92" t="str">
        <f t="shared" si="170"/>
        <v xml:space="preserve"> ф.0531342</v>
      </c>
      <c r="BA322" s="79" t="str">
        <f t="shared" si="171"/>
        <v xml:space="preserve"> (646a, 646b, 646i)</v>
      </c>
      <c r="BB322" s="92" t="str">
        <f t="shared" si="172"/>
        <v xml:space="preserve"> - недопустимо.</v>
      </c>
      <c r="BC322" s="23" t="s">
        <v>1288</v>
      </c>
    </row>
    <row r="323" spans="1:55" s="23" customFormat="1" ht="71.25" hidden="1" outlineLevel="1" x14ac:dyDescent="0.25">
      <c r="B323" s="332" t="str">
        <f>"М"&amp;COUNTA($C$318:C323)&amp;"_"&amp;MID(I323,5,3)&amp;"_"&amp;MID(S323,5,3)</f>
        <v>М6_155_342</v>
      </c>
      <c r="C323" s="25" t="s">
        <v>116</v>
      </c>
      <c r="D323" s="25" t="s">
        <v>116</v>
      </c>
      <c r="E323" s="25" t="s">
        <v>117</v>
      </c>
      <c r="F323" s="25" t="s">
        <v>116</v>
      </c>
      <c r="G323" s="25" t="s">
        <v>116</v>
      </c>
      <c r="H323" s="25" t="s">
        <v>116</v>
      </c>
      <c r="I323" s="25" t="s">
        <v>170</v>
      </c>
      <c r="J323" s="25" t="s">
        <v>1248</v>
      </c>
      <c r="K323" s="25" t="s">
        <v>381</v>
      </c>
      <c r="L323" s="25"/>
      <c r="M323" s="25" t="s">
        <v>125</v>
      </c>
      <c r="N323" s="25" t="s">
        <v>539</v>
      </c>
      <c r="O323" s="25"/>
      <c r="P323" s="25" t="s">
        <v>120</v>
      </c>
      <c r="Q323" s="25"/>
      <c r="R323" s="26" t="s">
        <v>122</v>
      </c>
      <c r="S323" s="25" t="s">
        <v>195</v>
      </c>
      <c r="T323" s="25" t="s">
        <v>171</v>
      </c>
      <c r="U323" s="25" t="s">
        <v>381</v>
      </c>
      <c r="V323" s="25"/>
      <c r="W323" s="25" t="s">
        <v>125</v>
      </c>
      <c r="X323" s="25" t="s">
        <v>539</v>
      </c>
      <c r="Y323" s="368"/>
      <c r="Z323" s="25"/>
      <c r="AA323" s="25" t="s">
        <v>120</v>
      </c>
      <c r="AB323" s="25"/>
      <c r="AC323" s="90" t="str">
        <f t="shared" si="153"/>
        <v>стр.520
детализированная по всем графам раздела 3 ф.0503155 (646a + 646b + 646i) &lt;&gt; стр.520
детализированная по соответствующим графам раздела 3 ф.0531342 (646a, 646b, 646i) - недопустимо.</v>
      </c>
      <c r="AD323" s="66" t="s">
        <v>123</v>
      </c>
      <c r="AE323" s="66" t="s">
        <v>123</v>
      </c>
      <c r="AF323" s="29"/>
      <c r="AG323" s="30">
        <v>45355.701099537036</v>
      </c>
      <c r="AH323" s="32" t="s">
        <v>4</v>
      </c>
      <c r="AI323" s="32" t="s">
        <v>123</v>
      </c>
      <c r="AJ323" s="6">
        <f t="shared" si="154"/>
        <v>1</v>
      </c>
      <c r="AK323" s="6">
        <f t="shared" si="155"/>
        <v>0</v>
      </c>
      <c r="AL323" s="6">
        <f t="shared" si="156"/>
        <v>0</v>
      </c>
      <c r="AM323" s="92" t="str">
        <f t="shared" si="157"/>
        <v>стр.520
детализированная</v>
      </c>
      <c r="AN323" s="92" t="str">
        <f t="shared" si="158"/>
        <v/>
      </c>
      <c r="AO323" s="92" t="str">
        <f t="shared" si="159"/>
        <v xml:space="preserve"> по всем графам</v>
      </c>
      <c r="AP323" s="92" t="str">
        <f t="shared" si="160"/>
        <v/>
      </c>
      <c r="AQ323" s="92" t="str">
        <f t="shared" si="161"/>
        <v xml:space="preserve"> раздела 3</v>
      </c>
      <c r="AR323" s="92" t="str">
        <f t="shared" si="162"/>
        <v xml:space="preserve"> ф.0503155</v>
      </c>
      <c r="AS323" s="79" t="str">
        <f t="shared" si="163"/>
        <v xml:space="preserve"> (646a + 646b + 646i)</v>
      </c>
      <c r="AT323" s="92" t="str">
        <f t="shared" si="164"/>
        <v xml:space="preserve"> &lt;&gt;</v>
      </c>
      <c r="AU323" s="92" t="str">
        <f t="shared" si="165"/>
        <v xml:space="preserve"> стр.520
детализированная</v>
      </c>
      <c r="AV323" s="92" t="str">
        <f t="shared" si="166"/>
        <v/>
      </c>
      <c r="AW323" s="92" t="str">
        <f t="shared" si="167"/>
        <v xml:space="preserve"> по соответствующим графам</v>
      </c>
      <c r="AX323" s="92" t="str">
        <f t="shared" si="168"/>
        <v/>
      </c>
      <c r="AY323" s="92" t="str">
        <f t="shared" si="169"/>
        <v xml:space="preserve"> раздела 3</v>
      </c>
      <c r="AZ323" s="92" t="str">
        <f t="shared" si="170"/>
        <v xml:space="preserve"> ф.0531342</v>
      </c>
      <c r="BA323" s="79" t="str">
        <f t="shared" si="171"/>
        <v xml:space="preserve"> (646a, 646b, 646i)</v>
      </c>
      <c r="BB323" s="92" t="str">
        <f t="shared" si="172"/>
        <v xml:space="preserve"> - недопустимо.</v>
      </c>
    </row>
    <row r="324" spans="1:55" s="23" customFormat="1" ht="15" customHeight="1" collapsed="1" x14ac:dyDescent="0.25">
      <c r="B324" s="623" t="s">
        <v>1289</v>
      </c>
      <c r="C324" s="624"/>
      <c r="D324" s="624"/>
      <c r="E324" s="624"/>
      <c r="F324" s="624"/>
      <c r="G324" s="624"/>
      <c r="H324" s="624"/>
      <c r="I324" s="624"/>
      <c r="J324" s="624"/>
      <c r="K324" s="624"/>
      <c r="L324" s="624"/>
      <c r="M324" s="624"/>
      <c r="N324" s="624"/>
      <c r="O324" s="624"/>
      <c r="P324" s="624"/>
      <c r="Q324" s="624"/>
      <c r="R324" s="624"/>
      <c r="S324" s="624"/>
      <c r="T324" s="624"/>
      <c r="U324" s="624"/>
      <c r="V324" s="624"/>
      <c r="W324" s="624"/>
      <c r="X324" s="624"/>
      <c r="Y324" s="624"/>
      <c r="Z324" s="624"/>
      <c r="AA324" s="624"/>
      <c r="AB324" s="624"/>
      <c r="AC324" s="624"/>
      <c r="AD324" s="624"/>
      <c r="AE324" s="624"/>
      <c r="AF324" s="624"/>
      <c r="AG324" s="153"/>
      <c r="AH324" s="32"/>
      <c r="AI324" s="32"/>
      <c r="AJ324" s="6">
        <f t="shared" si="154"/>
        <v>0</v>
      </c>
      <c r="AK324" s="6">
        <f t="shared" si="155"/>
        <v>0</v>
      </c>
      <c r="AL324" s="6">
        <f t="shared" si="156"/>
        <v>0</v>
      </c>
      <c r="AM324" s="92"/>
      <c r="AN324" s="92"/>
      <c r="AO324" s="92"/>
      <c r="AP324" s="92"/>
      <c r="AQ324" s="92"/>
      <c r="AR324" s="92"/>
      <c r="AS324" s="79"/>
      <c r="AT324" s="92"/>
      <c r="AU324" s="92"/>
      <c r="AV324" s="92"/>
      <c r="AW324" s="92"/>
      <c r="AX324" s="92"/>
      <c r="AY324" s="92"/>
      <c r="AZ324" s="92"/>
      <c r="BA324" s="79"/>
      <c r="BB324" s="92"/>
    </row>
    <row r="325" spans="1:55" s="23" customFormat="1" ht="42.75" hidden="1" outlineLevel="1" x14ac:dyDescent="0.25">
      <c r="B325" s="24" t="str">
        <f>"М"&amp;COUNTA($C325:C$329)&amp;"_"&amp;MID(I325,5,3)&amp;"_"&amp;MID(S325,5,3)</f>
        <v>М4_462_462</v>
      </c>
      <c r="C325" s="25" t="s">
        <v>116</v>
      </c>
      <c r="D325" s="25" t="s">
        <v>116</v>
      </c>
      <c r="E325" s="25" t="s">
        <v>117</v>
      </c>
      <c r="F325" s="25" t="s">
        <v>116</v>
      </c>
      <c r="G325" s="25" t="s">
        <v>116</v>
      </c>
      <c r="H325" s="25" t="s">
        <v>116</v>
      </c>
      <c r="I325" s="25" t="s">
        <v>188</v>
      </c>
      <c r="J325" s="25" t="s">
        <v>1290</v>
      </c>
      <c r="K325" s="25"/>
      <c r="L325" s="25"/>
      <c r="M325" s="25" t="s">
        <v>121</v>
      </c>
      <c r="N325" s="25" t="s">
        <v>507</v>
      </c>
      <c r="O325" s="25"/>
      <c r="P325" s="25" t="s">
        <v>134</v>
      </c>
      <c r="Q325" s="25"/>
      <c r="R325" s="26" t="s">
        <v>122</v>
      </c>
      <c r="S325" s="25" t="s">
        <v>188</v>
      </c>
      <c r="T325" s="25" t="s">
        <v>1291</v>
      </c>
      <c r="U325" s="25"/>
      <c r="V325" s="25"/>
      <c r="W325" s="25" t="s">
        <v>121</v>
      </c>
      <c r="X325" s="25" t="s">
        <v>507</v>
      </c>
      <c r="Y325" s="368"/>
      <c r="Z325" s="25"/>
      <c r="AA325" s="25" t="s">
        <v>134</v>
      </c>
      <c r="AB325" s="25"/>
      <c r="AC325" s="90" t="str">
        <f t="shared" si="153"/>
        <v>стр.детализированная гр.4 раздела 1 ф.0521462 (тек.месяц) &lt;&gt; стр.детализированная гр.4 раздела 1 ф.0521462 (прош.месяц + DD) - недопустимо.</v>
      </c>
      <c r="AD325" s="66" t="s">
        <v>123</v>
      </c>
      <c r="AE325" s="66" t="s">
        <v>123</v>
      </c>
      <c r="AF325" s="29"/>
      <c r="AG325" s="30"/>
      <c r="AH325" s="32" t="s">
        <v>4</v>
      </c>
      <c r="AI325" s="32" t="s">
        <v>123</v>
      </c>
      <c r="AJ325" s="6">
        <f t="shared" si="154"/>
        <v>1</v>
      </c>
      <c r="AK325" s="6">
        <f t="shared" si="155"/>
        <v>0</v>
      </c>
      <c r="AL325" s="6">
        <f t="shared" si="156"/>
        <v>0</v>
      </c>
      <c r="AM325" s="92" t="str">
        <f t="shared" si="157"/>
        <v>стр.детализированная</v>
      </c>
      <c r="AN325" s="92" t="str">
        <f t="shared" si="158"/>
        <v/>
      </c>
      <c r="AO325" s="92" t="str">
        <f t="shared" si="159"/>
        <v xml:space="preserve"> гр.4</v>
      </c>
      <c r="AP325" s="92" t="str">
        <f t="shared" si="160"/>
        <v/>
      </c>
      <c r="AQ325" s="92" t="str">
        <f t="shared" si="161"/>
        <v xml:space="preserve"> раздела 1</v>
      </c>
      <c r="AR325" s="92" t="str">
        <f t="shared" si="162"/>
        <v xml:space="preserve"> ф.0521462</v>
      </c>
      <c r="AS325" s="79" t="str">
        <f t="shared" si="163"/>
        <v xml:space="preserve"> (тек.месяц)</v>
      </c>
      <c r="AT325" s="92" t="str">
        <f t="shared" si="164"/>
        <v xml:space="preserve"> &lt;&gt;</v>
      </c>
      <c r="AU325" s="92" t="str">
        <f t="shared" si="165"/>
        <v xml:space="preserve"> стр.детализированная</v>
      </c>
      <c r="AV325" s="92" t="str">
        <f t="shared" si="166"/>
        <v/>
      </c>
      <c r="AW325" s="92" t="str">
        <f t="shared" si="167"/>
        <v xml:space="preserve"> гр.4</v>
      </c>
      <c r="AX325" s="92" t="str">
        <f t="shared" si="168"/>
        <v/>
      </c>
      <c r="AY325" s="92" t="str">
        <f t="shared" si="169"/>
        <v xml:space="preserve"> раздела 1</v>
      </c>
      <c r="AZ325" s="92" t="str">
        <f t="shared" si="170"/>
        <v xml:space="preserve"> ф.0521462</v>
      </c>
      <c r="BA325" s="79" t="str">
        <f t="shared" si="171"/>
        <v xml:space="preserve"> (прош.месяц + DD)</v>
      </c>
      <c r="BB325" s="92" t="str">
        <f t="shared" si="172"/>
        <v xml:space="preserve"> - недопустимо.</v>
      </c>
    </row>
    <row r="326" spans="1:55" s="23" customFormat="1" ht="42.75" hidden="1" outlineLevel="1" x14ac:dyDescent="0.25">
      <c r="B326" s="24" t="str">
        <f>"М"&amp;COUNTA($C326:C$329)&amp;"_"&amp;MID(I326,5,3)&amp;"_"&amp;MID(S326,5,3)</f>
        <v>М3_462_462</v>
      </c>
      <c r="C326" s="25" t="s">
        <v>116</v>
      </c>
      <c r="D326" s="25" t="s">
        <v>116</v>
      </c>
      <c r="E326" s="25" t="s">
        <v>117</v>
      </c>
      <c r="F326" s="25" t="s">
        <v>116</v>
      </c>
      <c r="G326" s="25" t="s">
        <v>116</v>
      </c>
      <c r="H326" s="25" t="s">
        <v>116</v>
      </c>
      <c r="I326" s="25" t="s">
        <v>188</v>
      </c>
      <c r="J326" s="25" t="s">
        <v>1290</v>
      </c>
      <c r="K326" s="25"/>
      <c r="L326" s="25"/>
      <c r="M326" s="25" t="s">
        <v>121</v>
      </c>
      <c r="N326" s="25" t="s">
        <v>506</v>
      </c>
      <c r="O326" s="25"/>
      <c r="P326" s="25" t="s">
        <v>134</v>
      </c>
      <c r="Q326" s="25"/>
      <c r="R326" s="26" t="s">
        <v>122</v>
      </c>
      <c r="S326" s="25" t="s">
        <v>188</v>
      </c>
      <c r="T326" s="25" t="s">
        <v>1291</v>
      </c>
      <c r="U326" s="25"/>
      <c r="V326" s="25"/>
      <c r="W326" s="25" t="s">
        <v>121</v>
      </c>
      <c r="X326" s="25" t="s">
        <v>506</v>
      </c>
      <c r="Y326" s="368"/>
      <c r="Z326" s="25"/>
      <c r="AA326" s="25" t="s">
        <v>134</v>
      </c>
      <c r="AB326" s="25"/>
      <c r="AC326" s="90" t="str">
        <f t="shared" si="153"/>
        <v>стр.итоговая гр.4 раздела 1 ф.0521462 (тек.месяц) &lt;&gt; стр.итоговая гр.4 раздела 1 ф.0521462 (прош.месяц + DD) - недопустимо.</v>
      </c>
      <c r="AD326" s="66" t="s">
        <v>123</v>
      </c>
      <c r="AE326" s="66" t="s">
        <v>123</v>
      </c>
      <c r="AF326" s="29"/>
      <c r="AG326" s="30"/>
      <c r="AH326" s="32" t="s">
        <v>4</v>
      </c>
      <c r="AI326" s="32" t="s">
        <v>123</v>
      </c>
      <c r="AJ326" s="6">
        <f t="shared" si="154"/>
        <v>1</v>
      </c>
      <c r="AK326" s="6">
        <f t="shared" si="155"/>
        <v>0</v>
      </c>
      <c r="AL326" s="6">
        <f t="shared" si="156"/>
        <v>0</v>
      </c>
      <c r="AM326" s="92" t="str">
        <f t="shared" si="157"/>
        <v>стр.итоговая</v>
      </c>
      <c r="AN326" s="92" t="str">
        <f t="shared" si="158"/>
        <v/>
      </c>
      <c r="AO326" s="92" t="str">
        <f t="shared" si="159"/>
        <v xml:space="preserve"> гр.4</v>
      </c>
      <c r="AP326" s="92" t="str">
        <f t="shared" si="160"/>
        <v/>
      </c>
      <c r="AQ326" s="92" t="str">
        <f t="shared" si="161"/>
        <v xml:space="preserve"> раздела 1</v>
      </c>
      <c r="AR326" s="92" t="str">
        <f t="shared" si="162"/>
        <v xml:space="preserve"> ф.0521462</v>
      </c>
      <c r="AS326" s="79" t="str">
        <f t="shared" si="163"/>
        <v xml:space="preserve"> (тек.месяц)</v>
      </c>
      <c r="AT326" s="92" t="str">
        <f t="shared" si="164"/>
        <v xml:space="preserve"> &lt;&gt;</v>
      </c>
      <c r="AU326" s="92" t="str">
        <f t="shared" si="165"/>
        <v xml:space="preserve"> стр.итоговая</v>
      </c>
      <c r="AV326" s="92" t="str">
        <f t="shared" si="166"/>
        <v/>
      </c>
      <c r="AW326" s="92" t="str">
        <f t="shared" si="167"/>
        <v xml:space="preserve"> гр.4</v>
      </c>
      <c r="AX326" s="92" t="str">
        <f t="shared" si="168"/>
        <v/>
      </c>
      <c r="AY326" s="92" t="str">
        <f t="shared" si="169"/>
        <v xml:space="preserve"> раздела 1</v>
      </c>
      <c r="AZ326" s="92" t="str">
        <f t="shared" si="170"/>
        <v xml:space="preserve"> ф.0521462</v>
      </c>
      <c r="BA326" s="79" t="str">
        <f t="shared" si="171"/>
        <v xml:space="preserve"> (прош.месяц + DD)</v>
      </c>
      <c r="BB326" s="92" t="str">
        <f t="shared" si="172"/>
        <v xml:space="preserve"> - недопустимо.</v>
      </c>
    </row>
    <row r="327" spans="1:55" s="23" customFormat="1" ht="60" hidden="1" outlineLevel="1" x14ac:dyDescent="0.25">
      <c r="B327" s="353" t="str">
        <f>"М"&amp;COUNTA($C327:C$329)&amp;"_"&amp;MID(I327,5,3)&amp;"_"&amp;MID(S327,5,3)</f>
        <v>М2_462_462</v>
      </c>
      <c r="C327" s="354" t="s">
        <v>116</v>
      </c>
      <c r="D327" s="354" t="s">
        <v>116</v>
      </c>
      <c r="E327" s="354" t="s">
        <v>117</v>
      </c>
      <c r="F327" s="354" t="s">
        <v>116</v>
      </c>
      <c r="G327" s="354" t="s">
        <v>116</v>
      </c>
      <c r="H327" s="354" t="s">
        <v>116</v>
      </c>
      <c r="I327" s="354" t="s">
        <v>188</v>
      </c>
      <c r="J327" s="352" t="s">
        <v>1548</v>
      </c>
      <c r="K327" s="354"/>
      <c r="L327" s="354"/>
      <c r="M327" s="354" t="s">
        <v>121</v>
      </c>
      <c r="N327" s="354" t="s">
        <v>507</v>
      </c>
      <c r="O327" s="354"/>
      <c r="P327" s="354" t="s">
        <v>134</v>
      </c>
      <c r="Q327" s="354"/>
      <c r="R327" s="355" t="s">
        <v>122</v>
      </c>
      <c r="S327" s="354" t="s">
        <v>188</v>
      </c>
      <c r="T327" s="354" t="s">
        <v>1547</v>
      </c>
      <c r="U327" s="354"/>
      <c r="V327" s="354"/>
      <c r="W327" s="354" t="s">
        <v>121</v>
      </c>
      <c r="X327" s="354" t="s">
        <v>507</v>
      </c>
      <c r="Y327" s="354"/>
      <c r="Z327" s="354"/>
      <c r="AA327" s="354" t="s">
        <v>134</v>
      </c>
      <c r="AB327" s="354"/>
      <c r="AC327" s="356" t="str">
        <f t="shared" ref="AC327:AC328" si="175">AM327&amp;AN327&amp;AO327&amp;AP327&amp;AQ327&amp;AR327&amp;AS327&amp;AT327&amp;AU327&amp;AV327&amp;AW327&amp;AX327&amp;AY327&amp;AZ327&amp;BA327&amp;BB327</f>
        <v>стр.детализированная гр.4 раздела 1 ф.0521462 (на 1 февраля текущего финансового года) &lt;&gt; стр.детализированная гр.4 раздела 1 ф.0521462 (+ DD) - недопустимо.</v>
      </c>
      <c r="AD327" s="350" t="s">
        <v>123</v>
      </c>
      <c r="AE327" s="350" t="s">
        <v>123</v>
      </c>
      <c r="AF327" s="351"/>
      <c r="AG327" s="300">
        <v>45323.498020833336</v>
      </c>
      <c r="AH327" s="299" t="s">
        <v>4</v>
      </c>
      <c r="AI327" s="299" t="s">
        <v>123</v>
      </c>
      <c r="AJ327" s="6">
        <f t="shared" ref="AJ327:AJ328" si="176">IF(AH327="Включена",1,0)</f>
        <v>1</v>
      </c>
      <c r="AK327" s="6">
        <f t="shared" ref="AK327:AK328" si="177">IF(AH327="Черновик",1,0)</f>
        <v>0</v>
      </c>
      <c r="AL327" s="6">
        <f t="shared" ref="AL327:AL328" si="178">IF(AH327="Отсутствует",1,0)</f>
        <v>0</v>
      </c>
      <c r="AM327" s="92" t="str">
        <f t="shared" ref="AM327:AM328" si="179">IF(N327="*","по всем строкам","стр."&amp;N327)</f>
        <v>стр.детализированная</v>
      </c>
      <c r="AN327" s="92" t="str">
        <f t="shared" ref="AN327:AN328" si="180">IF(O327="",""," (кроме стр."&amp;O327&amp;")")</f>
        <v/>
      </c>
      <c r="AO327" s="92" t="str">
        <f t="shared" ref="AO327:AO328" si="181">IF(P327="*"," по всем графам"," гр."&amp;P327)</f>
        <v xml:space="preserve"> гр.4</v>
      </c>
      <c r="AP327" s="92" t="str">
        <f t="shared" ref="AP327:AP328" si="182">IF(Q327="",""," (кроме гр."&amp;Q327&amp;")")</f>
        <v/>
      </c>
      <c r="AQ327" s="92" t="str">
        <f t="shared" ref="AQ327:AQ328" si="183">IF(M327="",""," раздела "&amp;M327)</f>
        <v xml:space="preserve"> раздела 1</v>
      </c>
      <c r="AR327" s="92" t="str">
        <f t="shared" ref="AR327:AR328" si="184">" ф."&amp;I327</f>
        <v xml:space="preserve"> ф.0521462</v>
      </c>
      <c r="AS327" s="79" t="str">
        <f t="shared" ref="AS327:AS328" si="185">IF(J327="",""," ("&amp;J327&amp;")")</f>
        <v xml:space="preserve"> (на 1 февраля текущего финансового года)</v>
      </c>
      <c r="AT327" s="92" t="str">
        <f t="shared" ref="AT327:AT328" si="186">IF(R327="="," &lt;&gt;",IF(R327="&lt;&gt;"," =",IF(R327="&gt;"," &lt;",IF(R327="&lt;"," &gt;",IF(R327="&gt;="," &lt;",IF(R327="&lt;="," &gt;",""))))))</f>
        <v xml:space="preserve"> &lt;&gt;</v>
      </c>
      <c r="AU327" s="92" t="str">
        <f t="shared" ref="AU327:AU328" si="187">IF(X327="*"," соответствующим строкам",IF(X327="",""," стр."&amp;X327))</f>
        <v xml:space="preserve"> стр.детализированная</v>
      </c>
      <c r="AV327" s="92" t="str">
        <f t="shared" ref="AV327:AV328" si="188">IF(Z327="",""," (кроме стр."&amp;Z327&amp;")")</f>
        <v/>
      </c>
      <c r="AW327" s="92" t="str">
        <f t="shared" ref="AW327:AW328" si="189">IF(AA327="*"," по соответствующим графам",IF(AA327="",""," гр."&amp;AA327))</f>
        <v xml:space="preserve"> гр.4</v>
      </c>
      <c r="AX327" s="92" t="str">
        <f t="shared" ref="AX327:AX328" si="190">IF(AB327="",""," (кроме гр."&amp;AB327&amp;")")</f>
        <v/>
      </c>
      <c r="AY327" s="92" t="str">
        <f t="shared" ref="AY327:AY328" si="191">IF(W327="",""," раздела "&amp;W327)</f>
        <v xml:space="preserve"> раздела 1</v>
      </c>
      <c r="AZ327" s="92" t="str">
        <f t="shared" ref="AZ327:AZ328" si="192">IF(S327="",""," ф."&amp;S327)</f>
        <v xml:space="preserve"> ф.0521462</v>
      </c>
      <c r="BA327" s="79" t="str">
        <f t="shared" ref="BA327:BA328" si="193">IF(T327="",""," ("&amp;T327&amp;")")</f>
        <v xml:space="preserve"> (+ DD)</v>
      </c>
      <c r="BB327" s="92" t="str">
        <f t="shared" ref="BB327:BB328" si="194">IF(AF327="",IF(IF(OR(AD327="П",AE327="П"),"П","Б")="Б"," - недопустимо."," - требуется пояснение.")," - "&amp;AF327)</f>
        <v xml:space="preserve"> - недопустимо.</v>
      </c>
    </row>
    <row r="328" spans="1:55" s="23" customFormat="1" ht="60" hidden="1" outlineLevel="1" x14ac:dyDescent="0.25">
      <c r="B328" s="353" t="str">
        <f>"М"&amp;COUNTA($C328:C$329)&amp;"_"&amp;MID(I328,5,3)&amp;"_"&amp;MID(S328,5,3)</f>
        <v>М1_462_462</v>
      </c>
      <c r="C328" s="354" t="s">
        <v>116</v>
      </c>
      <c r="D328" s="354" t="s">
        <v>116</v>
      </c>
      <c r="E328" s="354" t="s">
        <v>117</v>
      </c>
      <c r="F328" s="354" t="s">
        <v>116</v>
      </c>
      <c r="G328" s="354" t="s">
        <v>116</v>
      </c>
      <c r="H328" s="354" t="s">
        <v>116</v>
      </c>
      <c r="I328" s="354" t="s">
        <v>188</v>
      </c>
      <c r="J328" s="352" t="s">
        <v>1548</v>
      </c>
      <c r="K328" s="354"/>
      <c r="L328" s="354"/>
      <c r="M328" s="354" t="s">
        <v>121</v>
      </c>
      <c r="N328" s="354" t="s">
        <v>506</v>
      </c>
      <c r="O328" s="354"/>
      <c r="P328" s="354" t="s">
        <v>134</v>
      </c>
      <c r="Q328" s="354"/>
      <c r="R328" s="355" t="s">
        <v>122</v>
      </c>
      <c r="S328" s="354" t="s">
        <v>188</v>
      </c>
      <c r="T328" s="354" t="s">
        <v>1547</v>
      </c>
      <c r="U328" s="354"/>
      <c r="V328" s="354"/>
      <c r="W328" s="354" t="s">
        <v>121</v>
      </c>
      <c r="X328" s="354" t="s">
        <v>506</v>
      </c>
      <c r="Y328" s="354"/>
      <c r="Z328" s="354"/>
      <c r="AA328" s="354" t="s">
        <v>134</v>
      </c>
      <c r="AB328" s="354"/>
      <c r="AC328" s="356" t="str">
        <f t="shared" si="175"/>
        <v>стр.итоговая гр.4 раздела 1 ф.0521462 (на 1 февраля текущего финансового года) &lt;&gt; стр.итоговая гр.4 раздела 1 ф.0521462 (+ DD) - недопустимо.</v>
      </c>
      <c r="AD328" s="350" t="s">
        <v>123</v>
      </c>
      <c r="AE328" s="350" t="s">
        <v>123</v>
      </c>
      <c r="AF328" s="351"/>
      <c r="AG328" s="300">
        <v>45323.498055555552</v>
      </c>
      <c r="AH328" s="299" t="s">
        <v>4</v>
      </c>
      <c r="AI328" s="299" t="s">
        <v>123</v>
      </c>
      <c r="AJ328" s="6">
        <f t="shared" si="176"/>
        <v>1</v>
      </c>
      <c r="AK328" s="6">
        <f t="shared" si="177"/>
        <v>0</v>
      </c>
      <c r="AL328" s="6">
        <f t="shared" si="178"/>
        <v>0</v>
      </c>
      <c r="AM328" s="92" t="str">
        <f t="shared" si="179"/>
        <v>стр.итоговая</v>
      </c>
      <c r="AN328" s="92" t="str">
        <f t="shared" si="180"/>
        <v/>
      </c>
      <c r="AO328" s="92" t="str">
        <f t="shared" si="181"/>
        <v xml:space="preserve"> гр.4</v>
      </c>
      <c r="AP328" s="92" t="str">
        <f t="shared" si="182"/>
        <v/>
      </c>
      <c r="AQ328" s="92" t="str">
        <f t="shared" si="183"/>
        <v xml:space="preserve"> раздела 1</v>
      </c>
      <c r="AR328" s="92" t="str">
        <f t="shared" si="184"/>
        <v xml:space="preserve"> ф.0521462</v>
      </c>
      <c r="AS328" s="79" t="str">
        <f t="shared" si="185"/>
        <v xml:space="preserve"> (на 1 февраля текущего финансового года)</v>
      </c>
      <c r="AT328" s="92" t="str">
        <f t="shared" si="186"/>
        <v xml:space="preserve"> &lt;&gt;</v>
      </c>
      <c r="AU328" s="92" t="str">
        <f t="shared" si="187"/>
        <v xml:space="preserve"> стр.итоговая</v>
      </c>
      <c r="AV328" s="92" t="str">
        <f t="shared" si="188"/>
        <v/>
      </c>
      <c r="AW328" s="92" t="str">
        <f t="shared" si="189"/>
        <v xml:space="preserve"> гр.4</v>
      </c>
      <c r="AX328" s="92" t="str">
        <f t="shared" si="190"/>
        <v/>
      </c>
      <c r="AY328" s="92" t="str">
        <f t="shared" si="191"/>
        <v xml:space="preserve"> раздела 1</v>
      </c>
      <c r="AZ328" s="92" t="str">
        <f t="shared" si="192"/>
        <v xml:space="preserve"> ф.0521462</v>
      </c>
      <c r="BA328" s="79" t="str">
        <f t="shared" si="193"/>
        <v xml:space="preserve"> (+ DD)</v>
      </c>
      <c r="BB328" s="92" t="str">
        <f t="shared" si="194"/>
        <v xml:space="preserve"> - недопустимо.</v>
      </c>
    </row>
    <row r="329" spans="1:55" s="23" customFormat="1" ht="15" customHeight="1" collapsed="1" x14ac:dyDescent="0.25">
      <c r="B329" s="634" t="s">
        <v>1292</v>
      </c>
      <c r="C329" s="635"/>
      <c r="D329" s="635"/>
      <c r="E329" s="635"/>
      <c r="F329" s="635"/>
      <c r="G329" s="635"/>
      <c r="H329" s="635"/>
      <c r="I329" s="635"/>
      <c r="J329" s="635"/>
      <c r="K329" s="635"/>
      <c r="L329" s="635"/>
      <c r="M329" s="635"/>
      <c r="N329" s="635"/>
      <c r="O329" s="635"/>
      <c r="P329" s="635"/>
      <c r="Q329" s="635"/>
      <c r="R329" s="635"/>
      <c r="S329" s="635"/>
      <c r="T329" s="635"/>
      <c r="U329" s="635"/>
      <c r="V329" s="635"/>
      <c r="W329" s="635"/>
      <c r="X329" s="635"/>
      <c r="Y329" s="635"/>
      <c r="Z329" s="635"/>
      <c r="AA329" s="635"/>
      <c r="AB329" s="635"/>
      <c r="AC329" s="635"/>
      <c r="AD329" s="635"/>
      <c r="AE329" s="635"/>
      <c r="AF329" s="635"/>
      <c r="AG329" s="153">
        <v>45800.548622685186</v>
      </c>
      <c r="AH329" s="32"/>
      <c r="AI329" s="32"/>
      <c r="AJ329" s="6">
        <f t="shared" si="154"/>
        <v>0</v>
      </c>
      <c r="AK329" s="6">
        <f t="shared" si="155"/>
        <v>0</v>
      </c>
      <c r="AL329" s="6">
        <f t="shared" si="156"/>
        <v>0</v>
      </c>
      <c r="AM329" s="92"/>
      <c r="AN329" s="92"/>
      <c r="AO329" s="92"/>
      <c r="AP329" s="92"/>
      <c r="AQ329" s="92"/>
      <c r="AR329" s="92"/>
      <c r="AS329" s="79"/>
      <c r="AT329" s="92"/>
      <c r="AU329" s="92"/>
      <c r="AV329" s="92"/>
      <c r="AW329" s="92"/>
      <c r="AX329" s="92"/>
      <c r="AY329" s="92"/>
      <c r="AZ329" s="92"/>
      <c r="BA329" s="79"/>
      <c r="BB329" s="92"/>
    </row>
    <row r="330" spans="1:55" s="23" customFormat="1" ht="105" hidden="1" outlineLevel="1" x14ac:dyDescent="0.25">
      <c r="B330" s="332" t="str">
        <f t="shared" ref="B330:B332" si="195">"М"&amp;COUNTA($C330:C$332)&amp;"_"&amp;MID(I330,5,3)&amp;"_"&amp;MID(S330,5,3)</f>
        <v>М3_341_341</v>
      </c>
      <c r="C330" s="251" t="s">
        <v>116</v>
      </c>
      <c r="D330" s="251" t="s">
        <v>116</v>
      </c>
      <c r="E330" s="251" t="s">
        <v>117</v>
      </c>
      <c r="F330" s="251" t="s">
        <v>116</v>
      </c>
      <c r="G330" s="251" t="s">
        <v>116</v>
      </c>
      <c r="H330" s="251" t="s">
        <v>116</v>
      </c>
      <c r="I330" s="251" t="s">
        <v>192</v>
      </c>
      <c r="J330" s="251" t="s">
        <v>1152</v>
      </c>
      <c r="K330" s="251"/>
      <c r="L330" s="251"/>
      <c r="M330" s="251" t="s">
        <v>121</v>
      </c>
      <c r="N330" s="251" t="s">
        <v>506</v>
      </c>
      <c r="O330" s="251"/>
      <c r="P330" s="251" t="s">
        <v>134</v>
      </c>
      <c r="Q330" s="251"/>
      <c r="R330" s="419" t="s">
        <v>122</v>
      </c>
      <c r="S330" s="251" t="s">
        <v>192</v>
      </c>
      <c r="T330" s="251" t="s">
        <v>1153</v>
      </c>
      <c r="U330" s="251"/>
      <c r="V330" s="251"/>
      <c r="W330" s="251" t="s">
        <v>121</v>
      </c>
      <c r="X330" s="251" t="s">
        <v>506</v>
      </c>
      <c r="Y330" s="251"/>
      <c r="Z330" s="251"/>
      <c r="AA330" s="251" t="s">
        <v>124</v>
      </c>
      <c r="AB330" s="251"/>
      <c r="AC330" s="356" t="str">
        <f t="shared" si="153"/>
        <v>стр.итоговая гр.4 раздела 1 ф.0531341 ((на 1–ое число месяца текущего финансового года, за исключением 1 января)) &lt;&gt; стр.итоговая гр.5 раздела 1 ф.0531341 ((на 1 января текущего финансового года)) - требуется пояснение.</v>
      </c>
      <c r="AD330" s="350" t="s">
        <v>271</v>
      </c>
      <c r="AE330" s="350" t="s">
        <v>271</v>
      </c>
      <c r="AF330" s="339"/>
      <c r="AG330" s="30">
        <v>45800.548645833333</v>
      </c>
      <c r="AH330" s="32" t="s">
        <v>4</v>
      </c>
      <c r="AI330" s="32" t="s">
        <v>271</v>
      </c>
      <c r="AJ330" s="6">
        <f t="shared" si="154"/>
        <v>1</v>
      </c>
      <c r="AK330" s="6">
        <f t="shared" si="155"/>
        <v>0</v>
      </c>
      <c r="AL330" s="6">
        <f t="shared" si="156"/>
        <v>0</v>
      </c>
      <c r="AM330" s="92" t="str">
        <f t="shared" si="157"/>
        <v>стр.итоговая</v>
      </c>
      <c r="AN330" s="92" t="str">
        <f t="shared" si="158"/>
        <v/>
      </c>
      <c r="AO330" s="92" t="str">
        <f t="shared" si="159"/>
        <v xml:space="preserve"> гр.4</v>
      </c>
      <c r="AP330" s="92" t="str">
        <f t="shared" si="160"/>
        <v/>
      </c>
      <c r="AQ330" s="92" t="str">
        <f t="shared" si="161"/>
        <v xml:space="preserve"> раздела 1</v>
      </c>
      <c r="AR330" s="92" t="str">
        <f t="shared" si="162"/>
        <v xml:space="preserve"> ф.0531341</v>
      </c>
      <c r="AS330" s="79" t="str">
        <f t="shared" si="163"/>
        <v xml:space="preserve"> ((на 1–ое число месяца текущего финансового года, за исключением 1 января))</v>
      </c>
      <c r="AT330" s="92" t="str">
        <f t="shared" si="164"/>
        <v xml:space="preserve"> &lt;&gt;</v>
      </c>
      <c r="AU330" s="92" t="str">
        <f t="shared" si="165"/>
        <v xml:space="preserve"> стр.итоговая</v>
      </c>
      <c r="AV330" s="92" t="str">
        <f t="shared" si="166"/>
        <v/>
      </c>
      <c r="AW330" s="92" t="str">
        <f t="shared" si="167"/>
        <v xml:space="preserve"> гр.5</v>
      </c>
      <c r="AX330" s="92" t="str">
        <f t="shared" si="168"/>
        <v/>
      </c>
      <c r="AY330" s="92" t="str">
        <f t="shared" si="169"/>
        <v xml:space="preserve"> раздела 1</v>
      </c>
      <c r="AZ330" s="92" t="str">
        <f t="shared" si="170"/>
        <v xml:space="preserve"> ф.0531341</v>
      </c>
      <c r="BA330" s="79" t="str">
        <f t="shared" si="171"/>
        <v xml:space="preserve"> ((на 1 января текущего финансового года))</v>
      </c>
      <c r="BB330" s="92" t="str">
        <f t="shared" si="172"/>
        <v xml:space="preserve"> - требуется пояснение.</v>
      </c>
    </row>
    <row r="331" spans="1:55" s="23" customFormat="1" ht="105" hidden="1" outlineLevel="1" x14ac:dyDescent="0.25">
      <c r="B331" s="332" t="str">
        <f t="shared" si="195"/>
        <v>М2_341_341</v>
      </c>
      <c r="C331" s="251" t="s">
        <v>116</v>
      </c>
      <c r="D331" s="251" t="s">
        <v>116</v>
      </c>
      <c r="E331" s="251" t="s">
        <v>117</v>
      </c>
      <c r="F331" s="251" t="s">
        <v>116</v>
      </c>
      <c r="G331" s="251" t="s">
        <v>116</v>
      </c>
      <c r="H331" s="251" t="s">
        <v>116</v>
      </c>
      <c r="I331" s="251" t="s">
        <v>192</v>
      </c>
      <c r="J331" s="251" t="s">
        <v>1152</v>
      </c>
      <c r="K331" s="251"/>
      <c r="L331" s="251"/>
      <c r="M331" s="251" t="s">
        <v>121</v>
      </c>
      <c r="N331" s="251" t="s">
        <v>841</v>
      </c>
      <c r="O331" s="251"/>
      <c r="P331" s="251" t="s">
        <v>134</v>
      </c>
      <c r="Q331" s="251"/>
      <c r="R331" s="419" t="s">
        <v>122</v>
      </c>
      <c r="S331" s="251" t="s">
        <v>192</v>
      </c>
      <c r="T331" s="251" t="s">
        <v>1153</v>
      </c>
      <c r="U331" s="251"/>
      <c r="V331" s="251"/>
      <c r="W331" s="251" t="s">
        <v>121</v>
      </c>
      <c r="X331" s="251" t="s">
        <v>841</v>
      </c>
      <c r="Y331" s="251"/>
      <c r="Z331" s="251"/>
      <c r="AA331" s="251" t="s">
        <v>124</v>
      </c>
      <c r="AB331" s="251"/>
      <c r="AC331" s="356" t="str">
        <f t="shared" si="153"/>
        <v>стр.итоговая по ГРБС гр.4 раздела 1 ф.0531341 ((на 1–ое число месяца текущего финансового года, за исключением 1 января)) &lt;&gt; стр.итоговая по ГРБС гр.5 раздела 1 ф.0531341 ((на 1 января текущего финансового года)) - требуется пояснение.</v>
      </c>
      <c r="AD331" s="350" t="s">
        <v>271</v>
      </c>
      <c r="AE331" s="350" t="s">
        <v>271</v>
      </c>
      <c r="AF331" s="339"/>
      <c r="AG331" s="30">
        <v>45790.649513888886</v>
      </c>
      <c r="AH331" s="32" t="s">
        <v>4</v>
      </c>
      <c r="AI331" s="32" t="s">
        <v>271</v>
      </c>
      <c r="AJ331" s="6">
        <f t="shared" si="154"/>
        <v>1</v>
      </c>
      <c r="AK331" s="6">
        <f t="shared" si="155"/>
        <v>0</v>
      </c>
      <c r="AL331" s="6">
        <f t="shared" si="156"/>
        <v>0</v>
      </c>
      <c r="AM331" s="92" t="str">
        <f t="shared" si="157"/>
        <v>стр.итоговая по ГРБС</v>
      </c>
      <c r="AN331" s="92" t="str">
        <f t="shared" si="158"/>
        <v/>
      </c>
      <c r="AO331" s="92" t="str">
        <f t="shared" si="159"/>
        <v xml:space="preserve"> гр.4</v>
      </c>
      <c r="AP331" s="92" t="str">
        <f t="shared" si="160"/>
        <v/>
      </c>
      <c r="AQ331" s="92" t="str">
        <f t="shared" si="161"/>
        <v xml:space="preserve"> раздела 1</v>
      </c>
      <c r="AR331" s="92" t="str">
        <f t="shared" si="162"/>
        <v xml:space="preserve"> ф.0531341</v>
      </c>
      <c r="AS331" s="79" t="str">
        <f t="shared" si="163"/>
        <v xml:space="preserve"> ((на 1–ое число месяца текущего финансового года, за исключением 1 января))</v>
      </c>
      <c r="AT331" s="92" t="str">
        <f t="shared" si="164"/>
        <v xml:space="preserve"> &lt;&gt;</v>
      </c>
      <c r="AU331" s="92" t="str">
        <f t="shared" si="165"/>
        <v xml:space="preserve"> стр.итоговая по ГРБС</v>
      </c>
      <c r="AV331" s="92" t="str">
        <f t="shared" si="166"/>
        <v/>
      </c>
      <c r="AW331" s="92" t="str">
        <f t="shared" si="167"/>
        <v xml:space="preserve"> гр.5</v>
      </c>
      <c r="AX331" s="92" t="str">
        <f t="shared" si="168"/>
        <v/>
      </c>
      <c r="AY331" s="92" t="str">
        <f t="shared" si="169"/>
        <v xml:space="preserve"> раздела 1</v>
      </c>
      <c r="AZ331" s="92" t="str">
        <f t="shared" si="170"/>
        <v xml:space="preserve"> ф.0531341</v>
      </c>
      <c r="BA331" s="79" t="str">
        <f t="shared" si="171"/>
        <v xml:space="preserve"> ((на 1 января текущего финансового года))</v>
      </c>
      <c r="BB331" s="92" t="str">
        <f t="shared" si="172"/>
        <v xml:space="preserve"> - требуется пояснение.</v>
      </c>
    </row>
    <row r="332" spans="1:55" s="23" customFormat="1" ht="105" hidden="1" outlineLevel="1" x14ac:dyDescent="0.25">
      <c r="B332" s="332" t="str">
        <f t="shared" si="195"/>
        <v>М1_341_341</v>
      </c>
      <c r="C332" s="251" t="s">
        <v>116</v>
      </c>
      <c r="D332" s="251" t="s">
        <v>116</v>
      </c>
      <c r="E332" s="251" t="s">
        <v>117</v>
      </c>
      <c r="F332" s="251" t="s">
        <v>116</v>
      </c>
      <c r="G332" s="251" t="s">
        <v>116</v>
      </c>
      <c r="H332" s="251" t="s">
        <v>116</v>
      </c>
      <c r="I332" s="251" t="s">
        <v>192</v>
      </c>
      <c r="J332" s="251" t="s">
        <v>1152</v>
      </c>
      <c r="K332" s="251"/>
      <c r="L332" s="251"/>
      <c r="M332" s="251" t="s">
        <v>121</v>
      </c>
      <c r="N332" s="251" t="s">
        <v>507</v>
      </c>
      <c r="O332" s="251"/>
      <c r="P332" s="251" t="s">
        <v>134</v>
      </c>
      <c r="Q332" s="251"/>
      <c r="R332" s="419" t="s">
        <v>122</v>
      </c>
      <c r="S332" s="251" t="s">
        <v>192</v>
      </c>
      <c r="T332" s="251" t="s">
        <v>1153</v>
      </c>
      <c r="U332" s="251"/>
      <c r="V332" s="251"/>
      <c r="W332" s="251" t="s">
        <v>121</v>
      </c>
      <c r="X332" s="251" t="s">
        <v>507</v>
      </c>
      <c r="Y332" s="251"/>
      <c r="Z332" s="251"/>
      <c r="AA332" s="251" t="s">
        <v>124</v>
      </c>
      <c r="AB332" s="251"/>
      <c r="AC332" s="356" t="str">
        <f t="shared" si="153"/>
        <v>стр.детализированная гр.4 раздела 1 ф.0531341 ((на 1–ое число месяца текущего финансового года, за исключением 1 января)) &lt;&gt; стр.детализированная гр.5 раздела 1 ф.0531341 ((на 1 января текущего финансового года)) - требуется пояснение.</v>
      </c>
      <c r="AD332" s="350" t="s">
        <v>271</v>
      </c>
      <c r="AE332" s="350" t="s">
        <v>271</v>
      </c>
      <c r="AF332" s="339"/>
      <c r="AG332" s="30">
        <v>45790.649537037039</v>
      </c>
      <c r="AH332" s="32" t="s">
        <v>4</v>
      </c>
      <c r="AI332" s="32" t="s">
        <v>271</v>
      </c>
      <c r="AJ332" s="6">
        <f t="shared" si="154"/>
        <v>1</v>
      </c>
      <c r="AK332" s="6">
        <f t="shared" si="155"/>
        <v>0</v>
      </c>
      <c r="AL332" s="6">
        <f t="shared" si="156"/>
        <v>0</v>
      </c>
      <c r="AM332" s="92" t="str">
        <f t="shared" si="157"/>
        <v>стр.детализированная</v>
      </c>
      <c r="AN332" s="92" t="str">
        <f t="shared" si="158"/>
        <v/>
      </c>
      <c r="AO332" s="92" t="str">
        <f t="shared" si="159"/>
        <v xml:space="preserve"> гр.4</v>
      </c>
      <c r="AP332" s="92" t="str">
        <f t="shared" si="160"/>
        <v/>
      </c>
      <c r="AQ332" s="92" t="str">
        <f t="shared" si="161"/>
        <v xml:space="preserve"> раздела 1</v>
      </c>
      <c r="AR332" s="92" t="str">
        <f t="shared" si="162"/>
        <v xml:space="preserve"> ф.0531341</v>
      </c>
      <c r="AS332" s="79" t="str">
        <f t="shared" si="163"/>
        <v xml:space="preserve"> ((на 1–ое число месяца текущего финансового года, за исключением 1 января))</v>
      </c>
      <c r="AT332" s="92" t="str">
        <f t="shared" si="164"/>
        <v xml:space="preserve"> &lt;&gt;</v>
      </c>
      <c r="AU332" s="92" t="str">
        <f t="shared" si="165"/>
        <v xml:space="preserve"> стр.детализированная</v>
      </c>
      <c r="AV332" s="92" t="str">
        <f t="shared" si="166"/>
        <v/>
      </c>
      <c r="AW332" s="92" t="str">
        <f t="shared" si="167"/>
        <v xml:space="preserve"> гр.5</v>
      </c>
      <c r="AX332" s="92" t="str">
        <f t="shared" si="168"/>
        <v/>
      </c>
      <c r="AY332" s="92" t="str">
        <f t="shared" si="169"/>
        <v xml:space="preserve"> раздела 1</v>
      </c>
      <c r="AZ332" s="92" t="str">
        <f t="shared" si="170"/>
        <v xml:space="preserve"> ф.0531341</v>
      </c>
      <c r="BA332" s="79" t="str">
        <f t="shared" si="171"/>
        <v xml:space="preserve"> ((на 1 января текущего финансового года))</v>
      </c>
      <c r="BB332" s="92" t="str">
        <f t="shared" si="172"/>
        <v xml:space="preserve"> - требуется пояснение.</v>
      </c>
    </row>
    <row r="333" spans="1:55" s="23" customFormat="1" collapsed="1" x14ac:dyDescent="0.25">
      <c r="A333" s="36"/>
      <c r="B333" s="634" t="s">
        <v>1293</v>
      </c>
      <c r="C333" s="635"/>
      <c r="D333" s="635"/>
      <c r="E333" s="635"/>
      <c r="F333" s="635"/>
      <c r="G333" s="635"/>
      <c r="H333" s="635"/>
      <c r="I333" s="635"/>
      <c r="J333" s="635"/>
      <c r="K333" s="635"/>
      <c r="L333" s="635"/>
      <c r="M333" s="635"/>
      <c r="N333" s="635"/>
      <c r="O333" s="635"/>
      <c r="P333" s="635"/>
      <c r="Q333" s="635"/>
      <c r="R333" s="635"/>
      <c r="S333" s="635"/>
      <c r="T333" s="635"/>
      <c r="U333" s="635"/>
      <c r="V333" s="635"/>
      <c r="W333" s="635"/>
      <c r="X333" s="635"/>
      <c r="Y333" s="635"/>
      <c r="Z333" s="635"/>
      <c r="AA333" s="635"/>
      <c r="AB333" s="635"/>
      <c r="AC333" s="635"/>
      <c r="AD333" s="635"/>
      <c r="AE333" s="635"/>
      <c r="AF333" s="635"/>
      <c r="AG333" s="153">
        <v>45790.649548611109</v>
      </c>
      <c r="AH333" s="32"/>
      <c r="AI333" s="32"/>
      <c r="AJ333" s="35">
        <f t="shared" si="154"/>
        <v>0</v>
      </c>
      <c r="AK333" s="6">
        <f t="shared" si="155"/>
        <v>0</v>
      </c>
      <c r="AL333" s="6">
        <f t="shared" si="156"/>
        <v>0</v>
      </c>
      <c r="AM333" s="92"/>
      <c r="AN333" s="92"/>
      <c r="AO333" s="92"/>
      <c r="AP333" s="92"/>
      <c r="AQ333" s="92"/>
      <c r="AR333" s="92"/>
      <c r="AS333" s="79"/>
      <c r="AT333" s="92"/>
      <c r="AU333" s="92"/>
      <c r="AV333" s="92"/>
      <c r="AW333" s="92"/>
      <c r="AX333" s="92"/>
      <c r="AY333" s="92"/>
      <c r="AZ333" s="92"/>
      <c r="BA333" s="79"/>
      <c r="BB333" s="92"/>
    </row>
    <row r="334" spans="1:55" s="23" customFormat="1" ht="75" hidden="1" outlineLevel="1" x14ac:dyDescent="0.25">
      <c r="A334" s="36"/>
      <c r="B334" s="332" t="str">
        <f t="shared" ref="B334:B335" si="196">"М"&amp;COUNTA($C334:C$336)&amp;"_"&amp;MID(I334,5,3)&amp;"_"&amp;MID(S334,5,3)</f>
        <v>М2_125_377</v>
      </c>
      <c r="C334" s="251" t="s">
        <v>116</v>
      </c>
      <c r="D334" s="251" t="s">
        <v>116</v>
      </c>
      <c r="E334" s="251" t="s">
        <v>117</v>
      </c>
      <c r="F334" s="251" t="s">
        <v>116</v>
      </c>
      <c r="G334" s="251" t="s">
        <v>116</v>
      </c>
      <c r="H334" s="251" t="s">
        <v>116</v>
      </c>
      <c r="I334" s="251" t="s">
        <v>136</v>
      </c>
      <c r="J334" s="317"/>
      <c r="K334" s="251"/>
      <c r="L334" s="420" t="s">
        <v>1630</v>
      </c>
      <c r="M334" s="251" t="s">
        <v>131</v>
      </c>
      <c r="N334" s="251" t="s">
        <v>506</v>
      </c>
      <c r="O334" s="251"/>
      <c r="P334" s="251" t="s">
        <v>422</v>
      </c>
      <c r="Q334" s="251"/>
      <c r="R334" s="419" t="s">
        <v>122</v>
      </c>
      <c r="S334" s="251" t="s">
        <v>179</v>
      </c>
      <c r="T334" s="251" t="s">
        <v>1145</v>
      </c>
      <c r="U334" s="251"/>
      <c r="V334" s="251"/>
      <c r="W334" s="251" t="s">
        <v>121</v>
      </c>
      <c r="X334" s="251" t="s">
        <v>877</v>
      </c>
      <c r="Y334" s="251"/>
      <c r="Z334" s="420" t="s">
        <v>1623</v>
      </c>
      <c r="AA334" s="251" t="s">
        <v>124</v>
      </c>
      <c r="AB334" s="251"/>
      <c r="AC334" s="356" t="str">
        <f t="shared" si="153"/>
        <v>стр.итоговая гр.7 раздела 2 ф.0503125 &lt;&gt; стр.041 (кроме стр.кроме отчетов, формирующих "Первичный" отчет ТОФК) гр.5 раздела 1 ф.0531377 (за последний рабочий день) - недопустимо.</v>
      </c>
      <c r="AD334" s="549" t="s">
        <v>123</v>
      </c>
      <c r="AE334" s="549" t="s">
        <v>123</v>
      </c>
      <c r="AF334" s="339"/>
      <c r="AG334" s="30">
        <v>45790.649583333332</v>
      </c>
      <c r="AH334" s="257" t="s">
        <v>4</v>
      </c>
      <c r="AI334" s="257" t="s">
        <v>123</v>
      </c>
      <c r="AJ334" s="35">
        <f t="shared" si="154"/>
        <v>1</v>
      </c>
      <c r="AK334" s="6">
        <f t="shared" si="155"/>
        <v>0</v>
      </c>
      <c r="AL334" s="6">
        <f t="shared" si="156"/>
        <v>0</v>
      </c>
      <c r="AM334" s="92" t="str">
        <f t="shared" si="157"/>
        <v>стр.итоговая</v>
      </c>
      <c r="AN334" s="92" t="str">
        <f t="shared" si="158"/>
        <v/>
      </c>
      <c r="AO334" s="92" t="str">
        <f t="shared" si="159"/>
        <v xml:space="preserve"> гр.7</v>
      </c>
      <c r="AP334" s="92" t="str">
        <f t="shared" si="160"/>
        <v/>
      </c>
      <c r="AQ334" s="92" t="str">
        <f t="shared" si="161"/>
        <v xml:space="preserve"> раздела 2</v>
      </c>
      <c r="AR334" s="92" t="str">
        <f t="shared" si="162"/>
        <v xml:space="preserve"> ф.0503125</v>
      </c>
      <c r="AS334" s="79" t="str">
        <f t="shared" si="163"/>
        <v/>
      </c>
      <c r="AT334" s="92" t="str">
        <f t="shared" si="164"/>
        <v xml:space="preserve"> &lt;&gt;</v>
      </c>
      <c r="AU334" s="92" t="str">
        <f t="shared" si="165"/>
        <v xml:space="preserve"> стр.041</v>
      </c>
      <c r="AV334" s="92" t="str">
        <f t="shared" si="166"/>
        <v xml:space="preserve"> (кроме стр.кроме отчетов, формирующих "Первичный" отчет ТОФК)</v>
      </c>
      <c r="AW334" s="92" t="str">
        <f t="shared" si="167"/>
        <v xml:space="preserve"> гр.5</v>
      </c>
      <c r="AX334" s="92" t="str">
        <f t="shared" si="168"/>
        <v/>
      </c>
      <c r="AY334" s="92" t="str">
        <f t="shared" si="169"/>
        <v xml:space="preserve"> раздела 1</v>
      </c>
      <c r="AZ334" s="92" t="str">
        <f t="shared" si="170"/>
        <v xml:space="preserve"> ф.0531377</v>
      </c>
      <c r="BA334" s="79" t="str">
        <f t="shared" si="171"/>
        <v xml:space="preserve"> (за последний рабочий день)</v>
      </c>
      <c r="BB334" s="92" t="str">
        <f t="shared" si="172"/>
        <v xml:space="preserve"> - недопустимо.</v>
      </c>
      <c r="BC334" s="23" t="s">
        <v>1498</v>
      </c>
    </row>
    <row r="335" spans="1:55" s="23" customFormat="1" ht="75" hidden="1" outlineLevel="1" x14ac:dyDescent="0.25">
      <c r="A335" s="36"/>
      <c r="B335" s="332" t="str">
        <f t="shared" si="196"/>
        <v>М1_125_377</v>
      </c>
      <c r="C335" s="251" t="s">
        <v>116</v>
      </c>
      <c r="D335" s="251" t="s">
        <v>116</v>
      </c>
      <c r="E335" s="251" t="s">
        <v>117</v>
      </c>
      <c r="F335" s="251" t="s">
        <v>116</v>
      </c>
      <c r="G335" s="251" t="s">
        <v>116</v>
      </c>
      <c r="H335" s="251" t="s">
        <v>116</v>
      </c>
      <c r="I335" s="251" t="s">
        <v>136</v>
      </c>
      <c r="J335" s="317"/>
      <c r="K335" s="251"/>
      <c r="L335" s="420" t="s">
        <v>1630</v>
      </c>
      <c r="M335" s="251" t="s">
        <v>131</v>
      </c>
      <c r="N335" s="251" t="s">
        <v>506</v>
      </c>
      <c r="O335" s="251"/>
      <c r="P335" s="251" t="s">
        <v>143</v>
      </c>
      <c r="Q335" s="251"/>
      <c r="R335" s="419" t="s">
        <v>122</v>
      </c>
      <c r="S335" s="251" t="s">
        <v>179</v>
      </c>
      <c r="T335" s="251" t="s">
        <v>1145</v>
      </c>
      <c r="U335" s="251"/>
      <c r="V335" s="251"/>
      <c r="W335" s="251" t="s">
        <v>131</v>
      </c>
      <c r="X335" s="251" t="s">
        <v>878</v>
      </c>
      <c r="Y335" s="251"/>
      <c r="Z335" s="420" t="s">
        <v>1623</v>
      </c>
      <c r="AA335" s="251" t="s">
        <v>124</v>
      </c>
      <c r="AB335" s="251"/>
      <c r="AC335" s="356" t="str">
        <f t="shared" si="153"/>
        <v>стр.итоговая гр.8 раздела 2 ф.0503125 &lt;&gt; стр.231 (кроме стр.кроме отчетов, формирующих "Первичный" отчет ТОФК) гр.5 раздела 2 ф.0531377 (за последний рабочий день) - недопустимо.</v>
      </c>
      <c r="AD335" s="549" t="s">
        <v>123</v>
      </c>
      <c r="AE335" s="549" t="s">
        <v>123</v>
      </c>
      <c r="AF335" s="339"/>
      <c r="AG335" s="30">
        <v>45790.649618055555</v>
      </c>
      <c r="AH335" s="257" t="s">
        <v>4</v>
      </c>
      <c r="AI335" s="257" t="s">
        <v>123</v>
      </c>
      <c r="AJ335" s="35">
        <f t="shared" si="154"/>
        <v>1</v>
      </c>
      <c r="AK335" s="6">
        <f t="shared" si="155"/>
        <v>0</v>
      </c>
      <c r="AL335" s="6">
        <f t="shared" si="156"/>
        <v>0</v>
      </c>
      <c r="AM335" s="92" t="str">
        <f t="shared" si="157"/>
        <v>стр.итоговая</v>
      </c>
      <c r="AN335" s="92" t="str">
        <f t="shared" si="158"/>
        <v/>
      </c>
      <c r="AO335" s="92" t="str">
        <f t="shared" si="159"/>
        <v xml:space="preserve"> гр.8</v>
      </c>
      <c r="AP335" s="92" t="str">
        <f t="shared" si="160"/>
        <v/>
      </c>
      <c r="AQ335" s="92" t="str">
        <f t="shared" si="161"/>
        <v xml:space="preserve"> раздела 2</v>
      </c>
      <c r="AR335" s="92" t="str">
        <f t="shared" si="162"/>
        <v xml:space="preserve"> ф.0503125</v>
      </c>
      <c r="AS335" s="79" t="str">
        <f t="shared" si="163"/>
        <v/>
      </c>
      <c r="AT335" s="92" t="str">
        <f t="shared" si="164"/>
        <v xml:space="preserve"> &lt;&gt;</v>
      </c>
      <c r="AU335" s="92" t="str">
        <f t="shared" si="165"/>
        <v xml:space="preserve"> стр.231</v>
      </c>
      <c r="AV335" s="92" t="str">
        <f t="shared" si="166"/>
        <v xml:space="preserve"> (кроме стр.кроме отчетов, формирующих "Первичный" отчет ТОФК)</v>
      </c>
      <c r="AW335" s="92" t="str">
        <f t="shared" si="167"/>
        <v xml:space="preserve"> гр.5</v>
      </c>
      <c r="AX335" s="92" t="str">
        <f t="shared" si="168"/>
        <v/>
      </c>
      <c r="AY335" s="92" t="str">
        <f t="shared" si="169"/>
        <v xml:space="preserve"> раздела 2</v>
      </c>
      <c r="AZ335" s="92" t="str">
        <f t="shared" si="170"/>
        <v xml:space="preserve"> ф.0531377</v>
      </c>
      <c r="BA335" s="79" t="str">
        <f t="shared" si="171"/>
        <v xml:space="preserve"> (за последний рабочий день)</v>
      </c>
      <c r="BB335" s="92" t="str">
        <f t="shared" si="172"/>
        <v xml:space="preserve"> - недопустимо.</v>
      </c>
      <c r="BC335" s="23" t="s">
        <v>1499</v>
      </c>
    </row>
    <row r="336" spans="1:55" s="23" customFormat="1" collapsed="1" x14ac:dyDescent="0.25">
      <c r="A336" s="36"/>
      <c r="B336" s="634" t="s">
        <v>1294</v>
      </c>
      <c r="C336" s="635"/>
      <c r="D336" s="635"/>
      <c r="E336" s="635"/>
      <c r="F336" s="635"/>
      <c r="G336" s="635"/>
      <c r="H336" s="635"/>
      <c r="I336" s="635"/>
      <c r="J336" s="635"/>
      <c r="K336" s="635"/>
      <c r="L336" s="635"/>
      <c r="M336" s="635"/>
      <c r="N336" s="635"/>
      <c r="O336" s="635"/>
      <c r="P336" s="635"/>
      <c r="Q336" s="635"/>
      <c r="R336" s="635"/>
      <c r="S336" s="635"/>
      <c r="T336" s="635"/>
      <c r="U336" s="635"/>
      <c r="V336" s="635"/>
      <c r="W336" s="635"/>
      <c r="X336" s="635"/>
      <c r="Y336" s="635"/>
      <c r="Z336" s="635"/>
      <c r="AA336" s="635"/>
      <c r="AB336" s="635"/>
      <c r="AC336" s="635"/>
      <c r="AD336" s="635"/>
      <c r="AE336" s="635"/>
      <c r="AF336" s="635"/>
      <c r="AG336" s="153">
        <v>45790.649629629632</v>
      </c>
      <c r="AH336" s="32"/>
      <c r="AI336" s="32"/>
      <c r="AJ336" s="35">
        <f t="shared" si="154"/>
        <v>0</v>
      </c>
      <c r="AK336" s="6">
        <f t="shared" si="155"/>
        <v>0</v>
      </c>
      <c r="AL336" s="6">
        <f t="shared" si="156"/>
        <v>0</v>
      </c>
      <c r="AM336" s="92"/>
      <c r="AN336" s="92"/>
      <c r="AO336" s="92"/>
      <c r="AP336" s="92"/>
      <c r="AQ336" s="92"/>
      <c r="AR336" s="92"/>
      <c r="AS336" s="79"/>
      <c r="AT336" s="92"/>
      <c r="AU336" s="92"/>
      <c r="AV336" s="92"/>
      <c r="AW336" s="92"/>
      <c r="AX336" s="92"/>
      <c r="AY336" s="92"/>
      <c r="AZ336" s="92"/>
      <c r="BA336" s="79"/>
      <c r="BB336" s="92"/>
    </row>
    <row r="337" spans="1:55" s="23" customFormat="1" ht="105" hidden="1" outlineLevel="1" x14ac:dyDescent="0.25">
      <c r="A337" s="36"/>
      <c r="B337" s="332" t="str">
        <f t="shared" ref="B337" si="197">"М"&amp;COUNTA($C337:C$339)&amp;"_"&amp;MID(I337,5,3)&amp;"_"&amp;MID(S337,5,3)</f>
        <v>М2_195_195</v>
      </c>
      <c r="C337" s="251" t="s">
        <v>116</v>
      </c>
      <c r="D337" s="251" t="s">
        <v>116</v>
      </c>
      <c r="E337" s="251" t="s">
        <v>117</v>
      </c>
      <c r="F337" s="251" t="s">
        <v>116</v>
      </c>
      <c r="G337" s="251" t="s">
        <v>116</v>
      </c>
      <c r="H337" s="251" t="s">
        <v>116</v>
      </c>
      <c r="I337" s="251" t="s">
        <v>172</v>
      </c>
      <c r="J337" s="251" t="s">
        <v>1295</v>
      </c>
      <c r="K337" s="251"/>
      <c r="L337" s="251"/>
      <c r="M337" s="251" t="s">
        <v>119</v>
      </c>
      <c r="N337" s="251" t="s">
        <v>120</v>
      </c>
      <c r="O337" s="251"/>
      <c r="P337" s="251" t="s">
        <v>125</v>
      </c>
      <c r="Q337" s="251"/>
      <c r="R337" s="419" t="s">
        <v>122</v>
      </c>
      <c r="S337" s="251" t="s">
        <v>172</v>
      </c>
      <c r="T337" s="251" t="s">
        <v>1296</v>
      </c>
      <c r="U337" s="251"/>
      <c r="V337" s="251"/>
      <c r="W337" s="251" t="s">
        <v>119</v>
      </c>
      <c r="X337" s="251" t="s">
        <v>120</v>
      </c>
      <c r="Y337" s="251"/>
      <c r="Z337" s="251"/>
      <c r="AA337" s="251" t="s">
        <v>134</v>
      </c>
      <c r="AB337" s="251"/>
      <c r="AC337" s="356" t="str">
        <f t="shared" si="153"/>
        <v>по всем строкам гр.3 раздела 1, 2 ф.0503195 (на 1–ое число месяца текущего финансового года, за исключением 1 января) &lt;&gt; соответствующим строкам гр.4 раздела 1, 2 ф.0503195 (на 1 января текущего финансового года (годовой)) - недопустимо.</v>
      </c>
      <c r="AD337" s="549" t="s">
        <v>123</v>
      </c>
      <c r="AE337" s="549" t="s">
        <v>123</v>
      </c>
      <c r="AF337" s="339"/>
      <c r="AG337" s="30">
        <v>45790.649664351855</v>
      </c>
      <c r="AH337" s="186" t="s">
        <v>4</v>
      </c>
      <c r="AI337" s="186" t="s">
        <v>123</v>
      </c>
      <c r="AJ337" s="35">
        <f t="shared" si="154"/>
        <v>1</v>
      </c>
      <c r="AK337" s="6">
        <f t="shared" si="155"/>
        <v>0</v>
      </c>
      <c r="AL337" s="6">
        <f t="shared" si="156"/>
        <v>0</v>
      </c>
      <c r="AM337" s="92" t="str">
        <f t="shared" si="157"/>
        <v>по всем строкам</v>
      </c>
      <c r="AN337" s="92" t="str">
        <f t="shared" si="158"/>
        <v/>
      </c>
      <c r="AO337" s="92" t="str">
        <f t="shared" si="159"/>
        <v xml:space="preserve"> гр.3</v>
      </c>
      <c r="AP337" s="92" t="str">
        <f t="shared" si="160"/>
        <v/>
      </c>
      <c r="AQ337" s="92" t="str">
        <f t="shared" si="161"/>
        <v xml:space="preserve"> раздела 1, 2</v>
      </c>
      <c r="AR337" s="92" t="str">
        <f t="shared" si="162"/>
        <v xml:space="preserve"> ф.0503195</v>
      </c>
      <c r="AS337" s="79" t="str">
        <f t="shared" si="163"/>
        <v xml:space="preserve"> (на 1–ое число месяца текущего финансового года, за исключением 1 января)</v>
      </c>
      <c r="AT337" s="92" t="str">
        <f t="shared" si="164"/>
        <v xml:space="preserve"> &lt;&gt;</v>
      </c>
      <c r="AU337" s="92" t="str">
        <f t="shared" si="165"/>
        <v xml:space="preserve"> соответствующим строкам</v>
      </c>
      <c r="AV337" s="92" t="str">
        <f t="shared" si="166"/>
        <v/>
      </c>
      <c r="AW337" s="92" t="str">
        <f t="shared" si="167"/>
        <v xml:space="preserve"> гр.4</v>
      </c>
      <c r="AX337" s="92" t="str">
        <f t="shared" si="168"/>
        <v/>
      </c>
      <c r="AY337" s="92" t="str">
        <f t="shared" si="169"/>
        <v xml:space="preserve"> раздела 1, 2</v>
      </c>
      <c r="AZ337" s="92" t="str">
        <f t="shared" si="170"/>
        <v xml:space="preserve"> ф.0503195</v>
      </c>
      <c r="BA337" s="79" t="str">
        <f t="shared" si="171"/>
        <v xml:space="preserve"> (на 1 января текущего финансового года (годовой))</v>
      </c>
      <c r="BB337" s="92" t="str">
        <f t="shared" si="172"/>
        <v xml:space="preserve"> - недопустимо.</v>
      </c>
      <c r="BC337" s="23" t="s">
        <v>1494</v>
      </c>
    </row>
    <row r="338" spans="1:55" ht="60" hidden="1" outlineLevel="1" x14ac:dyDescent="0.25">
      <c r="A338" s="36"/>
      <c r="B338" s="332" t="str">
        <f>"М"&amp;COUNTA($C$337:C338)&amp;"_"&amp;MID(I338,5,3)&amp;"_"&amp;MID(S338,5,3)</f>
        <v>М2_195_195</v>
      </c>
      <c r="C338" s="251" t="s">
        <v>116</v>
      </c>
      <c r="D338" s="251" t="s">
        <v>116</v>
      </c>
      <c r="E338" s="251" t="s">
        <v>117</v>
      </c>
      <c r="F338" s="251" t="s">
        <v>116</v>
      </c>
      <c r="G338" s="251" t="s">
        <v>116</v>
      </c>
      <c r="H338" s="251" t="s">
        <v>116</v>
      </c>
      <c r="I338" s="251" t="s">
        <v>172</v>
      </c>
      <c r="J338" s="251" t="s">
        <v>1309</v>
      </c>
      <c r="K338" s="251"/>
      <c r="L338" s="251"/>
      <c r="M338" s="251" t="s">
        <v>119</v>
      </c>
      <c r="N338" s="251" t="s">
        <v>120</v>
      </c>
      <c r="O338" s="251"/>
      <c r="P338" s="251" t="s">
        <v>125</v>
      </c>
      <c r="Q338" s="251"/>
      <c r="R338" s="251" t="s">
        <v>122</v>
      </c>
      <c r="S338" s="251" t="s">
        <v>172</v>
      </c>
      <c r="T338" s="251" t="s">
        <v>1310</v>
      </c>
      <c r="U338" s="251"/>
      <c r="V338" s="251"/>
      <c r="W338" s="251" t="s">
        <v>119</v>
      </c>
      <c r="X338" s="251" t="s">
        <v>120</v>
      </c>
      <c r="Y338" s="251"/>
      <c r="Z338" s="251"/>
      <c r="AA338" s="251" t="s">
        <v>134</v>
      </c>
      <c r="AB338" s="251"/>
      <c r="AC338" s="356" t="str">
        <f>AM338&amp;AN338&amp;AO338&amp;AP338&amp;AQ338&amp;AR338&amp;AS338&amp;AT338&amp;AU338&amp;AV338&amp;AW338&amp;AX338&amp;AY338&amp;AZ338&amp;BA338&amp;BB338</f>
        <v>по всем строкам гр.3 раздела 1, 2 ф.0503195 (на 1 января текущего финансового года) &lt;&gt; соответствующим строкам гр.4 раздела 1, 2 ф.0503195 (на 1 января прошлого финансового года (годовой)) - недопустимо.</v>
      </c>
      <c r="AD338" s="549" t="s">
        <v>123</v>
      </c>
      <c r="AE338" s="549" t="s">
        <v>123</v>
      </c>
      <c r="AF338" s="339"/>
      <c r="AG338" s="112">
        <v>45790.649710648147</v>
      </c>
      <c r="AH338" s="186" t="s">
        <v>4</v>
      </c>
      <c r="AI338" s="186" t="s">
        <v>123</v>
      </c>
      <c r="AJ338" s="35">
        <f>IF(AH338="Включена",1,0)</f>
        <v>1</v>
      </c>
      <c r="AK338" s="6">
        <f>IF(AH338="Черновик",1,0)</f>
        <v>0</v>
      </c>
      <c r="AL338" s="6">
        <f>IF(AH338="Отсутствует",1,0)</f>
        <v>0</v>
      </c>
      <c r="AM338" s="92" t="str">
        <f>IF(N338="*","по всем строкам","стр."&amp;N338)</f>
        <v>по всем строкам</v>
      </c>
      <c r="AN338" s="92" t="str">
        <f>IF(O338="",""," (кроме стр."&amp;O338&amp;")")</f>
        <v/>
      </c>
      <c r="AO338" s="92" t="str">
        <f>IF(P338="*"," по всем графам"," гр."&amp;P338)</f>
        <v xml:space="preserve"> гр.3</v>
      </c>
      <c r="AP338" s="92" t="str">
        <f>IF(Q338="",""," (кроме гр."&amp;Q338&amp;")")</f>
        <v/>
      </c>
      <c r="AQ338" s="92" t="str">
        <f>IF(M338="",""," раздела "&amp;M338)</f>
        <v xml:space="preserve"> раздела 1, 2</v>
      </c>
      <c r="AR338" s="92" t="str">
        <f>" ф."&amp;I338</f>
        <v xml:space="preserve"> ф.0503195</v>
      </c>
      <c r="AS338" s="79" t="str">
        <f>IF(J338="",""," ("&amp;J338&amp;")")</f>
        <v xml:space="preserve"> (на 1 января текущего финансового года)</v>
      </c>
      <c r="AT338" s="92" t="str">
        <f>IF(R338="="," &lt;&gt;",IF(R338="&lt;&gt;"," =",IF(R338="&gt;"," &lt;",IF(R338="&lt;"," &gt;",IF(R338="&gt;="," &lt;",IF(R338="&lt;="," &gt;",""))))))</f>
        <v xml:space="preserve"> &lt;&gt;</v>
      </c>
      <c r="AU338" s="92" t="str">
        <f>IF(X338="*"," соответствующим строкам",IF(X338="",""," стр."&amp;X338))</f>
        <v xml:space="preserve"> соответствующим строкам</v>
      </c>
      <c r="AV338" s="92" t="str">
        <f>IF(Z338="",""," (кроме стр."&amp;Z338&amp;")")</f>
        <v/>
      </c>
      <c r="AW338" s="92" t="str">
        <f>IF(AA338="*"," по соответствующим графам",IF(AA338="",""," гр."&amp;AA338))</f>
        <v xml:space="preserve"> гр.4</v>
      </c>
      <c r="AX338" s="92" t="str">
        <f>IF(AB338="",""," (кроме гр."&amp;AB338&amp;")")</f>
        <v/>
      </c>
      <c r="AY338" s="92" t="str">
        <f>IF(W338="",""," раздела "&amp;W338)</f>
        <v xml:space="preserve"> раздела 1, 2</v>
      </c>
      <c r="AZ338" s="92" t="str">
        <f>IF(S338="",""," ф."&amp;S338)</f>
        <v xml:space="preserve"> ф.0503195</v>
      </c>
      <c r="BA338" s="79" t="str">
        <f>IF(T338="",""," ("&amp;T338&amp;")")</f>
        <v xml:space="preserve"> (на 1 января прошлого финансового года (годовой))</v>
      </c>
      <c r="BB338" s="92" t="str">
        <f>IF(AF338="",IF(IF(OR(AD338="П",AE338="П"),"П","Б")="Б"," - недопустимо."," - требуется пояснение.")," - "&amp;AF338)</f>
        <v xml:space="preserve"> - недопустимо.</v>
      </c>
      <c r="BC338" s="6" t="s">
        <v>1495</v>
      </c>
    </row>
    <row r="339" spans="1:55" collapsed="1" x14ac:dyDescent="0.25">
      <c r="A339" s="36"/>
      <c r="B339" s="634" t="s">
        <v>1311</v>
      </c>
      <c r="C339" s="635"/>
      <c r="D339" s="635"/>
      <c r="E339" s="635"/>
      <c r="F339" s="635"/>
      <c r="G339" s="635"/>
      <c r="H339" s="635"/>
      <c r="I339" s="635"/>
      <c r="J339" s="635"/>
      <c r="K339" s="635"/>
      <c r="L339" s="635"/>
      <c r="M339" s="635"/>
      <c r="N339" s="635"/>
      <c r="O339" s="635"/>
      <c r="P339" s="635"/>
      <c r="Q339" s="635"/>
      <c r="R339" s="635"/>
      <c r="S339" s="635"/>
      <c r="T339" s="635"/>
      <c r="U339" s="635"/>
      <c r="V339" s="635"/>
      <c r="W339" s="635"/>
      <c r="X339" s="635"/>
      <c r="Y339" s="635"/>
      <c r="Z339" s="635"/>
      <c r="AA339" s="635"/>
      <c r="AB339" s="635"/>
      <c r="AC339" s="635"/>
      <c r="AD339" s="635"/>
      <c r="AE339" s="635"/>
      <c r="AF339" s="635"/>
      <c r="AG339" s="159">
        <v>45790.649745370371</v>
      </c>
      <c r="AH339" s="32"/>
      <c r="AI339" s="32"/>
      <c r="AJ339" s="35">
        <f t="shared" ref="AJ339:AJ360" si="198">IF(AH339="Включена",1,0)</f>
        <v>0</v>
      </c>
      <c r="AK339" s="6">
        <f t="shared" ref="AK339:AK360" si="199">IF(AH339="Черновик",1,0)</f>
        <v>0</v>
      </c>
      <c r="AL339" s="6">
        <f t="shared" ref="AL339:AL360" si="200">IF(AH339="Отсутствует",1,0)</f>
        <v>0</v>
      </c>
      <c r="AM339" s="92"/>
      <c r="AN339" s="92"/>
      <c r="AO339" s="92"/>
      <c r="AP339" s="92"/>
      <c r="AQ339" s="92"/>
      <c r="AR339" s="92"/>
      <c r="AT339" s="92"/>
      <c r="AU339" s="92"/>
      <c r="AV339" s="92"/>
      <c r="AW339" s="92"/>
      <c r="AX339" s="92"/>
      <c r="AY339" s="92"/>
      <c r="AZ339" s="92"/>
      <c r="BB339" s="92"/>
    </row>
    <row r="340" spans="1:55" ht="114" hidden="1" outlineLevel="1" x14ac:dyDescent="0.25">
      <c r="A340" s="36"/>
      <c r="B340" s="562" t="str">
        <f>"М"&amp;COUNTA($C$340:C340)&amp;"_"&amp;MID(I340,5,3)&amp;"_"&amp;MID(S340,5,3)</f>
        <v>М1_125_195</v>
      </c>
      <c r="C340" s="561" t="s">
        <v>116</v>
      </c>
      <c r="D340" s="561" t="s">
        <v>116</v>
      </c>
      <c r="E340" s="561" t="s">
        <v>117</v>
      </c>
      <c r="F340" s="561" t="s">
        <v>116</v>
      </c>
      <c r="G340" s="561" t="s">
        <v>116</v>
      </c>
      <c r="H340" s="561" t="s">
        <v>116</v>
      </c>
      <c r="I340" s="561" t="s">
        <v>136</v>
      </c>
      <c r="J340" s="559" t="s">
        <v>1631</v>
      </c>
      <c r="K340" s="561"/>
      <c r="L340" s="559" t="s">
        <v>1630</v>
      </c>
      <c r="M340" s="561" t="s">
        <v>131</v>
      </c>
      <c r="N340" s="561" t="s">
        <v>506</v>
      </c>
      <c r="O340" s="561"/>
      <c r="P340" s="561" t="s">
        <v>422</v>
      </c>
      <c r="Q340" s="561"/>
      <c r="R340" s="561" t="s">
        <v>122</v>
      </c>
      <c r="S340" s="561" t="s">
        <v>172</v>
      </c>
      <c r="T340" s="561" t="s">
        <v>1312</v>
      </c>
      <c r="U340" s="561"/>
      <c r="V340" s="561"/>
      <c r="W340" s="561" t="s">
        <v>121</v>
      </c>
      <c r="X340" s="561" t="s">
        <v>875</v>
      </c>
      <c r="Y340" s="561"/>
      <c r="Z340" s="561" t="s">
        <v>1599</v>
      </c>
      <c r="AA340" s="561" t="s">
        <v>134</v>
      </c>
      <c r="AB340" s="561"/>
      <c r="AC340" s="563" t="str">
        <f t="shared" ref="AC340:AC360" si="201">AM340&amp;AN340&amp;AO340&amp;AP340&amp;AQ340&amp;AR340&amp;AS340&amp;AT340&amp;AU340&amp;AV340&amp;AW340&amp;AX340&amp;AY340&amp;AZ340&amp;BA340&amp;BB340</f>
        <v>стр.итоговая гр.7 раздела 2 ф.0503125 (625k
+
625nps) &lt;&gt; стр.040 (кроме стр.Отчет ф. 0503195 с типом "Консолидированный") гр.4 раздела 1 ф.0503195 (кроме отчета на 1 января текущего финансового года) - недопустимо.</v>
      </c>
      <c r="AD340" s="570" t="s">
        <v>123</v>
      </c>
      <c r="AE340" s="570" t="s">
        <v>123</v>
      </c>
      <c r="AF340" s="571"/>
      <c r="AG340" s="114">
        <v>45790.649791666663</v>
      </c>
      <c r="AH340" s="257" t="s">
        <v>4</v>
      </c>
      <c r="AI340" s="257" t="s">
        <v>123</v>
      </c>
      <c r="AJ340" s="35">
        <f t="shared" si="198"/>
        <v>1</v>
      </c>
      <c r="AK340" s="6">
        <f t="shared" si="199"/>
        <v>0</v>
      </c>
      <c r="AL340" s="6">
        <f t="shared" si="200"/>
        <v>0</v>
      </c>
      <c r="AM340" s="92" t="str">
        <f t="shared" ref="AM340:AM360" si="202">IF(N340="*","по всем строкам","стр."&amp;N340)</f>
        <v>стр.итоговая</v>
      </c>
      <c r="AN340" s="92" t="str">
        <f t="shared" ref="AN340:AN360" si="203">IF(O340="",""," (кроме стр."&amp;O340&amp;")")</f>
        <v/>
      </c>
      <c r="AO340" s="92" t="str">
        <f t="shared" ref="AO340:AO360" si="204">IF(P340="*"," по всем графам"," гр."&amp;P340)</f>
        <v xml:space="preserve"> гр.7</v>
      </c>
      <c r="AP340" s="92" t="str">
        <f t="shared" ref="AP340:AP360" si="205">IF(Q340="",""," (кроме гр."&amp;Q340&amp;")")</f>
        <v/>
      </c>
      <c r="AQ340" s="92" t="str">
        <f t="shared" ref="AQ340:AQ360" si="206">IF(M340="",""," раздела "&amp;M340)</f>
        <v xml:space="preserve"> раздела 2</v>
      </c>
      <c r="AR340" s="92" t="str">
        <f t="shared" ref="AR340:AR360" si="207">" ф."&amp;I340</f>
        <v xml:space="preserve"> ф.0503125</v>
      </c>
      <c r="AS340" s="79" t="str">
        <f t="shared" ref="AS340:AS360" si="208">IF(J340="",""," ("&amp;J340&amp;")")</f>
        <v xml:space="preserve"> (625k
+
625nps)</v>
      </c>
      <c r="AT340" s="92" t="str">
        <f t="shared" ref="AT340:AT360" si="209">IF(R340="="," &lt;&gt;",IF(R340="&lt;&gt;"," =",IF(R340="&gt;"," &lt;",IF(R340="&lt;"," &gt;",IF(R340="&gt;="," &lt;",IF(R340="&lt;="," &gt;",""))))))</f>
        <v xml:space="preserve"> &lt;&gt;</v>
      </c>
      <c r="AU340" s="92" t="str">
        <f t="shared" ref="AU340:AU360" si="210">IF(X340="*"," соответствующим строкам",IF(X340="",""," стр."&amp;X340))</f>
        <v xml:space="preserve"> стр.040</v>
      </c>
      <c r="AV340" s="92" t="str">
        <f t="shared" ref="AV340:AV360" si="211">IF(Z340="",""," (кроме стр."&amp;Z340&amp;")")</f>
        <v xml:space="preserve"> (кроме стр.Отчет ф. 0503195 с типом "Консолидированный")</v>
      </c>
      <c r="AW340" s="92" t="str">
        <f t="shared" ref="AW340:AW360" si="212">IF(AA340="*"," по соответствующим графам",IF(AA340="",""," гр."&amp;AA340))</f>
        <v xml:space="preserve"> гр.4</v>
      </c>
      <c r="AX340" s="92" t="str">
        <f t="shared" ref="AX340:AX360" si="213">IF(AB340="",""," (кроме гр."&amp;AB340&amp;")")</f>
        <v/>
      </c>
      <c r="AY340" s="92" t="str">
        <f t="shared" ref="AY340:AY360" si="214">IF(W340="",""," раздела "&amp;W340)</f>
        <v xml:space="preserve"> раздела 1</v>
      </c>
      <c r="AZ340" s="92" t="str">
        <f t="shared" ref="AZ340:AZ360" si="215">IF(S340="",""," ф."&amp;S340)</f>
        <v xml:space="preserve"> ф.0503195</v>
      </c>
      <c r="BA340" s="79" t="str">
        <f t="shared" ref="BA340:BA360" si="216">IF(T340="",""," ("&amp;T340&amp;")")</f>
        <v xml:space="preserve"> (кроме отчета на 1 января текущего финансового года)</v>
      </c>
      <c r="BB340" s="92" t="str">
        <f t="shared" ref="BB340:BB360" si="217">IF(AF340="",IF(IF(OR(AD340="П",AE340="П"),"П","Б")="Б"," - недопустимо."," - требуется пояснение.")," - "&amp;AF340)</f>
        <v xml:space="preserve"> - недопустимо.</v>
      </c>
    </row>
    <row r="341" spans="1:55" ht="114" hidden="1" outlineLevel="1" x14ac:dyDescent="0.25">
      <c r="A341" s="23"/>
      <c r="B341" s="572" t="str">
        <f>"М"&amp;COUNTA($C340:C$341)&amp;"_"&amp;MID(I340,5,3)&amp;"_"&amp;MID(S340,5,3)</f>
        <v>М2_125_195</v>
      </c>
      <c r="C341" s="564" t="s">
        <v>116</v>
      </c>
      <c r="D341" s="564" t="s">
        <v>116</v>
      </c>
      <c r="E341" s="564" t="s">
        <v>117</v>
      </c>
      <c r="F341" s="564" t="s">
        <v>116</v>
      </c>
      <c r="G341" s="564" t="s">
        <v>116</v>
      </c>
      <c r="H341" s="564" t="s">
        <v>116</v>
      </c>
      <c r="I341" s="564" t="s">
        <v>136</v>
      </c>
      <c r="J341" s="565" t="s">
        <v>1631</v>
      </c>
      <c r="K341" s="564"/>
      <c r="L341" s="565" t="s">
        <v>1630</v>
      </c>
      <c r="M341" s="564" t="s">
        <v>131</v>
      </c>
      <c r="N341" s="564" t="s">
        <v>506</v>
      </c>
      <c r="O341" s="564"/>
      <c r="P341" s="564" t="s">
        <v>143</v>
      </c>
      <c r="Q341" s="564"/>
      <c r="R341" s="573" t="s">
        <v>122</v>
      </c>
      <c r="S341" s="564" t="s">
        <v>172</v>
      </c>
      <c r="T341" s="564" t="s">
        <v>1312</v>
      </c>
      <c r="U341" s="564"/>
      <c r="V341" s="564"/>
      <c r="W341" s="564" t="s">
        <v>131</v>
      </c>
      <c r="X341" s="564" t="s">
        <v>1305</v>
      </c>
      <c r="Y341" s="564"/>
      <c r="Z341" s="561" t="s">
        <v>1600</v>
      </c>
      <c r="AA341" s="564" t="s">
        <v>134</v>
      </c>
      <c r="AB341" s="564"/>
      <c r="AC341" s="574" t="str">
        <f t="shared" si="201"/>
        <v>стр.итоговая гр.8 раздела 2 ф.0503125 (625k
+
625nps) &lt;&gt; стр.171 (кроме стр.Отчет ф. 0503195 с типом  "Консолидированный") гр.4 раздела 2 ф.0503195 (кроме отчета на 1 января текущего финансового года) - недопустимо.</v>
      </c>
      <c r="AD341" s="575" t="s">
        <v>123</v>
      </c>
      <c r="AE341" s="575" t="s">
        <v>123</v>
      </c>
      <c r="AF341" s="564"/>
      <c r="AG341" s="195">
        <v>45790.649837962963</v>
      </c>
      <c r="AH341" s="257" t="s">
        <v>4</v>
      </c>
      <c r="AI341" s="257" t="s">
        <v>123</v>
      </c>
      <c r="AJ341" s="6">
        <f t="shared" si="198"/>
        <v>1</v>
      </c>
      <c r="AK341" s="6">
        <f t="shared" si="199"/>
        <v>0</v>
      </c>
      <c r="AL341" s="6">
        <f t="shared" si="200"/>
        <v>0</v>
      </c>
      <c r="AM341" s="92" t="str">
        <f t="shared" si="202"/>
        <v>стр.итоговая</v>
      </c>
      <c r="AN341" s="92" t="str">
        <f t="shared" si="203"/>
        <v/>
      </c>
      <c r="AO341" s="92" t="str">
        <f t="shared" si="204"/>
        <v xml:space="preserve"> гр.8</v>
      </c>
      <c r="AP341" s="92" t="str">
        <f t="shared" si="205"/>
        <v/>
      </c>
      <c r="AQ341" s="92" t="str">
        <f t="shared" si="206"/>
        <v xml:space="preserve"> раздела 2</v>
      </c>
      <c r="AR341" s="92" t="str">
        <f t="shared" si="207"/>
        <v xml:space="preserve"> ф.0503125</v>
      </c>
      <c r="AS341" s="79" t="str">
        <f t="shared" si="208"/>
        <v xml:space="preserve"> (625k
+
625nps)</v>
      </c>
      <c r="AT341" s="92" t="str">
        <f t="shared" si="209"/>
        <v xml:space="preserve"> &lt;&gt;</v>
      </c>
      <c r="AU341" s="92" t="str">
        <f t="shared" si="210"/>
        <v xml:space="preserve"> стр.171</v>
      </c>
      <c r="AV341" s="92" t="str">
        <f t="shared" si="211"/>
        <v xml:space="preserve"> (кроме стр.Отчет ф. 0503195 с типом  "Консолидированный")</v>
      </c>
      <c r="AW341" s="92" t="str">
        <f t="shared" si="212"/>
        <v xml:space="preserve"> гр.4</v>
      </c>
      <c r="AX341" s="92" t="str">
        <f t="shared" si="213"/>
        <v/>
      </c>
      <c r="AY341" s="92" t="str">
        <f t="shared" si="214"/>
        <v xml:space="preserve"> раздела 2</v>
      </c>
      <c r="AZ341" s="92" t="str">
        <f t="shared" si="215"/>
        <v xml:space="preserve"> ф.0503195</v>
      </c>
      <c r="BA341" s="79" t="str">
        <f t="shared" si="216"/>
        <v xml:space="preserve"> (кроме отчета на 1 января текущего финансового года)</v>
      </c>
      <c r="BB341" s="92" t="str">
        <f t="shared" si="217"/>
        <v xml:space="preserve"> - недопустимо.</v>
      </c>
    </row>
    <row r="342" spans="1:55" collapsed="1" x14ac:dyDescent="0.25">
      <c r="A342" s="36"/>
      <c r="B342" s="634" t="s">
        <v>1316</v>
      </c>
      <c r="C342" s="635"/>
      <c r="D342" s="635"/>
      <c r="E342" s="635"/>
      <c r="F342" s="635"/>
      <c r="G342" s="635"/>
      <c r="H342" s="635"/>
      <c r="I342" s="635"/>
      <c r="J342" s="635"/>
      <c r="K342" s="635"/>
      <c r="L342" s="635"/>
      <c r="M342" s="635"/>
      <c r="N342" s="635"/>
      <c r="O342" s="635"/>
      <c r="P342" s="635"/>
      <c r="Q342" s="635"/>
      <c r="R342" s="635"/>
      <c r="S342" s="635"/>
      <c r="T342" s="635"/>
      <c r="U342" s="635"/>
      <c r="V342" s="635"/>
      <c r="W342" s="635"/>
      <c r="X342" s="635"/>
      <c r="Y342" s="635"/>
      <c r="Z342" s="635"/>
      <c r="AA342" s="635"/>
      <c r="AB342" s="635"/>
      <c r="AC342" s="635"/>
      <c r="AD342" s="635"/>
      <c r="AE342" s="635"/>
      <c r="AF342" s="635"/>
      <c r="AG342" s="159">
        <v>45790.649872685186</v>
      </c>
      <c r="AH342" s="32"/>
      <c r="AI342" s="32"/>
      <c r="AJ342" s="35">
        <f t="shared" si="198"/>
        <v>0</v>
      </c>
      <c r="AK342" s="6">
        <f t="shared" si="199"/>
        <v>0</v>
      </c>
      <c r="AL342" s="6">
        <f t="shared" si="200"/>
        <v>0</v>
      </c>
      <c r="AM342" s="92"/>
      <c r="AN342" s="92"/>
      <c r="AO342" s="92"/>
      <c r="AP342" s="92"/>
      <c r="AQ342" s="92"/>
      <c r="AR342" s="92"/>
      <c r="AT342" s="92"/>
      <c r="AU342" s="92"/>
      <c r="AV342" s="92"/>
      <c r="AW342" s="92"/>
      <c r="AX342" s="92"/>
      <c r="AY342" s="92"/>
      <c r="AZ342" s="92"/>
      <c r="BB342" s="92"/>
    </row>
    <row r="343" spans="1:55" s="200" customFormat="1" ht="75" hidden="1" outlineLevel="1" x14ac:dyDescent="0.25">
      <c r="A343" s="197"/>
      <c r="B343" s="576" t="str">
        <f>"М"&amp;COUNTA($C$343:C343)&amp;"_"&amp;MID(I343,5,3)&amp;"_"&amp;MID(S343,5,3)</f>
        <v>М1_195_377</v>
      </c>
      <c r="C343" s="454" t="s">
        <v>116</v>
      </c>
      <c r="D343" s="454" t="s">
        <v>116</v>
      </c>
      <c r="E343" s="454" t="s">
        <v>117</v>
      </c>
      <c r="F343" s="454" t="s">
        <v>116</v>
      </c>
      <c r="G343" s="454" t="s">
        <v>116</v>
      </c>
      <c r="H343" s="454" t="s">
        <v>116</v>
      </c>
      <c r="I343" s="454" t="s">
        <v>172</v>
      </c>
      <c r="J343" s="317" t="s">
        <v>1312</v>
      </c>
      <c r="K343" s="454"/>
      <c r="L343" s="454"/>
      <c r="M343" s="454" t="s">
        <v>121</v>
      </c>
      <c r="N343" s="454" t="s">
        <v>120</v>
      </c>
      <c r="O343" s="454"/>
      <c r="P343" s="454" t="s">
        <v>134</v>
      </c>
      <c r="Q343" s="454"/>
      <c r="R343" s="454" t="s">
        <v>122</v>
      </c>
      <c r="S343" s="454" t="s">
        <v>179</v>
      </c>
      <c r="T343" s="454" t="s">
        <v>1314</v>
      </c>
      <c r="U343" s="454" t="s">
        <v>180</v>
      </c>
      <c r="V343" s="454"/>
      <c r="W343" s="454" t="s">
        <v>121</v>
      </c>
      <c r="X343" s="454" t="s">
        <v>120</v>
      </c>
      <c r="Y343" s="454"/>
      <c r="Z343" s="617" t="s">
        <v>1978</v>
      </c>
      <c r="AA343" s="454" t="s">
        <v>124</v>
      </c>
      <c r="AB343" s="454"/>
      <c r="AC343" s="577" t="str">
        <f t="shared" si="201"/>
        <v>по всем строкам гр.4 раздела 1 ф.0503195 (кроме отчета на 1 января текущего финансового года) &lt;&gt; соответствующим строкам (кроме стр.016, 017) гр.5 раздела 1 ф.0531377 (за последний рабочий день отчетного месяца) - недопустимо.</v>
      </c>
      <c r="AD343" s="578" t="s">
        <v>123</v>
      </c>
      <c r="AE343" s="578" t="s">
        <v>123</v>
      </c>
      <c r="AF343" s="579"/>
      <c r="AG343" s="323">
        <v>45790.649918981479</v>
      </c>
      <c r="AH343" s="324" t="s">
        <v>4</v>
      </c>
      <c r="AI343" s="324" t="s">
        <v>123</v>
      </c>
      <c r="AJ343" s="199">
        <f t="shared" si="198"/>
        <v>1</v>
      </c>
      <c r="AK343" s="200">
        <f t="shared" si="199"/>
        <v>0</v>
      </c>
      <c r="AL343" s="200">
        <f t="shared" si="200"/>
        <v>0</v>
      </c>
      <c r="AM343" s="203" t="str">
        <f t="shared" si="202"/>
        <v>по всем строкам</v>
      </c>
      <c r="AN343" s="203" t="str">
        <f t="shared" si="203"/>
        <v/>
      </c>
      <c r="AO343" s="203" t="str">
        <f t="shared" si="204"/>
        <v xml:space="preserve"> гр.4</v>
      </c>
      <c r="AP343" s="203" t="str">
        <f t="shared" si="205"/>
        <v/>
      </c>
      <c r="AQ343" s="203" t="str">
        <f t="shared" si="206"/>
        <v xml:space="preserve"> раздела 1</v>
      </c>
      <c r="AR343" s="203" t="str">
        <f t="shared" si="207"/>
        <v xml:space="preserve"> ф.0503195</v>
      </c>
      <c r="AS343" s="204" t="str">
        <f t="shared" si="208"/>
        <v xml:space="preserve"> (кроме отчета на 1 января текущего финансового года)</v>
      </c>
      <c r="AT343" s="203" t="str">
        <f t="shared" si="209"/>
        <v xml:space="preserve"> &lt;&gt;</v>
      </c>
      <c r="AU343" s="203" t="str">
        <f t="shared" si="210"/>
        <v xml:space="preserve"> соответствующим строкам</v>
      </c>
      <c r="AV343" s="203" t="str">
        <f t="shared" si="211"/>
        <v xml:space="preserve"> (кроме стр.016, 017)</v>
      </c>
      <c r="AW343" s="203" t="str">
        <f t="shared" si="212"/>
        <v xml:space="preserve"> гр.5</v>
      </c>
      <c r="AX343" s="203" t="str">
        <f t="shared" si="213"/>
        <v/>
      </c>
      <c r="AY343" s="203" t="str">
        <f t="shared" si="214"/>
        <v xml:space="preserve"> раздела 1</v>
      </c>
      <c r="AZ343" s="203" t="str">
        <f t="shared" si="215"/>
        <v xml:space="preserve"> ф.0531377</v>
      </c>
      <c r="BA343" s="204" t="str">
        <f t="shared" si="216"/>
        <v xml:space="preserve"> (за последний рабочий день отчетного месяца)</v>
      </c>
      <c r="BB343" s="203" t="str">
        <f t="shared" si="217"/>
        <v xml:space="preserve"> - недопустимо.</v>
      </c>
      <c r="BC343" s="296"/>
    </row>
    <row r="344" spans="1:55" s="200" customFormat="1" ht="71.25" hidden="1" outlineLevel="1" x14ac:dyDescent="0.25">
      <c r="A344" s="197"/>
      <c r="B344" s="576" t="str">
        <f>"М"&amp;COUNTA($C$343:C344)&amp;"_"&amp;MID(I344,5,3)&amp;"_"&amp;MID(S344,5,3)</f>
        <v>М2_195_377</v>
      </c>
      <c r="C344" s="454" t="s">
        <v>116</v>
      </c>
      <c r="D344" s="454" t="s">
        <v>116</v>
      </c>
      <c r="E344" s="454" t="s">
        <v>117</v>
      </c>
      <c r="F344" s="454" t="s">
        <v>116</v>
      </c>
      <c r="G344" s="454" t="s">
        <v>116</v>
      </c>
      <c r="H344" s="454" t="s">
        <v>116</v>
      </c>
      <c r="I344" s="454" t="s">
        <v>172</v>
      </c>
      <c r="J344" s="454" t="s">
        <v>1309</v>
      </c>
      <c r="K344" s="454"/>
      <c r="L344" s="454"/>
      <c r="M344" s="454" t="s">
        <v>121</v>
      </c>
      <c r="N344" s="454" t="s">
        <v>120</v>
      </c>
      <c r="O344" s="454" t="s">
        <v>1493</v>
      </c>
      <c r="P344" s="454" t="s">
        <v>134</v>
      </c>
      <c r="Q344" s="454"/>
      <c r="R344" s="454" t="s">
        <v>122</v>
      </c>
      <c r="S344" s="454" t="s">
        <v>179</v>
      </c>
      <c r="T344" s="454" t="s">
        <v>1314</v>
      </c>
      <c r="U344" s="454" t="s">
        <v>180</v>
      </c>
      <c r="V344" s="454"/>
      <c r="W344" s="454" t="s">
        <v>121</v>
      </c>
      <c r="X344" s="454" t="s">
        <v>120</v>
      </c>
      <c r="Y344" s="454"/>
      <c r="Z344" s="454" t="s">
        <v>1493</v>
      </c>
      <c r="AA344" s="454" t="s">
        <v>124</v>
      </c>
      <c r="AB344" s="454"/>
      <c r="AC344" s="577" t="str">
        <f t="shared" ref="AC344" si="218">AM344&amp;AN344&amp;AO344&amp;AP344&amp;AQ344&amp;AR344&amp;AS344&amp;AT344&amp;AU344&amp;AV344&amp;AW344&amp;AX344&amp;AY344&amp;AZ344&amp;BA344&amp;BB344</f>
        <v>по всем строкам (кроме стр.050, 060) гр.4 раздела 1 ф.0503195 (на 1 января текущего финансового года) &lt;&gt; соответствующим строкам (кроме стр.050, 060) гр.5 раздела 1 ф.0531377 (за последний рабочий день отчетного месяца) - недопустимо.</v>
      </c>
      <c r="AD344" s="578" t="s">
        <v>123</v>
      </c>
      <c r="AE344" s="578" t="s">
        <v>123</v>
      </c>
      <c r="AF344" s="579"/>
      <c r="AG344" s="323">
        <v>45790.649965277778</v>
      </c>
      <c r="AH344" s="324" t="s">
        <v>4</v>
      </c>
      <c r="AI344" s="324" t="s">
        <v>123</v>
      </c>
      <c r="AJ344" s="199">
        <f t="shared" ref="AJ344" si="219">IF(AH344="Включена",1,0)</f>
        <v>1</v>
      </c>
      <c r="AK344" s="200">
        <f t="shared" ref="AK344" si="220">IF(AH344="Черновик",1,0)</f>
        <v>0</v>
      </c>
      <c r="AL344" s="200">
        <f t="shared" ref="AL344" si="221">IF(AH344="Отсутствует",1,0)</f>
        <v>0</v>
      </c>
      <c r="AM344" s="203" t="str">
        <f t="shared" ref="AM344" si="222">IF(N344="*","по всем строкам","стр."&amp;N344)</f>
        <v>по всем строкам</v>
      </c>
      <c r="AN344" s="203" t="str">
        <f t="shared" ref="AN344" si="223">IF(O344="",""," (кроме стр."&amp;O344&amp;")")</f>
        <v xml:space="preserve"> (кроме стр.050, 060)</v>
      </c>
      <c r="AO344" s="203" t="str">
        <f t="shared" ref="AO344" si="224">IF(P344="*"," по всем графам"," гр."&amp;P344)</f>
        <v xml:space="preserve"> гр.4</v>
      </c>
      <c r="AP344" s="203" t="str">
        <f t="shared" ref="AP344" si="225">IF(Q344="",""," (кроме гр."&amp;Q344&amp;")")</f>
        <v/>
      </c>
      <c r="AQ344" s="203" t="str">
        <f t="shared" ref="AQ344" si="226">IF(M344="",""," раздела "&amp;M344)</f>
        <v xml:space="preserve"> раздела 1</v>
      </c>
      <c r="AR344" s="203" t="str">
        <f t="shared" ref="AR344" si="227">" ф."&amp;I344</f>
        <v xml:space="preserve"> ф.0503195</v>
      </c>
      <c r="AS344" s="204" t="str">
        <f t="shared" ref="AS344" si="228">IF(J344="",""," ("&amp;J344&amp;")")</f>
        <v xml:space="preserve"> (на 1 января текущего финансового года)</v>
      </c>
      <c r="AT344" s="203" t="str">
        <f t="shared" ref="AT344" si="229">IF(R344="="," &lt;&gt;",IF(R344="&lt;&gt;"," =",IF(R344="&gt;"," &lt;",IF(R344="&lt;"," &gt;",IF(R344="&gt;="," &lt;",IF(R344="&lt;="," &gt;",""))))))</f>
        <v xml:space="preserve"> &lt;&gt;</v>
      </c>
      <c r="AU344" s="203" t="str">
        <f t="shared" ref="AU344" si="230">IF(X344="*"," соответствующим строкам",IF(X344="",""," стр."&amp;X344))</f>
        <v xml:space="preserve"> соответствующим строкам</v>
      </c>
      <c r="AV344" s="203" t="str">
        <f t="shared" ref="AV344" si="231">IF(Z344="",""," (кроме стр."&amp;Z344&amp;")")</f>
        <v xml:space="preserve"> (кроме стр.050, 060)</v>
      </c>
      <c r="AW344" s="203" t="str">
        <f t="shared" ref="AW344" si="232">IF(AA344="*"," по соответствующим графам",IF(AA344="",""," гр."&amp;AA344))</f>
        <v xml:space="preserve"> гр.5</v>
      </c>
      <c r="AX344" s="203" t="str">
        <f t="shared" ref="AX344" si="233">IF(AB344="",""," (кроме гр."&amp;AB344&amp;")")</f>
        <v/>
      </c>
      <c r="AY344" s="203" t="str">
        <f t="shared" ref="AY344" si="234">IF(W344="",""," раздела "&amp;W344)</f>
        <v xml:space="preserve"> раздела 1</v>
      </c>
      <c r="AZ344" s="203" t="str">
        <f t="shared" ref="AZ344" si="235">IF(S344="",""," ф."&amp;S344)</f>
        <v xml:space="preserve"> ф.0531377</v>
      </c>
      <c r="BA344" s="204" t="str">
        <f t="shared" ref="BA344" si="236">IF(T344="",""," ("&amp;T344&amp;")")</f>
        <v xml:space="preserve"> (за последний рабочий день отчетного месяца)</v>
      </c>
      <c r="BB344" s="203" t="str">
        <f t="shared" ref="BB344" si="237">IF(AF344="",IF(IF(OR(AD344="П",AE344="П"),"П","Б")="Б"," - недопустимо."," - требуется пояснение.")," - "&amp;AF344)</f>
        <v xml:space="preserve"> - недопустимо.</v>
      </c>
    </row>
    <row r="345" spans="1:55" s="200" customFormat="1" ht="90" hidden="1" outlineLevel="1" x14ac:dyDescent="0.25">
      <c r="A345" s="197"/>
      <c r="B345" s="576" t="str">
        <f>"М"&amp;COUNTA($C$343:C345)&amp;"_"&amp;MID(I345,5,3)&amp;"_"&amp;MID(S345,5,3)</f>
        <v>М3_195_377</v>
      </c>
      <c r="C345" s="454" t="s">
        <v>116</v>
      </c>
      <c r="D345" s="454" t="s">
        <v>116</v>
      </c>
      <c r="E345" s="454" t="s">
        <v>117</v>
      </c>
      <c r="F345" s="454" t="s">
        <v>116</v>
      </c>
      <c r="G345" s="454" t="s">
        <v>116</v>
      </c>
      <c r="H345" s="454" t="s">
        <v>116</v>
      </c>
      <c r="I345" s="454" t="s">
        <v>172</v>
      </c>
      <c r="J345" s="454" t="s">
        <v>1309</v>
      </c>
      <c r="K345" s="454"/>
      <c r="L345" s="454"/>
      <c r="M345" s="454" t="s">
        <v>121</v>
      </c>
      <c r="N345" s="454" t="s">
        <v>1493</v>
      </c>
      <c r="O345" s="454"/>
      <c r="P345" s="454" t="s">
        <v>134</v>
      </c>
      <c r="Q345" s="454"/>
      <c r="R345" s="454" t="s">
        <v>122</v>
      </c>
      <c r="S345" s="454" t="s">
        <v>179</v>
      </c>
      <c r="T345" s="454" t="s">
        <v>1361</v>
      </c>
      <c r="U345" s="580" t="s">
        <v>1496</v>
      </c>
      <c r="V345" s="454"/>
      <c r="W345" s="454" t="s">
        <v>121</v>
      </c>
      <c r="X345" s="454" t="s">
        <v>1493</v>
      </c>
      <c r="Y345" s="454"/>
      <c r="Z345" s="454"/>
      <c r="AA345" s="454" t="s">
        <v>143</v>
      </c>
      <c r="AB345" s="454"/>
      <c r="AC345" s="577" t="str">
        <f t="shared" si="201"/>
        <v>стр.050, 060 гр.4 раздела 1 ф.0503195 (на 1 января текущего финансового года) &lt;&gt; стр.050, 060 гр.8 раздела 1 ф.0531377 (за последний день текущего финансового года + за последний день дополнительного периода отчетного финансового года) - недопустимо.</v>
      </c>
      <c r="AD345" s="578" t="s">
        <v>123</v>
      </c>
      <c r="AE345" s="578" t="s">
        <v>123</v>
      </c>
      <c r="AF345" s="579"/>
      <c r="AG345" s="323">
        <v>45790.65</v>
      </c>
      <c r="AH345" s="324" t="s">
        <v>4</v>
      </c>
      <c r="AI345" s="324" t="s">
        <v>123</v>
      </c>
      <c r="AJ345" s="199">
        <f t="shared" si="198"/>
        <v>1</v>
      </c>
      <c r="AK345" s="200">
        <f t="shared" si="199"/>
        <v>0</v>
      </c>
      <c r="AL345" s="200">
        <f t="shared" si="200"/>
        <v>0</v>
      </c>
      <c r="AM345" s="203" t="str">
        <f t="shared" si="202"/>
        <v>стр.050, 060</v>
      </c>
      <c r="AN345" s="203" t="str">
        <f t="shared" si="203"/>
        <v/>
      </c>
      <c r="AO345" s="203" t="str">
        <f t="shared" si="204"/>
        <v xml:space="preserve"> гр.4</v>
      </c>
      <c r="AP345" s="203" t="str">
        <f t="shared" si="205"/>
        <v/>
      </c>
      <c r="AQ345" s="203" t="str">
        <f t="shared" si="206"/>
        <v xml:space="preserve"> раздела 1</v>
      </c>
      <c r="AR345" s="203" t="str">
        <f t="shared" si="207"/>
        <v xml:space="preserve"> ф.0503195</v>
      </c>
      <c r="AS345" s="204" t="str">
        <f t="shared" si="208"/>
        <v xml:space="preserve"> (на 1 января текущего финансового года)</v>
      </c>
      <c r="AT345" s="203" t="str">
        <f t="shared" si="209"/>
        <v xml:space="preserve"> &lt;&gt;</v>
      </c>
      <c r="AU345" s="203" t="str">
        <f t="shared" si="210"/>
        <v xml:space="preserve"> стр.050, 060</v>
      </c>
      <c r="AV345" s="203" t="str">
        <f t="shared" si="211"/>
        <v/>
      </c>
      <c r="AW345" s="203" t="str">
        <f t="shared" si="212"/>
        <v xml:space="preserve"> гр.8</v>
      </c>
      <c r="AX345" s="203" t="str">
        <f t="shared" si="213"/>
        <v/>
      </c>
      <c r="AY345" s="203" t="str">
        <f t="shared" si="214"/>
        <v xml:space="preserve"> раздела 1</v>
      </c>
      <c r="AZ345" s="203" t="str">
        <f t="shared" si="215"/>
        <v xml:space="preserve"> ф.0531377</v>
      </c>
      <c r="BA345" s="204" t="str">
        <f t="shared" si="216"/>
        <v xml:space="preserve"> (за последний день текущего финансового года + за последний день дополнительного периода отчетного финансового года)</v>
      </c>
      <c r="BB345" s="203" t="str">
        <f t="shared" si="217"/>
        <v xml:space="preserve"> - недопустимо.</v>
      </c>
    </row>
    <row r="346" spans="1:55" s="200" customFormat="1" ht="75" hidden="1" outlineLevel="1" x14ac:dyDescent="0.25">
      <c r="A346" s="197"/>
      <c r="B346" s="576" t="str">
        <f>"М"&amp;COUNTA($C$343:C346)&amp;"_"&amp;MID(I346,5,3)&amp;"_"&amp;MID(S346,5,3)</f>
        <v>М4_195_377</v>
      </c>
      <c r="C346" s="317" t="s">
        <v>116</v>
      </c>
      <c r="D346" s="317" t="s">
        <v>116</v>
      </c>
      <c r="E346" s="317" t="s">
        <v>117</v>
      </c>
      <c r="F346" s="317" t="s">
        <v>116</v>
      </c>
      <c r="G346" s="317" t="s">
        <v>116</v>
      </c>
      <c r="H346" s="317" t="s">
        <v>116</v>
      </c>
      <c r="I346" s="317" t="s">
        <v>172</v>
      </c>
      <c r="J346" s="317" t="s">
        <v>1312</v>
      </c>
      <c r="K346" s="317"/>
      <c r="L346" s="317"/>
      <c r="M346" s="317" t="s">
        <v>131</v>
      </c>
      <c r="N346" s="317" t="s">
        <v>175</v>
      </c>
      <c r="O346" s="317"/>
      <c r="P346" s="317" t="s">
        <v>134</v>
      </c>
      <c r="Q346" s="317"/>
      <c r="R346" s="317" t="s">
        <v>122</v>
      </c>
      <c r="S346" s="317" t="s">
        <v>179</v>
      </c>
      <c r="T346" s="454" t="s">
        <v>1314</v>
      </c>
      <c r="U346" s="454" t="s">
        <v>180</v>
      </c>
      <c r="V346" s="317"/>
      <c r="W346" s="317" t="s">
        <v>131</v>
      </c>
      <c r="X346" s="454" t="s">
        <v>175</v>
      </c>
      <c r="Y346" s="454"/>
      <c r="Z346" s="317"/>
      <c r="AA346" s="317" t="s">
        <v>124</v>
      </c>
      <c r="AB346" s="317"/>
      <c r="AC346" s="558" t="str">
        <f t="shared" si="201"/>
        <v>стр.070, 080 гр.4 раздела 2 ф.0503195 (кроме отчета на 1 января текущего финансового года) &lt;&gt; стр.070, 080 гр.5 раздела 2 ф.0531377 (за последний рабочий день отчетного месяца) - недопустимо.</v>
      </c>
      <c r="AD346" s="546" t="s">
        <v>123</v>
      </c>
      <c r="AE346" s="546" t="s">
        <v>123</v>
      </c>
      <c r="AF346" s="581"/>
      <c r="AG346" s="323">
        <v>45790.650046296294</v>
      </c>
      <c r="AH346" s="324" t="s">
        <v>4</v>
      </c>
      <c r="AI346" s="324" t="s">
        <v>123</v>
      </c>
      <c r="AJ346" s="199">
        <f t="shared" si="198"/>
        <v>1</v>
      </c>
      <c r="AK346" s="200">
        <f t="shared" si="199"/>
        <v>0</v>
      </c>
      <c r="AL346" s="200">
        <f t="shared" si="200"/>
        <v>0</v>
      </c>
      <c r="AM346" s="203" t="str">
        <f t="shared" si="202"/>
        <v>стр.070, 080</v>
      </c>
      <c r="AN346" s="203" t="str">
        <f t="shared" si="203"/>
        <v/>
      </c>
      <c r="AO346" s="203" t="str">
        <f t="shared" si="204"/>
        <v xml:space="preserve"> гр.4</v>
      </c>
      <c r="AP346" s="203" t="str">
        <f t="shared" si="205"/>
        <v/>
      </c>
      <c r="AQ346" s="203" t="str">
        <f t="shared" si="206"/>
        <v xml:space="preserve"> раздела 2</v>
      </c>
      <c r="AR346" s="203" t="str">
        <f t="shared" si="207"/>
        <v xml:space="preserve"> ф.0503195</v>
      </c>
      <c r="AS346" s="204" t="str">
        <f t="shared" si="208"/>
        <v xml:space="preserve"> (кроме отчета на 1 января текущего финансового года)</v>
      </c>
      <c r="AT346" s="203" t="str">
        <f t="shared" si="209"/>
        <v xml:space="preserve"> &lt;&gt;</v>
      </c>
      <c r="AU346" s="203" t="str">
        <f t="shared" si="210"/>
        <v xml:space="preserve"> стр.070, 080</v>
      </c>
      <c r="AV346" s="203" t="str">
        <f t="shared" si="211"/>
        <v/>
      </c>
      <c r="AW346" s="203" t="str">
        <f t="shared" si="212"/>
        <v xml:space="preserve"> гр.5</v>
      </c>
      <c r="AX346" s="203" t="str">
        <f t="shared" si="213"/>
        <v/>
      </c>
      <c r="AY346" s="203" t="str">
        <f t="shared" si="214"/>
        <v xml:space="preserve"> раздела 2</v>
      </c>
      <c r="AZ346" s="203" t="str">
        <f t="shared" si="215"/>
        <v xml:space="preserve"> ф.0531377</v>
      </c>
      <c r="BA346" s="204" t="str">
        <f t="shared" si="216"/>
        <v xml:space="preserve"> (за последний рабочий день отчетного месяца)</v>
      </c>
      <c r="BB346" s="203" t="str">
        <f t="shared" si="217"/>
        <v xml:space="preserve"> - недопустимо.</v>
      </c>
    </row>
    <row r="347" spans="1:55" s="200" customFormat="1" ht="90" hidden="1" outlineLevel="1" x14ac:dyDescent="0.25">
      <c r="A347" s="197"/>
      <c r="B347" s="576" t="str">
        <f>"М"&amp;COUNTA($C$343:C347)&amp;"_"&amp;MID(I347,5,3)&amp;"_"&amp;MID(S347,5,3)</f>
        <v>М5_195_377</v>
      </c>
      <c r="C347" s="454" t="s">
        <v>116</v>
      </c>
      <c r="D347" s="454" t="s">
        <v>116</v>
      </c>
      <c r="E347" s="454" t="s">
        <v>117</v>
      </c>
      <c r="F347" s="454" t="s">
        <v>116</v>
      </c>
      <c r="G347" s="454" t="s">
        <v>116</v>
      </c>
      <c r="H347" s="454" t="s">
        <v>116</v>
      </c>
      <c r="I347" s="454" t="s">
        <v>172</v>
      </c>
      <c r="J347" s="454" t="s">
        <v>1309</v>
      </c>
      <c r="K347" s="454"/>
      <c r="L347" s="454"/>
      <c r="M347" s="317" t="s">
        <v>131</v>
      </c>
      <c r="N347" s="317" t="s">
        <v>175</v>
      </c>
      <c r="O347" s="454"/>
      <c r="P347" s="454" t="s">
        <v>134</v>
      </c>
      <c r="Q347" s="454"/>
      <c r="R347" s="454" t="s">
        <v>122</v>
      </c>
      <c r="S347" s="454" t="s">
        <v>179</v>
      </c>
      <c r="T347" s="454" t="s">
        <v>1361</v>
      </c>
      <c r="U347" s="580" t="s">
        <v>1496</v>
      </c>
      <c r="V347" s="454"/>
      <c r="W347" s="454" t="s">
        <v>131</v>
      </c>
      <c r="X347" s="454" t="s">
        <v>175</v>
      </c>
      <c r="Y347" s="454"/>
      <c r="Z347" s="454"/>
      <c r="AA347" s="454" t="s">
        <v>143</v>
      </c>
      <c r="AB347" s="454"/>
      <c r="AC347" s="577" t="str">
        <f t="shared" si="201"/>
        <v>стр.070, 080 гр.4 раздела 2 ф.0503195 (на 1 января текущего финансового года) &lt;&gt; стр.070, 080 гр.8 раздела 2 ф.0531377 (за последний день текущего финансового года + за последний день дополнительного периода отчетного финансового года) - недопустимо.</v>
      </c>
      <c r="AD347" s="578" t="s">
        <v>123</v>
      </c>
      <c r="AE347" s="578" t="s">
        <v>123</v>
      </c>
      <c r="AF347" s="579"/>
      <c r="AG347" s="323">
        <v>45790.650092592594</v>
      </c>
      <c r="AH347" s="324" t="s">
        <v>4</v>
      </c>
      <c r="AI347" s="324" t="s">
        <v>123</v>
      </c>
      <c r="AJ347" s="199">
        <f t="shared" si="198"/>
        <v>1</v>
      </c>
      <c r="AK347" s="200">
        <f t="shared" si="199"/>
        <v>0</v>
      </c>
      <c r="AL347" s="200">
        <f t="shared" si="200"/>
        <v>0</v>
      </c>
      <c r="AM347" s="203" t="str">
        <f t="shared" si="202"/>
        <v>стр.070, 080</v>
      </c>
      <c r="AN347" s="203" t="str">
        <f t="shared" si="203"/>
        <v/>
      </c>
      <c r="AO347" s="203" t="str">
        <f t="shared" si="204"/>
        <v xml:space="preserve"> гр.4</v>
      </c>
      <c r="AP347" s="203" t="str">
        <f t="shared" si="205"/>
        <v/>
      </c>
      <c r="AQ347" s="203" t="str">
        <f t="shared" si="206"/>
        <v xml:space="preserve"> раздела 2</v>
      </c>
      <c r="AR347" s="203" t="str">
        <f t="shared" si="207"/>
        <v xml:space="preserve"> ф.0503195</v>
      </c>
      <c r="AS347" s="204" t="str">
        <f t="shared" si="208"/>
        <v xml:space="preserve"> (на 1 января текущего финансового года)</v>
      </c>
      <c r="AT347" s="203" t="str">
        <f t="shared" si="209"/>
        <v xml:space="preserve"> &lt;&gt;</v>
      </c>
      <c r="AU347" s="203" t="str">
        <f t="shared" si="210"/>
        <v xml:space="preserve"> стр.070, 080</v>
      </c>
      <c r="AV347" s="203" t="str">
        <f t="shared" si="211"/>
        <v/>
      </c>
      <c r="AW347" s="203" t="str">
        <f t="shared" si="212"/>
        <v xml:space="preserve"> гр.8</v>
      </c>
      <c r="AX347" s="203" t="str">
        <f t="shared" si="213"/>
        <v/>
      </c>
      <c r="AY347" s="203" t="str">
        <f t="shared" si="214"/>
        <v xml:space="preserve"> раздела 2</v>
      </c>
      <c r="AZ347" s="203" t="str">
        <f t="shared" si="215"/>
        <v xml:space="preserve"> ф.0531377</v>
      </c>
      <c r="BA347" s="204" t="str">
        <f t="shared" si="216"/>
        <v xml:space="preserve"> (за последний день текущего финансового года + за последний день дополнительного периода отчетного финансового года)</v>
      </c>
      <c r="BB347" s="203" t="str">
        <f t="shared" si="217"/>
        <v xml:space="preserve"> - недопустимо.</v>
      </c>
    </row>
    <row r="348" spans="1:55" s="200" customFormat="1" ht="75" hidden="1" outlineLevel="1" x14ac:dyDescent="0.25">
      <c r="A348" s="197"/>
      <c r="B348" s="268" t="str">
        <f>"М"&amp;COUNTA($C$343:C348)&amp;"_"&amp;MID(I348,5,3)&amp;"_"&amp;MID(S348,5,3)</f>
        <v>М6_195_377</v>
      </c>
      <c r="C348" s="207" t="s">
        <v>116</v>
      </c>
      <c r="D348" s="207" t="s">
        <v>116</v>
      </c>
      <c r="E348" s="207" t="s">
        <v>117</v>
      </c>
      <c r="F348" s="207" t="s">
        <v>116</v>
      </c>
      <c r="G348" s="207" t="s">
        <v>116</v>
      </c>
      <c r="H348" s="207" t="s">
        <v>116</v>
      </c>
      <c r="I348" s="207" t="s">
        <v>172</v>
      </c>
      <c r="J348" s="207" t="s">
        <v>1312</v>
      </c>
      <c r="K348" s="207"/>
      <c r="L348" s="207"/>
      <c r="M348" s="207" t="s">
        <v>131</v>
      </c>
      <c r="N348" s="207" t="s">
        <v>1318</v>
      </c>
      <c r="O348" s="207"/>
      <c r="P348" s="207" t="s">
        <v>134</v>
      </c>
      <c r="Q348" s="207"/>
      <c r="R348" s="207" t="s">
        <v>122</v>
      </c>
      <c r="S348" s="207" t="s">
        <v>179</v>
      </c>
      <c r="T348" s="269" t="s">
        <v>1314</v>
      </c>
      <c r="U348" s="269" t="s">
        <v>180</v>
      </c>
      <c r="V348" s="207"/>
      <c r="W348" s="207" t="s">
        <v>131</v>
      </c>
      <c r="X348" s="269" t="s">
        <v>663</v>
      </c>
      <c r="Y348" s="372"/>
      <c r="Z348" s="207"/>
      <c r="AA348" s="317" t="s">
        <v>124</v>
      </c>
      <c r="AB348" s="207"/>
      <c r="AC348" s="209" t="str">
        <f t="shared" si="201"/>
        <v>стр.081 гр.4 раздела 2 ф.0503195 (кроме отчета на 1 января текущего финансового года) &lt;&gt; стр.090 гр.5 раздела 2 ф.0531377 (за последний рабочий день отчетного месяца) - недопустимо.</v>
      </c>
      <c r="AD348" s="210" t="s">
        <v>123</v>
      </c>
      <c r="AE348" s="210" t="s">
        <v>123</v>
      </c>
      <c r="AF348" s="211"/>
      <c r="AG348" s="323">
        <v>45729.700196759259</v>
      </c>
      <c r="AH348" s="324" t="s">
        <v>4</v>
      </c>
      <c r="AI348" s="324" t="s">
        <v>123</v>
      </c>
      <c r="AJ348" s="199">
        <f t="shared" si="198"/>
        <v>1</v>
      </c>
      <c r="AK348" s="200">
        <f t="shared" si="199"/>
        <v>0</v>
      </c>
      <c r="AL348" s="200">
        <f t="shared" si="200"/>
        <v>0</v>
      </c>
      <c r="AM348" s="203" t="str">
        <f t="shared" si="202"/>
        <v>стр.081</v>
      </c>
      <c r="AN348" s="203" t="str">
        <f t="shared" si="203"/>
        <v/>
      </c>
      <c r="AO348" s="203" t="str">
        <f t="shared" si="204"/>
        <v xml:space="preserve"> гр.4</v>
      </c>
      <c r="AP348" s="203" t="str">
        <f t="shared" si="205"/>
        <v/>
      </c>
      <c r="AQ348" s="203" t="str">
        <f t="shared" si="206"/>
        <v xml:space="preserve"> раздела 2</v>
      </c>
      <c r="AR348" s="203" t="str">
        <f t="shared" si="207"/>
        <v xml:space="preserve"> ф.0503195</v>
      </c>
      <c r="AS348" s="204" t="str">
        <f t="shared" si="208"/>
        <v xml:space="preserve"> (кроме отчета на 1 января текущего финансового года)</v>
      </c>
      <c r="AT348" s="203" t="str">
        <f t="shared" si="209"/>
        <v xml:space="preserve"> &lt;&gt;</v>
      </c>
      <c r="AU348" s="203" t="str">
        <f t="shared" si="210"/>
        <v xml:space="preserve"> стр.090</v>
      </c>
      <c r="AV348" s="203" t="str">
        <f t="shared" si="211"/>
        <v/>
      </c>
      <c r="AW348" s="203" t="str">
        <f t="shared" si="212"/>
        <v xml:space="preserve"> гр.5</v>
      </c>
      <c r="AX348" s="203" t="str">
        <f t="shared" si="213"/>
        <v/>
      </c>
      <c r="AY348" s="203" t="str">
        <f t="shared" si="214"/>
        <v xml:space="preserve"> раздела 2</v>
      </c>
      <c r="AZ348" s="203" t="str">
        <f t="shared" si="215"/>
        <v xml:space="preserve"> ф.0531377</v>
      </c>
      <c r="BA348" s="204" t="str">
        <f t="shared" si="216"/>
        <v xml:space="preserve"> (за последний рабочий день отчетного месяца)</v>
      </c>
      <c r="BB348" s="203" t="str">
        <f t="shared" si="217"/>
        <v xml:space="preserve"> - недопустимо.</v>
      </c>
    </row>
    <row r="349" spans="1:55" s="200" customFormat="1" ht="90" hidden="1" outlineLevel="1" x14ac:dyDescent="0.25">
      <c r="A349" s="197"/>
      <c r="B349" s="268" t="str">
        <f>"М"&amp;COUNTA($C$343:C349)&amp;"_"&amp;MID(I349,5,3)&amp;"_"&amp;MID(S349,5,3)</f>
        <v>М7_195_377</v>
      </c>
      <c r="C349" s="269" t="s">
        <v>116</v>
      </c>
      <c r="D349" s="269" t="s">
        <v>116</v>
      </c>
      <c r="E349" s="269" t="s">
        <v>117</v>
      </c>
      <c r="F349" s="269" t="s">
        <v>116</v>
      </c>
      <c r="G349" s="269" t="s">
        <v>116</v>
      </c>
      <c r="H349" s="269" t="s">
        <v>116</v>
      </c>
      <c r="I349" s="269" t="s">
        <v>172</v>
      </c>
      <c r="J349" s="269" t="s">
        <v>1309</v>
      </c>
      <c r="K349" s="269"/>
      <c r="L349" s="269"/>
      <c r="M349" s="207" t="s">
        <v>131</v>
      </c>
      <c r="N349" s="207" t="s">
        <v>1318</v>
      </c>
      <c r="O349" s="269"/>
      <c r="P349" s="269" t="s">
        <v>134</v>
      </c>
      <c r="Q349" s="269"/>
      <c r="R349" s="269" t="s">
        <v>122</v>
      </c>
      <c r="S349" s="269" t="s">
        <v>179</v>
      </c>
      <c r="T349" s="269" t="s">
        <v>1361</v>
      </c>
      <c r="U349" s="321" t="s">
        <v>1496</v>
      </c>
      <c r="V349" s="269"/>
      <c r="W349" s="269" t="s">
        <v>131</v>
      </c>
      <c r="X349" s="269" t="s">
        <v>663</v>
      </c>
      <c r="Y349" s="372"/>
      <c r="Z349" s="269"/>
      <c r="AA349" s="269" t="s">
        <v>143</v>
      </c>
      <c r="AB349" s="269"/>
      <c r="AC349" s="270" t="str">
        <f t="shared" si="201"/>
        <v>стр.081 гр.4 раздела 2 ф.0503195 (на 1 января текущего финансового года) &lt;&gt; стр.090 гр.8 раздела 2 ф.0531377 (за последний день текущего финансового года + за последний день дополнительного периода отчетного финансового года) - недопустимо.</v>
      </c>
      <c r="AD349" s="225" t="s">
        <v>123</v>
      </c>
      <c r="AE349" s="225" t="s">
        <v>123</v>
      </c>
      <c r="AF349" s="226"/>
      <c r="AG349" s="323"/>
      <c r="AH349" s="324" t="s">
        <v>4</v>
      </c>
      <c r="AI349" s="324" t="s">
        <v>123</v>
      </c>
      <c r="AJ349" s="199">
        <f t="shared" si="198"/>
        <v>1</v>
      </c>
      <c r="AK349" s="200">
        <f t="shared" si="199"/>
        <v>0</v>
      </c>
      <c r="AL349" s="200">
        <f t="shared" si="200"/>
        <v>0</v>
      </c>
      <c r="AM349" s="203" t="str">
        <f t="shared" si="202"/>
        <v>стр.081</v>
      </c>
      <c r="AN349" s="203" t="str">
        <f t="shared" si="203"/>
        <v/>
      </c>
      <c r="AO349" s="203" t="str">
        <f t="shared" si="204"/>
        <v xml:space="preserve"> гр.4</v>
      </c>
      <c r="AP349" s="203" t="str">
        <f t="shared" si="205"/>
        <v/>
      </c>
      <c r="AQ349" s="203" t="str">
        <f t="shared" si="206"/>
        <v xml:space="preserve"> раздела 2</v>
      </c>
      <c r="AR349" s="203" t="str">
        <f t="shared" si="207"/>
        <v xml:space="preserve"> ф.0503195</v>
      </c>
      <c r="AS349" s="204" t="str">
        <f t="shared" si="208"/>
        <v xml:space="preserve"> (на 1 января текущего финансового года)</v>
      </c>
      <c r="AT349" s="203" t="str">
        <f t="shared" si="209"/>
        <v xml:space="preserve"> &lt;&gt;</v>
      </c>
      <c r="AU349" s="203" t="str">
        <f t="shared" si="210"/>
        <v xml:space="preserve"> стр.090</v>
      </c>
      <c r="AV349" s="203" t="str">
        <f t="shared" si="211"/>
        <v/>
      </c>
      <c r="AW349" s="203" t="str">
        <f t="shared" si="212"/>
        <v xml:space="preserve"> гр.8</v>
      </c>
      <c r="AX349" s="203" t="str">
        <f t="shared" si="213"/>
        <v/>
      </c>
      <c r="AY349" s="203" t="str">
        <f t="shared" si="214"/>
        <v xml:space="preserve"> раздела 2</v>
      </c>
      <c r="AZ349" s="203" t="str">
        <f t="shared" si="215"/>
        <v xml:space="preserve"> ф.0531377</v>
      </c>
      <c r="BA349" s="204" t="str">
        <f t="shared" si="216"/>
        <v xml:space="preserve"> (за последний день текущего финансового года + за последний день дополнительного периода отчетного финансового года)</v>
      </c>
      <c r="BB349" s="203" t="str">
        <f t="shared" si="217"/>
        <v xml:space="preserve"> - недопустимо.</v>
      </c>
    </row>
    <row r="350" spans="1:55" s="200" customFormat="1" ht="75" hidden="1" outlineLevel="1" x14ac:dyDescent="0.25">
      <c r="A350" s="197"/>
      <c r="B350" s="268" t="str">
        <f>"М"&amp;COUNTA($C$343:C350)&amp;"_"&amp;MID(I350,5,3)&amp;"_"&amp;MID(S350,5,3)</f>
        <v>М8_195_377</v>
      </c>
      <c r="C350" s="207" t="s">
        <v>116</v>
      </c>
      <c r="D350" s="207" t="s">
        <v>116</v>
      </c>
      <c r="E350" s="207" t="s">
        <v>117</v>
      </c>
      <c r="F350" s="207" t="s">
        <v>116</v>
      </c>
      <c r="G350" s="207" t="s">
        <v>116</v>
      </c>
      <c r="H350" s="207" t="s">
        <v>116</v>
      </c>
      <c r="I350" s="207" t="s">
        <v>172</v>
      </c>
      <c r="J350" s="207" t="s">
        <v>1312</v>
      </c>
      <c r="K350" s="207"/>
      <c r="L350" s="207"/>
      <c r="M350" s="207" t="s">
        <v>131</v>
      </c>
      <c r="N350" s="207" t="s">
        <v>1319</v>
      </c>
      <c r="O350" s="207"/>
      <c r="P350" s="207" t="s">
        <v>134</v>
      </c>
      <c r="Q350" s="207"/>
      <c r="R350" s="207" t="s">
        <v>122</v>
      </c>
      <c r="S350" s="207" t="s">
        <v>179</v>
      </c>
      <c r="T350" s="269" t="s">
        <v>1314</v>
      </c>
      <c r="U350" s="269" t="s">
        <v>180</v>
      </c>
      <c r="V350" s="207"/>
      <c r="W350" s="207" t="s">
        <v>131</v>
      </c>
      <c r="X350" s="269" t="s">
        <v>249</v>
      </c>
      <c r="Y350" s="372"/>
      <c r="Z350" s="207"/>
      <c r="AA350" s="317" t="s">
        <v>124</v>
      </c>
      <c r="AB350" s="207"/>
      <c r="AC350" s="209" t="str">
        <f t="shared" si="201"/>
        <v>стр.082 гр.4 раздела 2 ф.0503195 (кроме отчета на 1 января текущего финансового года) &lt;&gt; стр.100 гр.5 раздела 2 ф.0531377 (за последний рабочий день отчетного месяца) - недопустимо.</v>
      </c>
      <c r="AD350" s="210" t="s">
        <v>123</v>
      </c>
      <c r="AE350" s="210" t="s">
        <v>123</v>
      </c>
      <c r="AF350" s="211"/>
      <c r="AG350" s="323">
        <v>45729.700520833336</v>
      </c>
      <c r="AH350" s="324" t="s">
        <v>4</v>
      </c>
      <c r="AI350" s="324" t="s">
        <v>123</v>
      </c>
      <c r="AJ350" s="199">
        <f t="shared" si="198"/>
        <v>1</v>
      </c>
      <c r="AK350" s="200">
        <f t="shared" si="199"/>
        <v>0</v>
      </c>
      <c r="AL350" s="200">
        <f t="shared" si="200"/>
        <v>0</v>
      </c>
      <c r="AM350" s="203" t="str">
        <f t="shared" si="202"/>
        <v>стр.082</v>
      </c>
      <c r="AN350" s="203" t="str">
        <f t="shared" si="203"/>
        <v/>
      </c>
      <c r="AO350" s="203" t="str">
        <f t="shared" si="204"/>
        <v xml:space="preserve"> гр.4</v>
      </c>
      <c r="AP350" s="203" t="str">
        <f t="shared" si="205"/>
        <v/>
      </c>
      <c r="AQ350" s="203" t="str">
        <f t="shared" si="206"/>
        <v xml:space="preserve"> раздела 2</v>
      </c>
      <c r="AR350" s="203" t="str">
        <f t="shared" si="207"/>
        <v xml:space="preserve"> ф.0503195</v>
      </c>
      <c r="AS350" s="204" t="str">
        <f t="shared" si="208"/>
        <v xml:space="preserve"> (кроме отчета на 1 января текущего финансового года)</v>
      </c>
      <c r="AT350" s="203" t="str">
        <f t="shared" si="209"/>
        <v xml:space="preserve"> &lt;&gt;</v>
      </c>
      <c r="AU350" s="203" t="str">
        <f t="shared" si="210"/>
        <v xml:space="preserve"> стр.100</v>
      </c>
      <c r="AV350" s="203" t="str">
        <f t="shared" si="211"/>
        <v/>
      </c>
      <c r="AW350" s="203" t="str">
        <f t="shared" si="212"/>
        <v xml:space="preserve"> гр.5</v>
      </c>
      <c r="AX350" s="203" t="str">
        <f t="shared" si="213"/>
        <v/>
      </c>
      <c r="AY350" s="203" t="str">
        <f t="shared" si="214"/>
        <v xml:space="preserve"> раздела 2</v>
      </c>
      <c r="AZ350" s="203" t="str">
        <f t="shared" si="215"/>
        <v xml:space="preserve"> ф.0531377</v>
      </c>
      <c r="BA350" s="204" t="str">
        <f t="shared" si="216"/>
        <v xml:space="preserve"> (за последний рабочий день отчетного месяца)</v>
      </c>
      <c r="BB350" s="203" t="str">
        <f t="shared" si="217"/>
        <v xml:space="preserve"> - недопустимо.</v>
      </c>
    </row>
    <row r="351" spans="1:55" s="200" customFormat="1" ht="90" hidden="1" outlineLevel="1" x14ac:dyDescent="0.25">
      <c r="A351" s="197"/>
      <c r="B351" s="268" t="str">
        <f>"М"&amp;COUNTA($C$343:C351)&amp;"_"&amp;MID(I351,5,3)&amp;"_"&amp;MID(S351,5,3)</f>
        <v>М9_195_377</v>
      </c>
      <c r="C351" s="207" t="s">
        <v>116</v>
      </c>
      <c r="D351" s="207" t="s">
        <v>116</v>
      </c>
      <c r="E351" s="207" t="s">
        <v>117</v>
      </c>
      <c r="F351" s="207" t="s">
        <v>116</v>
      </c>
      <c r="G351" s="207" t="s">
        <v>116</v>
      </c>
      <c r="H351" s="207" t="s">
        <v>116</v>
      </c>
      <c r="I351" s="207" t="s">
        <v>172</v>
      </c>
      <c r="J351" s="269" t="s">
        <v>1309</v>
      </c>
      <c r="K351" s="207"/>
      <c r="L351" s="207"/>
      <c r="M351" s="207" t="s">
        <v>131</v>
      </c>
      <c r="N351" s="207" t="s">
        <v>1319</v>
      </c>
      <c r="O351" s="207"/>
      <c r="P351" s="207" t="s">
        <v>134</v>
      </c>
      <c r="Q351" s="207"/>
      <c r="R351" s="207" t="s">
        <v>122</v>
      </c>
      <c r="S351" s="207" t="s">
        <v>179</v>
      </c>
      <c r="T351" s="269" t="s">
        <v>1361</v>
      </c>
      <c r="U351" s="321" t="s">
        <v>1496</v>
      </c>
      <c r="V351" s="207"/>
      <c r="W351" s="207" t="s">
        <v>131</v>
      </c>
      <c r="X351" s="269" t="s">
        <v>249</v>
      </c>
      <c r="Y351" s="372"/>
      <c r="Z351" s="207"/>
      <c r="AA351" s="207" t="s">
        <v>143</v>
      </c>
      <c r="AB351" s="207"/>
      <c r="AC351" s="209" t="str">
        <f t="shared" si="201"/>
        <v>стр.082 гр.4 раздела 2 ф.0503195 (на 1 января текущего финансового года) &lt;&gt; стр.100 гр.8 раздела 2 ф.0531377 (за последний день текущего финансового года + за последний день дополнительного периода отчетного финансового года) - недопустимо.</v>
      </c>
      <c r="AD351" s="210" t="s">
        <v>123</v>
      </c>
      <c r="AE351" s="210" t="s">
        <v>123</v>
      </c>
      <c r="AF351" s="211"/>
      <c r="AG351" s="323"/>
      <c r="AH351" s="324" t="s">
        <v>4</v>
      </c>
      <c r="AI351" s="324" t="s">
        <v>123</v>
      </c>
      <c r="AJ351" s="199">
        <f t="shared" si="198"/>
        <v>1</v>
      </c>
      <c r="AK351" s="200">
        <f t="shared" si="199"/>
        <v>0</v>
      </c>
      <c r="AL351" s="200">
        <f t="shared" si="200"/>
        <v>0</v>
      </c>
      <c r="AM351" s="203" t="str">
        <f t="shared" si="202"/>
        <v>стр.082</v>
      </c>
      <c r="AN351" s="203" t="str">
        <f t="shared" si="203"/>
        <v/>
      </c>
      <c r="AO351" s="203" t="str">
        <f t="shared" si="204"/>
        <v xml:space="preserve"> гр.4</v>
      </c>
      <c r="AP351" s="203" t="str">
        <f t="shared" si="205"/>
        <v/>
      </c>
      <c r="AQ351" s="203" t="str">
        <f t="shared" si="206"/>
        <v xml:space="preserve"> раздела 2</v>
      </c>
      <c r="AR351" s="203" t="str">
        <f t="shared" si="207"/>
        <v xml:space="preserve"> ф.0503195</v>
      </c>
      <c r="AS351" s="204" t="str">
        <f t="shared" si="208"/>
        <v xml:space="preserve"> (на 1 января текущего финансового года)</v>
      </c>
      <c r="AT351" s="203" t="str">
        <f t="shared" si="209"/>
        <v xml:space="preserve"> &lt;&gt;</v>
      </c>
      <c r="AU351" s="203" t="str">
        <f t="shared" si="210"/>
        <v xml:space="preserve"> стр.100</v>
      </c>
      <c r="AV351" s="203" t="str">
        <f t="shared" si="211"/>
        <v/>
      </c>
      <c r="AW351" s="203" t="str">
        <f t="shared" si="212"/>
        <v xml:space="preserve"> гр.8</v>
      </c>
      <c r="AX351" s="203" t="str">
        <f t="shared" si="213"/>
        <v/>
      </c>
      <c r="AY351" s="203" t="str">
        <f t="shared" si="214"/>
        <v xml:space="preserve"> раздела 2</v>
      </c>
      <c r="AZ351" s="203" t="str">
        <f t="shared" si="215"/>
        <v xml:space="preserve"> ф.0531377</v>
      </c>
      <c r="BA351" s="204" t="str">
        <f t="shared" si="216"/>
        <v xml:space="preserve"> (за последний день текущего финансового года + за последний день дополнительного периода отчетного финансового года)</v>
      </c>
      <c r="BB351" s="203" t="str">
        <f t="shared" si="217"/>
        <v xml:space="preserve"> - недопустимо.</v>
      </c>
    </row>
    <row r="352" spans="1:55" s="200" customFormat="1" ht="75" hidden="1" outlineLevel="1" x14ac:dyDescent="0.25">
      <c r="A352" s="197"/>
      <c r="B352" s="268" t="str">
        <f>"М"&amp;COUNTA($C$343:C352)&amp;"_"&amp;MID(I352,5,3)&amp;"_"&amp;MID(S352,5,3)</f>
        <v>М10_195_377</v>
      </c>
      <c r="C352" s="207" t="s">
        <v>116</v>
      </c>
      <c r="D352" s="207" t="s">
        <v>116</v>
      </c>
      <c r="E352" s="207" t="s">
        <v>117</v>
      </c>
      <c r="F352" s="207" t="s">
        <v>116</v>
      </c>
      <c r="G352" s="207" t="s">
        <v>116</v>
      </c>
      <c r="H352" s="207" t="s">
        <v>116</v>
      </c>
      <c r="I352" s="207" t="s">
        <v>172</v>
      </c>
      <c r="J352" s="207" t="s">
        <v>1312</v>
      </c>
      <c r="K352" s="207"/>
      <c r="L352" s="207"/>
      <c r="M352" s="207" t="s">
        <v>131</v>
      </c>
      <c r="N352" s="207" t="s">
        <v>1320</v>
      </c>
      <c r="O352" s="207"/>
      <c r="P352" s="207" t="s">
        <v>134</v>
      </c>
      <c r="Q352" s="207"/>
      <c r="R352" s="207" t="s">
        <v>122</v>
      </c>
      <c r="S352" s="207" t="s">
        <v>179</v>
      </c>
      <c r="T352" s="269" t="s">
        <v>1314</v>
      </c>
      <c r="U352" s="269" t="s">
        <v>180</v>
      </c>
      <c r="V352" s="207"/>
      <c r="W352" s="207" t="s">
        <v>131</v>
      </c>
      <c r="X352" s="269" t="s">
        <v>890</v>
      </c>
      <c r="Y352" s="372"/>
      <c r="Z352" s="207"/>
      <c r="AA352" s="317" t="s">
        <v>124</v>
      </c>
      <c r="AB352" s="207"/>
      <c r="AC352" s="209" t="str">
        <f t="shared" si="201"/>
        <v>стр.083 гр.4 раздела 2 ф.0503195 (кроме отчета на 1 января текущего финансового года) &lt;&gt; стр.110 гр.5 раздела 2 ф.0531377 (за последний рабочий день отчетного месяца) - недопустимо.</v>
      </c>
      <c r="AD352" s="210" t="s">
        <v>123</v>
      </c>
      <c r="AE352" s="210" t="s">
        <v>123</v>
      </c>
      <c r="AF352" s="211"/>
      <c r="AG352" s="323">
        <v>45729.700844907406</v>
      </c>
      <c r="AH352" s="324" t="s">
        <v>4</v>
      </c>
      <c r="AI352" s="324" t="s">
        <v>123</v>
      </c>
      <c r="AJ352" s="199">
        <f t="shared" si="198"/>
        <v>1</v>
      </c>
      <c r="AK352" s="200">
        <f t="shared" si="199"/>
        <v>0</v>
      </c>
      <c r="AL352" s="200">
        <f t="shared" si="200"/>
        <v>0</v>
      </c>
      <c r="AM352" s="203" t="str">
        <f t="shared" si="202"/>
        <v>стр.083</v>
      </c>
      <c r="AN352" s="203" t="str">
        <f t="shared" si="203"/>
        <v/>
      </c>
      <c r="AO352" s="203" t="str">
        <f t="shared" si="204"/>
        <v xml:space="preserve"> гр.4</v>
      </c>
      <c r="AP352" s="203" t="str">
        <f t="shared" si="205"/>
        <v/>
      </c>
      <c r="AQ352" s="203" t="str">
        <f t="shared" si="206"/>
        <v xml:space="preserve"> раздела 2</v>
      </c>
      <c r="AR352" s="203" t="str">
        <f t="shared" si="207"/>
        <v xml:space="preserve"> ф.0503195</v>
      </c>
      <c r="AS352" s="204" t="str">
        <f t="shared" si="208"/>
        <v xml:space="preserve"> (кроме отчета на 1 января текущего финансового года)</v>
      </c>
      <c r="AT352" s="203" t="str">
        <f t="shared" si="209"/>
        <v xml:space="preserve"> &lt;&gt;</v>
      </c>
      <c r="AU352" s="203" t="str">
        <f t="shared" si="210"/>
        <v xml:space="preserve"> стр.110</v>
      </c>
      <c r="AV352" s="203" t="str">
        <f t="shared" si="211"/>
        <v/>
      </c>
      <c r="AW352" s="203" t="str">
        <f t="shared" si="212"/>
        <v xml:space="preserve"> гр.5</v>
      </c>
      <c r="AX352" s="203" t="str">
        <f t="shared" si="213"/>
        <v/>
      </c>
      <c r="AY352" s="203" t="str">
        <f t="shared" si="214"/>
        <v xml:space="preserve"> раздела 2</v>
      </c>
      <c r="AZ352" s="203" t="str">
        <f t="shared" si="215"/>
        <v xml:space="preserve"> ф.0531377</v>
      </c>
      <c r="BA352" s="204" t="str">
        <f t="shared" si="216"/>
        <v xml:space="preserve"> (за последний рабочий день отчетного месяца)</v>
      </c>
      <c r="BB352" s="203" t="str">
        <f t="shared" si="217"/>
        <v xml:space="preserve"> - недопустимо.</v>
      </c>
    </row>
    <row r="353" spans="1:54" s="200" customFormat="1" ht="90" hidden="1" outlineLevel="1" x14ac:dyDescent="0.25">
      <c r="A353" s="197"/>
      <c r="B353" s="268" t="str">
        <f>"М"&amp;COUNTA($C$343:C353)&amp;"_"&amp;MID(I353,5,3)&amp;"_"&amp;MID(S353,5,3)</f>
        <v>М11_195_377</v>
      </c>
      <c r="C353" s="269" t="s">
        <v>116</v>
      </c>
      <c r="D353" s="269" t="s">
        <v>116</v>
      </c>
      <c r="E353" s="269" t="s">
        <v>117</v>
      </c>
      <c r="F353" s="269" t="s">
        <v>116</v>
      </c>
      <c r="G353" s="269" t="s">
        <v>116</v>
      </c>
      <c r="H353" s="269" t="s">
        <v>116</v>
      </c>
      <c r="I353" s="269" t="s">
        <v>172</v>
      </c>
      <c r="J353" s="269" t="s">
        <v>1309</v>
      </c>
      <c r="K353" s="269"/>
      <c r="L353" s="269"/>
      <c r="M353" s="207" t="s">
        <v>131</v>
      </c>
      <c r="N353" s="207" t="s">
        <v>1320</v>
      </c>
      <c r="O353" s="269"/>
      <c r="P353" s="269" t="s">
        <v>134</v>
      </c>
      <c r="Q353" s="269"/>
      <c r="R353" s="269" t="s">
        <v>122</v>
      </c>
      <c r="S353" s="269" t="s">
        <v>179</v>
      </c>
      <c r="T353" s="269" t="s">
        <v>1361</v>
      </c>
      <c r="U353" s="321" t="s">
        <v>1496</v>
      </c>
      <c r="V353" s="269"/>
      <c r="W353" s="269" t="s">
        <v>131</v>
      </c>
      <c r="X353" s="269" t="s">
        <v>890</v>
      </c>
      <c r="Y353" s="372"/>
      <c r="Z353" s="269"/>
      <c r="AA353" s="269" t="s">
        <v>143</v>
      </c>
      <c r="AB353" s="269"/>
      <c r="AC353" s="270" t="str">
        <f t="shared" si="201"/>
        <v>стр.083 гр.4 раздела 2 ф.0503195 (на 1 января текущего финансового года) &lt;&gt; стр.110 гр.8 раздела 2 ф.0531377 (за последний день текущего финансового года + за последний день дополнительного периода отчетного финансового года) - недопустимо.</v>
      </c>
      <c r="AD353" s="225" t="s">
        <v>123</v>
      </c>
      <c r="AE353" s="225" t="s">
        <v>123</v>
      </c>
      <c r="AF353" s="226"/>
      <c r="AG353" s="323"/>
      <c r="AH353" s="324" t="s">
        <v>4</v>
      </c>
      <c r="AI353" s="324" t="s">
        <v>123</v>
      </c>
      <c r="AJ353" s="199">
        <f t="shared" si="198"/>
        <v>1</v>
      </c>
      <c r="AK353" s="200">
        <f t="shared" si="199"/>
        <v>0</v>
      </c>
      <c r="AL353" s="200">
        <f t="shared" si="200"/>
        <v>0</v>
      </c>
      <c r="AM353" s="203" t="str">
        <f t="shared" si="202"/>
        <v>стр.083</v>
      </c>
      <c r="AN353" s="203" t="str">
        <f t="shared" si="203"/>
        <v/>
      </c>
      <c r="AO353" s="203" t="str">
        <f t="shared" si="204"/>
        <v xml:space="preserve"> гр.4</v>
      </c>
      <c r="AP353" s="203" t="str">
        <f t="shared" si="205"/>
        <v/>
      </c>
      <c r="AQ353" s="203" t="str">
        <f t="shared" si="206"/>
        <v xml:space="preserve"> раздела 2</v>
      </c>
      <c r="AR353" s="203" t="str">
        <f t="shared" si="207"/>
        <v xml:space="preserve"> ф.0503195</v>
      </c>
      <c r="AS353" s="204" t="str">
        <f t="shared" si="208"/>
        <v xml:space="preserve"> (на 1 января текущего финансового года)</v>
      </c>
      <c r="AT353" s="203" t="str">
        <f t="shared" si="209"/>
        <v xml:space="preserve"> &lt;&gt;</v>
      </c>
      <c r="AU353" s="203" t="str">
        <f t="shared" si="210"/>
        <v xml:space="preserve"> стр.110</v>
      </c>
      <c r="AV353" s="203" t="str">
        <f t="shared" si="211"/>
        <v/>
      </c>
      <c r="AW353" s="203" t="str">
        <f t="shared" si="212"/>
        <v xml:space="preserve"> гр.8</v>
      </c>
      <c r="AX353" s="203" t="str">
        <f t="shared" si="213"/>
        <v/>
      </c>
      <c r="AY353" s="203" t="str">
        <f t="shared" si="214"/>
        <v xml:space="preserve"> раздела 2</v>
      </c>
      <c r="AZ353" s="203" t="str">
        <f t="shared" si="215"/>
        <v xml:space="preserve"> ф.0531377</v>
      </c>
      <c r="BA353" s="204" t="str">
        <f t="shared" si="216"/>
        <v xml:space="preserve"> (за последний день текущего финансового года + за последний день дополнительного периода отчетного финансового года)</v>
      </c>
      <c r="BB353" s="203" t="str">
        <f t="shared" si="217"/>
        <v xml:space="preserve"> - недопустимо.</v>
      </c>
    </row>
    <row r="354" spans="1:54" s="200" customFormat="1" ht="75" hidden="1" outlineLevel="1" x14ac:dyDescent="0.25">
      <c r="A354" s="197"/>
      <c r="B354" s="268" t="str">
        <f>"М"&amp;COUNTA($C$343:C354)&amp;"_"&amp;MID(I354,5,3)&amp;"_"&amp;MID(S354,5,3)</f>
        <v>М12_195_377</v>
      </c>
      <c r="C354" s="207" t="s">
        <v>116</v>
      </c>
      <c r="D354" s="207" t="s">
        <v>116</v>
      </c>
      <c r="E354" s="207" t="s">
        <v>117</v>
      </c>
      <c r="F354" s="207" t="s">
        <v>116</v>
      </c>
      <c r="G354" s="207" t="s">
        <v>116</v>
      </c>
      <c r="H354" s="207" t="s">
        <v>116</v>
      </c>
      <c r="I354" s="207" t="s">
        <v>172</v>
      </c>
      <c r="J354" s="207" t="s">
        <v>1312</v>
      </c>
      <c r="K354" s="207"/>
      <c r="L354" s="207"/>
      <c r="M354" s="207" t="s">
        <v>131</v>
      </c>
      <c r="N354" s="207" t="s">
        <v>1301</v>
      </c>
      <c r="O354" s="207"/>
      <c r="P354" s="207" t="s">
        <v>134</v>
      </c>
      <c r="Q354" s="207"/>
      <c r="R354" s="207" t="s">
        <v>122</v>
      </c>
      <c r="S354" s="207" t="s">
        <v>179</v>
      </c>
      <c r="T354" s="269" t="s">
        <v>1314</v>
      </c>
      <c r="U354" s="269" t="s">
        <v>180</v>
      </c>
      <c r="V354" s="207"/>
      <c r="W354" s="207" t="s">
        <v>131</v>
      </c>
      <c r="X354" s="269" t="s">
        <v>892</v>
      </c>
      <c r="Y354" s="372"/>
      <c r="Z354" s="207"/>
      <c r="AA354" s="317" t="s">
        <v>124</v>
      </c>
      <c r="AB354" s="207"/>
      <c r="AC354" s="209" t="str">
        <f t="shared" si="201"/>
        <v>стр.084 гр.4 раздела 2 ф.0503195 (кроме отчета на 1 января текущего финансового года) &lt;&gt; стр.120 гр.5 раздела 2 ф.0531377 (за последний рабочий день отчетного месяца) - недопустимо.</v>
      </c>
      <c r="AD354" s="210" t="s">
        <v>123</v>
      </c>
      <c r="AE354" s="210" t="s">
        <v>123</v>
      </c>
      <c r="AF354" s="211"/>
      <c r="AG354" s="323">
        <v>45729.701111111113</v>
      </c>
      <c r="AH354" s="324" t="s">
        <v>4</v>
      </c>
      <c r="AI354" s="324" t="s">
        <v>123</v>
      </c>
      <c r="AJ354" s="199">
        <f t="shared" si="198"/>
        <v>1</v>
      </c>
      <c r="AK354" s="200">
        <f t="shared" si="199"/>
        <v>0</v>
      </c>
      <c r="AL354" s="200">
        <f t="shared" si="200"/>
        <v>0</v>
      </c>
      <c r="AM354" s="203" t="str">
        <f t="shared" si="202"/>
        <v>стр.084</v>
      </c>
      <c r="AN354" s="203" t="str">
        <f t="shared" si="203"/>
        <v/>
      </c>
      <c r="AO354" s="203" t="str">
        <f t="shared" si="204"/>
        <v xml:space="preserve"> гр.4</v>
      </c>
      <c r="AP354" s="203" t="str">
        <f t="shared" si="205"/>
        <v/>
      </c>
      <c r="AQ354" s="203" t="str">
        <f t="shared" si="206"/>
        <v xml:space="preserve"> раздела 2</v>
      </c>
      <c r="AR354" s="203" t="str">
        <f t="shared" si="207"/>
        <v xml:space="preserve"> ф.0503195</v>
      </c>
      <c r="AS354" s="204" t="str">
        <f t="shared" si="208"/>
        <v xml:space="preserve"> (кроме отчета на 1 января текущего финансового года)</v>
      </c>
      <c r="AT354" s="203" t="str">
        <f t="shared" si="209"/>
        <v xml:space="preserve"> &lt;&gt;</v>
      </c>
      <c r="AU354" s="203" t="str">
        <f t="shared" si="210"/>
        <v xml:space="preserve"> стр.120</v>
      </c>
      <c r="AV354" s="203" t="str">
        <f t="shared" si="211"/>
        <v/>
      </c>
      <c r="AW354" s="203" t="str">
        <f t="shared" si="212"/>
        <v xml:space="preserve"> гр.5</v>
      </c>
      <c r="AX354" s="203" t="str">
        <f t="shared" si="213"/>
        <v/>
      </c>
      <c r="AY354" s="203" t="str">
        <f t="shared" si="214"/>
        <v xml:space="preserve"> раздела 2</v>
      </c>
      <c r="AZ354" s="203" t="str">
        <f t="shared" si="215"/>
        <v xml:space="preserve"> ф.0531377</v>
      </c>
      <c r="BA354" s="204" t="str">
        <f t="shared" si="216"/>
        <v xml:space="preserve"> (за последний рабочий день отчетного месяца)</v>
      </c>
      <c r="BB354" s="203" t="str">
        <f t="shared" si="217"/>
        <v xml:space="preserve"> - недопустимо.</v>
      </c>
    </row>
    <row r="355" spans="1:54" s="200" customFormat="1" ht="90" hidden="1" outlineLevel="1" x14ac:dyDescent="0.25">
      <c r="A355" s="197"/>
      <c r="B355" s="268" t="str">
        <f>"М"&amp;COUNTA($C$343:C355)&amp;"_"&amp;MID(I355,5,3)&amp;"_"&amp;MID(S355,5,3)</f>
        <v>М13_195_377</v>
      </c>
      <c r="C355" s="207" t="s">
        <v>116</v>
      </c>
      <c r="D355" s="207" t="s">
        <v>116</v>
      </c>
      <c r="E355" s="207" t="s">
        <v>117</v>
      </c>
      <c r="F355" s="207" t="s">
        <v>116</v>
      </c>
      <c r="G355" s="207" t="s">
        <v>116</v>
      </c>
      <c r="H355" s="207" t="s">
        <v>116</v>
      </c>
      <c r="I355" s="207" t="s">
        <v>172</v>
      </c>
      <c r="J355" s="269" t="s">
        <v>1309</v>
      </c>
      <c r="K355" s="207"/>
      <c r="L355" s="207"/>
      <c r="M355" s="207" t="s">
        <v>131</v>
      </c>
      <c r="N355" s="207" t="s">
        <v>1301</v>
      </c>
      <c r="O355" s="207"/>
      <c r="P355" s="207" t="s">
        <v>134</v>
      </c>
      <c r="Q355" s="207"/>
      <c r="R355" s="207" t="s">
        <v>122</v>
      </c>
      <c r="S355" s="207" t="s">
        <v>179</v>
      </c>
      <c r="T355" s="269" t="s">
        <v>1361</v>
      </c>
      <c r="U355" s="321" t="s">
        <v>1496</v>
      </c>
      <c r="V355" s="207"/>
      <c r="W355" s="207" t="s">
        <v>131</v>
      </c>
      <c r="X355" s="269" t="s">
        <v>892</v>
      </c>
      <c r="Y355" s="372"/>
      <c r="Z355" s="207"/>
      <c r="AA355" s="207" t="s">
        <v>143</v>
      </c>
      <c r="AB355" s="207"/>
      <c r="AC355" s="209" t="str">
        <f t="shared" si="201"/>
        <v>стр.084 гр.4 раздела 2 ф.0503195 (на 1 января текущего финансового года) &lt;&gt; стр.120 гр.8 раздела 2 ф.0531377 (за последний день текущего финансового года + за последний день дополнительного периода отчетного финансового года) - недопустимо.</v>
      </c>
      <c r="AD355" s="210" t="s">
        <v>123</v>
      </c>
      <c r="AE355" s="210" t="s">
        <v>123</v>
      </c>
      <c r="AF355" s="211"/>
      <c r="AG355" s="323"/>
      <c r="AH355" s="324" t="s">
        <v>4</v>
      </c>
      <c r="AI355" s="324" t="s">
        <v>123</v>
      </c>
      <c r="AJ355" s="199">
        <f t="shared" si="198"/>
        <v>1</v>
      </c>
      <c r="AK355" s="200">
        <f t="shared" si="199"/>
        <v>0</v>
      </c>
      <c r="AL355" s="200">
        <f t="shared" si="200"/>
        <v>0</v>
      </c>
      <c r="AM355" s="203" t="str">
        <f t="shared" si="202"/>
        <v>стр.084</v>
      </c>
      <c r="AN355" s="203" t="str">
        <f t="shared" si="203"/>
        <v/>
      </c>
      <c r="AO355" s="203" t="str">
        <f t="shared" si="204"/>
        <v xml:space="preserve"> гр.4</v>
      </c>
      <c r="AP355" s="203" t="str">
        <f t="shared" si="205"/>
        <v/>
      </c>
      <c r="AQ355" s="203" t="str">
        <f t="shared" si="206"/>
        <v xml:space="preserve"> раздела 2</v>
      </c>
      <c r="AR355" s="203" t="str">
        <f t="shared" si="207"/>
        <v xml:space="preserve"> ф.0503195</v>
      </c>
      <c r="AS355" s="204" t="str">
        <f t="shared" si="208"/>
        <v xml:space="preserve"> (на 1 января текущего финансового года)</v>
      </c>
      <c r="AT355" s="203" t="str">
        <f t="shared" si="209"/>
        <v xml:space="preserve"> &lt;&gt;</v>
      </c>
      <c r="AU355" s="203" t="str">
        <f t="shared" si="210"/>
        <v xml:space="preserve"> стр.120</v>
      </c>
      <c r="AV355" s="203" t="str">
        <f t="shared" si="211"/>
        <v/>
      </c>
      <c r="AW355" s="203" t="str">
        <f t="shared" si="212"/>
        <v xml:space="preserve"> гр.8</v>
      </c>
      <c r="AX355" s="203" t="str">
        <f t="shared" si="213"/>
        <v/>
      </c>
      <c r="AY355" s="203" t="str">
        <f t="shared" si="214"/>
        <v xml:space="preserve"> раздела 2</v>
      </c>
      <c r="AZ355" s="203" t="str">
        <f t="shared" si="215"/>
        <v xml:space="preserve"> ф.0531377</v>
      </c>
      <c r="BA355" s="204" t="str">
        <f t="shared" si="216"/>
        <v xml:space="preserve"> (за последний день текущего финансового года + за последний день дополнительного периода отчетного финансового года)</v>
      </c>
      <c r="BB355" s="203" t="str">
        <f t="shared" si="217"/>
        <v xml:space="preserve"> - недопустимо.</v>
      </c>
    </row>
    <row r="356" spans="1:54" s="200" customFormat="1" ht="75" hidden="1" outlineLevel="1" x14ac:dyDescent="0.25">
      <c r="A356" s="197"/>
      <c r="B356" s="268" t="str">
        <f>"М"&amp;COUNTA($C$343:C356)&amp;"_"&amp;MID(I356,5,3)&amp;"_"&amp;MID(S356,5,3)</f>
        <v>М14_195_377</v>
      </c>
      <c r="C356" s="207" t="s">
        <v>116</v>
      </c>
      <c r="D356" s="207" t="s">
        <v>116</v>
      </c>
      <c r="E356" s="207" t="s">
        <v>117</v>
      </c>
      <c r="F356" s="207" t="s">
        <v>116</v>
      </c>
      <c r="G356" s="207" t="s">
        <v>116</v>
      </c>
      <c r="H356" s="207" t="s">
        <v>116</v>
      </c>
      <c r="I356" s="207" t="s">
        <v>172</v>
      </c>
      <c r="J356" s="207" t="s">
        <v>1312</v>
      </c>
      <c r="K356" s="207"/>
      <c r="L356" s="207"/>
      <c r="M356" s="207" t="s">
        <v>131</v>
      </c>
      <c r="N356" s="207" t="s">
        <v>1302</v>
      </c>
      <c r="O356" s="207"/>
      <c r="P356" s="207" t="s">
        <v>134</v>
      </c>
      <c r="Q356" s="207"/>
      <c r="R356" s="207" t="s">
        <v>122</v>
      </c>
      <c r="S356" s="207" t="s">
        <v>179</v>
      </c>
      <c r="T356" s="269" t="s">
        <v>1314</v>
      </c>
      <c r="U356" s="269" t="s">
        <v>180</v>
      </c>
      <c r="V356" s="207"/>
      <c r="W356" s="207" t="s">
        <v>131</v>
      </c>
      <c r="X356" s="269" t="s">
        <v>894</v>
      </c>
      <c r="Y356" s="372"/>
      <c r="Z356" s="207"/>
      <c r="AA356" s="317" t="s">
        <v>124</v>
      </c>
      <c r="AB356" s="207"/>
      <c r="AC356" s="209" t="str">
        <f t="shared" si="201"/>
        <v>стр.085 гр.4 раздела 2 ф.0503195 (кроме отчета на 1 января текущего финансового года) &lt;&gt; стр.130 гр.5 раздела 2 ф.0531377 (за последний рабочий день отчетного месяца) - недопустимо.</v>
      </c>
      <c r="AD356" s="210" t="s">
        <v>123</v>
      </c>
      <c r="AE356" s="210" t="s">
        <v>123</v>
      </c>
      <c r="AF356" s="211"/>
      <c r="AG356" s="323">
        <v>45729.701516203706</v>
      </c>
      <c r="AH356" s="324" t="s">
        <v>4</v>
      </c>
      <c r="AI356" s="324" t="s">
        <v>123</v>
      </c>
      <c r="AJ356" s="199">
        <f t="shared" si="198"/>
        <v>1</v>
      </c>
      <c r="AK356" s="200">
        <f t="shared" si="199"/>
        <v>0</v>
      </c>
      <c r="AL356" s="200">
        <f t="shared" si="200"/>
        <v>0</v>
      </c>
      <c r="AM356" s="203" t="str">
        <f t="shared" si="202"/>
        <v>стр.085</v>
      </c>
      <c r="AN356" s="203" t="str">
        <f t="shared" si="203"/>
        <v/>
      </c>
      <c r="AO356" s="203" t="str">
        <f t="shared" si="204"/>
        <v xml:space="preserve"> гр.4</v>
      </c>
      <c r="AP356" s="203" t="str">
        <f t="shared" si="205"/>
        <v/>
      </c>
      <c r="AQ356" s="203" t="str">
        <f t="shared" si="206"/>
        <v xml:space="preserve"> раздела 2</v>
      </c>
      <c r="AR356" s="203" t="str">
        <f t="shared" si="207"/>
        <v xml:space="preserve"> ф.0503195</v>
      </c>
      <c r="AS356" s="204" t="str">
        <f t="shared" si="208"/>
        <v xml:space="preserve"> (кроме отчета на 1 января текущего финансового года)</v>
      </c>
      <c r="AT356" s="203" t="str">
        <f t="shared" si="209"/>
        <v xml:space="preserve"> &lt;&gt;</v>
      </c>
      <c r="AU356" s="203" t="str">
        <f t="shared" si="210"/>
        <v xml:space="preserve"> стр.130</v>
      </c>
      <c r="AV356" s="203" t="str">
        <f t="shared" si="211"/>
        <v/>
      </c>
      <c r="AW356" s="203" t="str">
        <f t="shared" si="212"/>
        <v xml:space="preserve"> гр.5</v>
      </c>
      <c r="AX356" s="203" t="str">
        <f t="shared" si="213"/>
        <v/>
      </c>
      <c r="AY356" s="203" t="str">
        <f t="shared" si="214"/>
        <v xml:space="preserve"> раздела 2</v>
      </c>
      <c r="AZ356" s="203" t="str">
        <f t="shared" si="215"/>
        <v xml:space="preserve"> ф.0531377</v>
      </c>
      <c r="BA356" s="204" t="str">
        <f t="shared" si="216"/>
        <v xml:space="preserve"> (за последний рабочий день отчетного месяца)</v>
      </c>
      <c r="BB356" s="203" t="str">
        <f t="shared" si="217"/>
        <v xml:space="preserve"> - недопустимо.</v>
      </c>
    </row>
    <row r="357" spans="1:54" s="200" customFormat="1" ht="90" hidden="1" outlineLevel="1" x14ac:dyDescent="0.25">
      <c r="A357" s="197"/>
      <c r="B357" s="268" t="str">
        <f>"М"&amp;COUNTA($C$343:C357)&amp;"_"&amp;MID(I357,5,3)&amp;"_"&amp;MID(S357,5,3)</f>
        <v>М15_195_377</v>
      </c>
      <c r="C357" s="207" t="s">
        <v>116</v>
      </c>
      <c r="D357" s="207" t="s">
        <v>116</v>
      </c>
      <c r="E357" s="207" t="s">
        <v>117</v>
      </c>
      <c r="F357" s="207" t="s">
        <v>116</v>
      </c>
      <c r="G357" s="207" t="s">
        <v>116</v>
      </c>
      <c r="H357" s="207" t="s">
        <v>116</v>
      </c>
      <c r="I357" s="207" t="s">
        <v>172</v>
      </c>
      <c r="J357" s="269" t="s">
        <v>1309</v>
      </c>
      <c r="K357" s="207"/>
      <c r="L357" s="207"/>
      <c r="M357" s="207" t="s">
        <v>131</v>
      </c>
      <c r="N357" s="207" t="s">
        <v>1302</v>
      </c>
      <c r="O357" s="207"/>
      <c r="P357" s="207" t="s">
        <v>134</v>
      </c>
      <c r="Q357" s="207"/>
      <c r="R357" s="207" t="s">
        <v>122</v>
      </c>
      <c r="S357" s="207" t="s">
        <v>179</v>
      </c>
      <c r="T357" s="269" t="s">
        <v>1361</v>
      </c>
      <c r="U357" s="321" t="s">
        <v>1496</v>
      </c>
      <c r="V357" s="207"/>
      <c r="W357" s="207" t="s">
        <v>131</v>
      </c>
      <c r="X357" s="269" t="s">
        <v>894</v>
      </c>
      <c r="Y357" s="372"/>
      <c r="Z357" s="207"/>
      <c r="AA357" s="207" t="s">
        <v>143</v>
      </c>
      <c r="AB357" s="207"/>
      <c r="AC357" s="209" t="str">
        <f t="shared" si="201"/>
        <v>стр.085 гр.4 раздела 2 ф.0503195 (на 1 января текущего финансового года) &lt;&gt; стр.130 гр.8 раздела 2 ф.0531377 (за последний день текущего финансового года + за последний день дополнительного периода отчетного финансового года) - недопустимо.</v>
      </c>
      <c r="AD357" s="210" t="s">
        <v>123</v>
      </c>
      <c r="AE357" s="210" t="s">
        <v>123</v>
      </c>
      <c r="AF357" s="211"/>
      <c r="AG357" s="323"/>
      <c r="AH357" s="324" t="s">
        <v>4</v>
      </c>
      <c r="AI357" s="324" t="s">
        <v>123</v>
      </c>
      <c r="AJ357" s="199">
        <f t="shared" si="198"/>
        <v>1</v>
      </c>
      <c r="AK357" s="200">
        <f t="shared" si="199"/>
        <v>0</v>
      </c>
      <c r="AL357" s="200">
        <f t="shared" si="200"/>
        <v>0</v>
      </c>
      <c r="AM357" s="203" t="str">
        <f t="shared" si="202"/>
        <v>стр.085</v>
      </c>
      <c r="AN357" s="203" t="str">
        <f t="shared" si="203"/>
        <v/>
      </c>
      <c r="AO357" s="203" t="str">
        <f t="shared" si="204"/>
        <v xml:space="preserve"> гр.4</v>
      </c>
      <c r="AP357" s="203" t="str">
        <f t="shared" si="205"/>
        <v/>
      </c>
      <c r="AQ357" s="203" t="str">
        <f t="shared" si="206"/>
        <v xml:space="preserve"> раздела 2</v>
      </c>
      <c r="AR357" s="203" t="str">
        <f t="shared" si="207"/>
        <v xml:space="preserve"> ф.0503195</v>
      </c>
      <c r="AS357" s="204" t="str">
        <f t="shared" si="208"/>
        <v xml:space="preserve"> (на 1 января текущего финансового года)</v>
      </c>
      <c r="AT357" s="203" t="str">
        <f t="shared" si="209"/>
        <v xml:space="preserve"> &lt;&gt;</v>
      </c>
      <c r="AU357" s="203" t="str">
        <f t="shared" si="210"/>
        <v xml:space="preserve"> стр.130</v>
      </c>
      <c r="AV357" s="203" t="str">
        <f t="shared" si="211"/>
        <v/>
      </c>
      <c r="AW357" s="203" t="str">
        <f t="shared" si="212"/>
        <v xml:space="preserve"> гр.8</v>
      </c>
      <c r="AX357" s="203" t="str">
        <f t="shared" si="213"/>
        <v/>
      </c>
      <c r="AY357" s="203" t="str">
        <f t="shared" si="214"/>
        <v xml:space="preserve"> раздела 2</v>
      </c>
      <c r="AZ357" s="203" t="str">
        <f t="shared" si="215"/>
        <v xml:space="preserve"> ф.0531377</v>
      </c>
      <c r="BA357" s="204" t="str">
        <f t="shared" si="216"/>
        <v xml:space="preserve"> (за последний день текущего финансового года + за последний день дополнительного периода отчетного финансового года)</v>
      </c>
      <c r="BB357" s="203" t="str">
        <f t="shared" si="217"/>
        <v xml:space="preserve"> - недопустимо.</v>
      </c>
    </row>
    <row r="358" spans="1:54" s="200" customFormat="1" ht="75" hidden="1" outlineLevel="1" x14ac:dyDescent="0.25">
      <c r="A358" s="197"/>
      <c r="B358" s="268" t="str">
        <f>"М"&amp;COUNTA($C$343:C358)&amp;"_"&amp;MID(I358,5,3)&amp;"_"&amp;MID(S358,5,3)</f>
        <v>М16_195_377</v>
      </c>
      <c r="C358" s="207" t="s">
        <v>116</v>
      </c>
      <c r="D358" s="207" t="s">
        <v>116</v>
      </c>
      <c r="E358" s="207" t="s">
        <v>117</v>
      </c>
      <c r="F358" s="207" t="s">
        <v>116</v>
      </c>
      <c r="G358" s="207" t="s">
        <v>116</v>
      </c>
      <c r="H358" s="207" t="s">
        <v>116</v>
      </c>
      <c r="I358" s="207" t="s">
        <v>172</v>
      </c>
      <c r="J358" s="207" t="s">
        <v>1312</v>
      </c>
      <c r="K358" s="207"/>
      <c r="L358" s="207"/>
      <c r="M358" s="207" t="s">
        <v>131</v>
      </c>
      <c r="N358" s="207" t="s">
        <v>1303</v>
      </c>
      <c r="O358" s="207"/>
      <c r="P358" s="207" t="s">
        <v>134</v>
      </c>
      <c r="Q358" s="207"/>
      <c r="R358" s="207" t="s">
        <v>122</v>
      </c>
      <c r="S358" s="207" t="s">
        <v>179</v>
      </c>
      <c r="T358" s="269" t="s">
        <v>1314</v>
      </c>
      <c r="U358" s="269" t="s">
        <v>180</v>
      </c>
      <c r="V358" s="207"/>
      <c r="W358" s="207" t="s">
        <v>131</v>
      </c>
      <c r="X358" s="269" t="s">
        <v>896</v>
      </c>
      <c r="Y358" s="372"/>
      <c r="Z358" s="207"/>
      <c r="AA358" s="317" t="s">
        <v>124</v>
      </c>
      <c r="AB358" s="207"/>
      <c r="AC358" s="209" t="str">
        <f t="shared" si="201"/>
        <v>стр.086 гр.4 раздела 2 ф.0503195 (кроме отчета на 1 января текущего финансового года) &lt;&gt; стр.140 гр.5 раздела 2 ф.0531377 (за последний рабочий день отчетного месяца) - недопустимо.</v>
      </c>
      <c r="AD358" s="210" t="s">
        <v>123</v>
      </c>
      <c r="AE358" s="210" t="s">
        <v>123</v>
      </c>
      <c r="AF358" s="211"/>
      <c r="AG358" s="323">
        <v>45729.701805555553</v>
      </c>
      <c r="AH358" s="324" t="s">
        <v>4</v>
      </c>
      <c r="AI358" s="324" t="s">
        <v>123</v>
      </c>
      <c r="AJ358" s="199">
        <f t="shared" si="198"/>
        <v>1</v>
      </c>
      <c r="AK358" s="200">
        <f t="shared" si="199"/>
        <v>0</v>
      </c>
      <c r="AL358" s="200">
        <f t="shared" si="200"/>
        <v>0</v>
      </c>
      <c r="AM358" s="203" t="str">
        <f t="shared" si="202"/>
        <v>стр.086</v>
      </c>
      <c r="AN358" s="203" t="str">
        <f t="shared" si="203"/>
        <v/>
      </c>
      <c r="AO358" s="203" t="str">
        <f t="shared" si="204"/>
        <v xml:space="preserve"> гр.4</v>
      </c>
      <c r="AP358" s="203" t="str">
        <f t="shared" si="205"/>
        <v/>
      </c>
      <c r="AQ358" s="203" t="str">
        <f t="shared" si="206"/>
        <v xml:space="preserve"> раздела 2</v>
      </c>
      <c r="AR358" s="203" t="str">
        <f t="shared" si="207"/>
        <v xml:space="preserve"> ф.0503195</v>
      </c>
      <c r="AS358" s="204" t="str">
        <f t="shared" si="208"/>
        <v xml:space="preserve"> (кроме отчета на 1 января текущего финансового года)</v>
      </c>
      <c r="AT358" s="203" t="str">
        <f t="shared" si="209"/>
        <v xml:space="preserve"> &lt;&gt;</v>
      </c>
      <c r="AU358" s="203" t="str">
        <f t="shared" si="210"/>
        <v xml:space="preserve"> стр.140</v>
      </c>
      <c r="AV358" s="203" t="str">
        <f t="shared" si="211"/>
        <v/>
      </c>
      <c r="AW358" s="203" t="str">
        <f t="shared" si="212"/>
        <v xml:space="preserve"> гр.5</v>
      </c>
      <c r="AX358" s="203" t="str">
        <f t="shared" si="213"/>
        <v/>
      </c>
      <c r="AY358" s="203" t="str">
        <f t="shared" si="214"/>
        <v xml:space="preserve"> раздела 2</v>
      </c>
      <c r="AZ358" s="203" t="str">
        <f t="shared" si="215"/>
        <v xml:space="preserve"> ф.0531377</v>
      </c>
      <c r="BA358" s="204" t="str">
        <f t="shared" si="216"/>
        <v xml:space="preserve"> (за последний рабочий день отчетного месяца)</v>
      </c>
      <c r="BB358" s="203" t="str">
        <f t="shared" si="217"/>
        <v xml:space="preserve"> - недопустимо.</v>
      </c>
    </row>
    <row r="359" spans="1:54" s="200" customFormat="1" ht="90" hidden="1" outlineLevel="1" x14ac:dyDescent="0.25">
      <c r="A359" s="197"/>
      <c r="B359" s="268" t="str">
        <f>"М"&amp;COUNTA($C$343:C359)&amp;"_"&amp;MID(I359,5,3)&amp;"_"&amp;MID(S359,5,3)</f>
        <v>М17_195_377</v>
      </c>
      <c r="C359" s="207" t="s">
        <v>116</v>
      </c>
      <c r="D359" s="207" t="s">
        <v>116</v>
      </c>
      <c r="E359" s="207" t="s">
        <v>117</v>
      </c>
      <c r="F359" s="207" t="s">
        <v>116</v>
      </c>
      <c r="G359" s="207" t="s">
        <v>116</v>
      </c>
      <c r="H359" s="207" t="s">
        <v>116</v>
      </c>
      <c r="I359" s="207" t="s">
        <v>172</v>
      </c>
      <c r="J359" s="269" t="s">
        <v>1309</v>
      </c>
      <c r="K359" s="207"/>
      <c r="L359" s="207"/>
      <c r="M359" s="207" t="s">
        <v>131</v>
      </c>
      <c r="N359" s="207" t="s">
        <v>1303</v>
      </c>
      <c r="O359" s="207"/>
      <c r="P359" s="207" t="s">
        <v>134</v>
      </c>
      <c r="Q359" s="207"/>
      <c r="R359" s="207" t="s">
        <v>122</v>
      </c>
      <c r="S359" s="207" t="s">
        <v>179</v>
      </c>
      <c r="T359" s="269" t="s">
        <v>1361</v>
      </c>
      <c r="U359" s="321" t="s">
        <v>1496</v>
      </c>
      <c r="V359" s="207"/>
      <c r="W359" s="207" t="s">
        <v>131</v>
      </c>
      <c r="X359" s="269" t="s">
        <v>896</v>
      </c>
      <c r="Y359" s="372"/>
      <c r="Z359" s="207"/>
      <c r="AA359" s="207" t="s">
        <v>143</v>
      </c>
      <c r="AB359" s="207"/>
      <c r="AC359" s="209" t="str">
        <f t="shared" si="201"/>
        <v>стр.086 гр.4 раздела 2 ф.0503195 (на 1 января текущего финансового года) &lt;&gt; стр.140 гр.8 раздела 2 ф.0531377 (за последний день текущего финансового года + за последний день дополнительного периода отчетного финансового года) - недопустимо.</v>
      </c>
      <c r="AD359" s="210" t="s">
        <v>123</v>
      </c>
      <c r="AE359" s="210" t="s">
        <v>123</v>
      </c>
      <c r="AF359" s="211"/>
      <c r="AG359" s="323"/>
      <c r="AH359" s="324" t="s">
        <v>4</v>
      </c>
      <c r="AI359" s="324" t="s">
        <v>123</v>
      </c>
      <c r="AJ359" s="199">
        <f t="shared" si="198"/>
        <v>1</v>
      </c>
      <c r="AK359" s="200">
        <f t="shared" si="199"/>
        <v>0</v>
      </c>
      <c r="AL359" s="200">
        <f t="shared" si="200"/>
        <v>0</v>
      </c>
      <c r="AM359" s="203" t="str">
        <f t="shared" si="202"/>
        <v>стр.086</v>
      </c>
      <c r="AN359" s="203" t="str">
        <f t="shared" si="203"/>
        <v/>
      </c>
      <c r="AO359" s="203" t="str">
        <f t="shared" si="204"/>
        <v xml:space="preserve"> гр.4</v>
      </c>
      <c r="AP359" s="203" t="str">
        <f t="shared" si="205"/>
        <v/>
      </c>
      <c r="AQ359" s="203" t="str">
        <f t="shared" si="206"/>
        <v xml:space="preserve"> раздела 2</v>
      </c>
      <c r="AR359" s="203" t="str">
        <f t="shared" si="207"/>
        <v xml:space="preserve"> ф.0503195</v>
      </c>
      <c r="AS359" s="204" t="str">
        <f t="shared" si="208"/>
        <v xml:space="preserve"> (на 1 января текущего финансового года)</v>
      </c>
      <c r="AT359" s="203" t="str">
        <f t="shared" si="209"/>
        <v xml:space="preserve"> &lt;&gt;</v>
      </c>
      <c r="AU359" s="203" t="str">
        <f t="shared" si="210"/>
        <v xml:space="preserve"> стр.140</v>
      </c>
      <c r="AV359" s="203" t="str">
        <f t="shared" si="211"/>
        <v/>
      </c>
      <c r="AW359" s="203" t="str">
        <f t="shared" si="212"/>
        <v xml:space="preserve"> гр.8</v>
      </c>
      <c r="AX359" s="203" t="str">
        <f t="shared" si="213"/>
        <v/>
      </c>
      <c r="AY359" s="203" t="str">
        <f t="shared" si="214"/>
        <v xml:space="preserve"> раздела 2</v>
      </c>
      <c r="AZ359" s="203" t="str">
        <f t="shared" si="215"/>
        <v xml:space="preserve"> ф.0531377</v>
      </c>
      <c r="BA359" s="204" t="str">
        <f t="shared" si="216"/>
        <v xml:space="preserve"> (за последний день текущего финансового года + за последний день дополнительного периода отчетного финансового года)</v>
      </c>
      <c r="BB359" s="203" t="str">
        <f t="shared" si="217"/>
        <v xml:space="preserve"> - недопустимо.</v>
      </c>
    </row>
    <row r="360" spans="1:54" s="200" customFormat="1" ht="42.75" hidden="1" outlineLevel="1" x14ac:dyDescent="0.25">
      <c r="A360" s="197"/>
      <c r="B360" s="268" t="str">
        <f>"М"&amp;COUNTA($C$343:C360)&amp;"_"&amp;MID(I360,5,3)&amp;"_"&amp;MID(S360,5,3)</f>
        <v>М18_195_377</v>
      </c>
      <c r="C360" s="207" t="s">
        <v>116</v>
      </c>
      <c r="D360" s="207" t="s">
        <v>116</v>
      </c>
      <c r="E360" s="207" t="s">
        <v>117</v>
      </c>
      <c r="F360" s="207" t="s">
        <v>116</v>
      </c>
      <c r="G360" s="207" t="s">
        <v>116</v>
      </c>
      <c r="H360" s="207" t="s">
        <v>116</v>
      </c>
      <c r="I360" s="207" t="s">
        <v>172</v>
      </c>
      <c r="J360" s="207"/>
      <c r="K360" s="207"/>
      <c r="L360" s="207"/>
      <c r="M360" s="207" t="s">
        <v>131</v>
      </c>
      <c r="N360" s="207" t="s">
        <v>663</v>
      </c>
      <c r="O360" s="207"/>
      <c r="P360" s="207" t="s">
        <v>134</v>
      </c>
      <c r="Q360" s="207"/>
      <c r="R360" s="207" t="s">
        <v>122</v>
      </c>
      <c r="S360" s="207" t="s">
        <v>179</v>
      </c>
      <c r="T360" s="269" t="s">
        <v>1314</v>
      </c>
      <c r="U360" s="269" t="s">
        <v>180</v>
      </c>
      <c r="V360" s="207"/>
      <c r="W360" s="207" t="s">
        <v>131</v>
      </c>
      <c r="X360" s="269" t="s">
        <v>674</v>
      </c>
      <c r="Y360" s="372"/>
      <c r="Z360" s="207"/>
      <c r="AA360" s="317" t="s">
        <v>124</v>
      </c>
      <c r="AB360" s="207"/>
      <c r="AC360" s="209" t="str">
        <f t="shared" si="201"/>
        <v>стр.090 гр.4 раздела 2 ф.0503195 &lt;&gt; стр.150 гр.5 раздела 2 ф.0531377 (за последний рабочий день отчетного месяца) - недопустимо.</v>
      </c>
      <c r="AD360" s="210" t="s">
        <v>123</v>
      </c>
      <c r="AE360" s="210" t="s">
        <v>123</v>
      </c>
      <c r="AF360" s="211"/>
      <c r="AG360" s="323">
        <v>45729.702175925922</v>
      </c>
      <c r="AH360" s="324" t="s">
        <v>4</v>
      </c>
      <c r="AI360" s="324" t="s">
        <v>123</v>
      </c>
      <c r="AJ360" s="199">
        <f t="shared" si="198"/>
        <v>1</v>
      </c>
      <c r="AK360" s="200">
        <f t="shared" si="199"/>
        <v>0</v>
      </c>
      <c r="AL360" s="200">
        <f t="shared" si="200"/>
        <v>0</v>
      </c>
      <c r="AM360" s="203" t="str">
        <f t="shared" si="202"/>
        <v>стр.090</v>
      </c>
      <c r="AN360" s="203" t="str">
        <f t="shared" si="203"/>
        <v/>
      </c>
      <c r="AO360" s="203" t="str">
        <f t="shared" si="204"/>
        <v xml:space="preserve"> гр.4</v>
      </c>
      <c r="AP360" s="203" t="str">
        <f t="shared" si="205"/>
        <v/>
      </c>
      <c r="AQ360" s="203" t="str">
        <f t="shared" si="206"/>
        <v xml:space="preserve"> раздела 2</v>
      </c>
      <c r="AR360" s="203" t="str">
        <f t="shared" si="207"/>
        <v xml:space="preserve"> ф.0503195</v>
      </c>
      <c r="AS360" s="204" t="str">
        <f t="shared" si="208"/>
        <v/>
      </c>
      <c r="AT360" s="203" t="str">
        <f t="shared" si="209"/>
        <v xml:space="preserve"> &lt;&gt;</v>
      </c>
      <c r="AU360" s="203" t="str">
        <f t="shared" si="210"/>
        <v xml:space="preserve"> стр.150</v>
      </c>
      <c r="AV360" s="203" t="str">
        <f t="shared" si="211"/>
        <v/>
      </c>
      <c r="AW360" s="203" t="str">
        <f t="shared" si="212"/>
        <v xml:space="preserve"> гр.5</v>
      </c>
      <c r="AX360" s="203" t="str">
        <f t="shared" si="213"/>
        <v/>
      </c>
      <c r="AY360" s="203" t="str">
        <f t="shared" si="214"/>
        <v xml:space="preserve"> раздела 2</v>
      </c>
      <c r="AZ360" s="203" t="str">
        <f t="shared" si="215"/>
        <v xml:space="preserve"> ф.0531377</v>
      </c>
      <c r="BA360" s="204" t="str">
        <f t="shared" si="216"/>
        <v xml:space="preserve"> (за последний рабочий день отчетного месяца)</v>
      </c>
      <c r="BB360" s="203" t="str">
        <f t="shared" si="217"/>
        <v xml:space="preserve"> - недопустимо.</v>
      </c>
    </row>
    <row r="361" spans="1:54" s="200" customFormat="1" ht="42.75" hidden="1" outlineLevel="1" x14ac:dyDescent="0.25">
      <c r="A361" s="197"/>
      <c r="B361" s="268" t="str">
        <f>"М"&amp;COUNTA($C$343:C361)&amp;"_"&amp;MID(I361,5,3)&amp;"_"&amp;MID(S361,5,3)</f>
        <v>М19_195_377</v>
      </c>
      <c r="C361" s="207" t="s">
        <v>116</v>
      </c>
      <c r="D361" s="207" t="s">
        <v>116</v>
      </c>
      <c r="E361" s="207" t="s">
        <v>117</v>
      </c>
      <c r="F361" s="207" t="s">
        <v>116</v>
      </c>
      <c r="G361" s="207" t="s">
        <v>116</v>
      </c>
      <c r="H361" s="207" t="s">
        <v>116</v>
      </c>
      <c r="I361" s="207" t="s">
        <v>172</v>
      </c>
      <c r="J361" s="207"/>
      <c r="K361" s="207"/>
      <c r="L361" s="207"/>
      <c r="M361" s="207" t="s">
        <v>131</v>
      </c>
      <c r="N361" s="207" t="s">
        <v>1304</v>
      </c>
      <c r="O361" s="207"/>
      <c r="P361" s="207" t="s">
        <v>134</v>
      </c>
      <c r="Q361" s="207"/>
      <c r="R361" s="207" t="s">
        <v>122</v>
      </c>
      <c r="S361" s="207" t="s">
        <v>179</v>
      </c>
      <c r="T361" s="269" t="s">
        <v>1314</v>
      </c>
      <c r="U361" s="269" t="s">
        <v>180</v>
      </c>
      <c r="V361" s="207"/>
      <c r="W361" s="207" t="s">
        <v>131</v>
      </c>
      <c r="X361" s="269" t="s">
        <v>868</v>
      </c>
      <c r="Y361" s="372"/>
      <c r="Z361" s="207"/>
      <c r="AA361" s="317" t="s">
        <v>124</v>
      </c>
      <c r="AB361" s="207"/>
      <c r="AC361" s="209" t="str">
        <f t="shared" ref="AC361:AC444" si="238">AM361&amp;AN361&amp;AO361&amp;AP361&amp;AQ361&amp;AR361&amp;AS361&amp;AT361&amp;AU361&amp;AV361&amp;AW361&amp;AX361&amp;AY361&amp;AZ361&amp;BA361&amp;BB361</f>
        <v>стр.091 гр.4 раздела 2 ф.0503195 &lt;&gt; стр.151 гр.5 раздела 2 ф.0531377 (за последний рабочий день отчетного месяца) - недопустимо.</v>
      </c>
      <c r="AD361" s="210" t="s">
        <v>123</v>
      </c>
      <c r="AE361" s="210" t="s">
        <v>123</v>
      </c>
      <c r="AF361" s="211"/>
      <c r="AG361" s="323">
        <v>45729.702384259261</v>
      </c>
      <c r="AH361" s="324" t="s">
        <v>4</v>
      </c>
      <c r="AI361" s="324" t="s">
        <v>123</v>
      </c>
      <c r="AJ361" s="199">
        <f t="shared" ref="AJ361:AJ444" si="239">IF(AH361="Включена",1,0)</f>
        <v>1</v>
      </c>
      <c r="AK361" s="200">
        <f t="shared" ref="AK361:AK444" si="240">IF(AH361="Черновик",1,0)</f>
        <v>0</v>
      </c>
      <c r="AL361" s="200">
        <f t="shared" ref="AL361:AL444" si="241">IF(AH361="Отсутствует",1,0)</f>
        <v>0</v>
      </c>
      <c r="AM361" s="203" t="str">
        <f t="shared" ref="AM361:AM444" si="242">IF(N361="*","по всем строкам","стр."&amp;N361)</f>
        <v>стр.091</v>
      </c>
      <c r="AN361" s="203" t="str">
        <f t="shared" ref="AN361:AN444" si="243">IF(O361="",""," (кроме стр."&amp;O361&amp;")")</f>
        <v/>
      </c>
      <c r="AO361" s="203" t="str">
        <f t="shared" ref="AO361:AO444" si="244">IF(P361="*"," по всем графам"," гр."&amp;P361)</f>
        <v xml:space="preserve"> гр.4</v>
      </c>
      <c r="AP361" s="203" t="str">
        <f t="shared" ref="AP361:AP444" si="245">IF(Q361="",""," (кроме гр."&amp;Q361&amp;")")</f>
        <v/>
      </c>
      <c r="AQ361" s="203" t="str">
        <f t="shared" ref="AQ361:AQ444" si="246">IF(M361="",""," раздела "&amp;M361)</f>
        <v xml:space="preserve"> раздела 2</v>
      </c>
      <c r="AR361" s="203" t="str">
        <f t="shared" ref="AR361:AR444" si="247">" ф."&amp;I361</f>
        <v xml:space="preserve"> ф.0503195</v>
      </c>
      <c r="AS361" s="204" t="str">
        <f t="shared" ref="AS361:AS444" si="248">IF(J361="",""," ("&amp;J361&amp;")")</f>
        <v/>
      </c>
      <c r="AT361" s="203" t="str">
        <f t="shared" ref="AT361:AT444" si="249">IF(R361="="," &lt;&gt;",IF(R361="&lt;&gt;"," =",IF(R361="&gt;"," &lt;",IF(R361="&lt;"," &gt;",IF(R361="&gt;="," &lt;",IF(R361="&lt;="," &gt;",""))))))</f>
        <v xml:space="preserve"> &lt;&gt;</v>
      </c>
      <c r="AU361" s="203" t="str">
        <f t="shared" ref="AU361:AU444" si="250">IF(X361="*"," соответствующим строкам",IF(X361="",""," стр."&amp;X361))</f>
        <v xml:space="preserve"> стр.151</v>
      </c>
      <c r="AV361" s="203" t="str">
        <f t="shared" ref="AV361:AV444" si="251">IF(Z361="",""," (кроме стр."&amp;Z361&amp;")")</f>
        <v/>
      </c>
      <c r="AW361" s="203" t="str">
        <f t="shared" ref="AW361:AW444" si="252">IF(AA361="*"," по соответствующим графам",IF(AA361="",""," гр."&amp;AA361))</f>
        <v xml:space="preserve"> гр.5</v>
      </c>
      <c r="AX361" s="203" t="str">
        <f t="shared" ref="AX361:AX444" si="253">IF(AB361="",""," (кроме гр."&amp;AB361&amp;")")</f>
        <v/>
      </c>
      <c r="AY361" s="203" t="str">
        <f t="shared" ref="AY361:AY444" si="254">IF(W361="",""," раздела "&amp;W361)</f>
        <v xml:space="preserve"> раздела 2</v>
      </c>
      <c r="AZ361" s="203" t="str">
        <f t="shared" ref="AZ361:AZ444" si="255">IF(S361="",""," ф."&amp;S361)</f>
        <v xml:space="preserve"> ф.0531377</v>
      </c>
      <c r="BA361" s="204" t="str">
        <f t="shared" ref="BA361:BA444" si="256">IF(T361="",""," ("&amp;T361&amp;")")</f>
        <v xml:space="preserve"> (за последний рабочий день отчетного месяца)</v>
      </c>
      <c r="BB361" s="203" t="str">
        <f t="shared" ref="BB361:BB444" si="257">IF(AF361="",IF(IF(OR(AD361="П",AE361="П"),"П","Б")="Б"," - недопустимо."," - требуется пояснение.")," - "&amp;AF361)</f>
        <v xml:space="preserve"> - недопустимо.</v>
      </c>
    </row>
    <row r="362" spans="1:54" s="200" customFormat="1" ht="42.75" hidden="1" outlineLevel="1" x14ac:dyDescent="0.25">
      <c r="A362" s="197"/>
      <c r="B362" s="268" t="str">
        <f>"М"&amp;COUNTA($C$343:C362)&amp;"_"&amp;MID(I362,5,3)&amp;"_"&amp;MID(S362,5,3)</f>
        <v>М20_195_377</v>
      </c>
      <c r="C362" s="207" t="s">
        <v>116</v>
      </c>
      <c r="D362" s="207" t="s">
        <v>116</v>
      </c>
      <c r="E362" s="207" t="s">
        <v>117</v>
      </c>
      <c r="F362" s="207" t="s">
        <v>116</v>
      </c>
      <c r="G362" s="207" t="s">
        <v>116</v>
      </c>
      <c r="H362" s="207" t="s">
        <v>116</v>
      </c>
      <c r="I362" s="207" t="s">
        <v>172</v>
      </c>
      <c r="J362" s="207"/>
      <c r="K362" s="207"/>
      <c r="L362" s="207"/>
      <c r="M362" s="207" t="s">
        <v>131</v>
      </c>
      <c r="N362" s="207" t="s">
        <v>1144</v>
      </c>
      <c r="O362" s="207"/>
      <c r="P362" s="207" t="s">
        <v>134</v>
      </c>
      <c r="Q362" s="207"/>
      <c r="R362" s="207" t="s">
        <v>122</v>
      </c>
      <c r="S362" s="207" t="s">
        <v>179</v>
      </c>
      <c r="T362" s="269" t="s">
        <v>1314</v>
      </c>
      <c r="U362" s="269" t="s">
        <v>180</v>
      </c>
      <c r="V362" s="207"/>
      <c r="W362" s="207" t="s">
        <v>131</v>
      </c>
      <c r="X362" s="618" t="s">
        <v>1979</v>
      </c>
      <c r="Y362" s="372"/>
      <c r="Z362" s="207"/>
      <c r="AA362" s="317" t="s">
        <v>124</v>
      </c>
      <c r="AB362" s="207"/>
      <c r="AC362" s="209" t="str">
        <f t="shared" si="238"/>
        <v>стр.092 гр.4 раздела 2 ф.0503195 &lt;&gt; стр.152+153+154 гр.5 раздела 2 ф.0531377 (за последний рабочий день отчетного месяца) - недопустимо.</v>
      </c>
      <c r="AD362" s="210" t="s">
        <v>123</v>
      </c>
      <c r="AE362" s="210" t="s">
        <v>123</v>
      </c>
      <c r="AF362" s="211"/>
      <c r="AG362" s="323">
        <v>45729.702627314815</v>
      </c>
      <c r="AH362" s="324" t="s">
        <v>4</v>
      </c>
      <c r="AI362" s="324" t="s">
        <v>123</v>
      </c>
      <c r="AJ362" s="199">
        <f t="shared" si="239"/>
        <v>1</v>
      </c>
      <c r="AK362" s="200">
        <f t="shared" si="240"/>
        <v>0</v>
      </c>
      <c r="AL362" s="200">
        <f t="shared" si="241"/>
        <v>0</v>
      </c>
      <c r="AM362" s="203" t="str">
        <f t="shared" si="242"/>
        <v>стр.092</v>
      </c>
      <c r="AN362" s="203" t="str">
        <f t="shared" si="243"/>
        <v/>
      </c>
      <c r="AO362" s="203" t="str">
        <f t="shared" si="244"/>
        <v xml:space="preserve"> гр.4</v>
      </c>
      <c r="AP362" s="203" t="str">
        <f t="shared" si="245"/>
        <v/>
      </c>
      <c r="AQ362" s="203" t="str">
        <f t="shared" si="246"/>
        <v xml:space="preserve"> раздела 2</v>
      </c>
      <c r="AR362" s="203" t="str">
        <f t="shared" si="247"/>
        <v xml:space="preserve"> ф.0503195</v>
      </c>
      <c r="AS362" s="204" t="str">
        <f t="shared" si="248"/>
        <v/>
      </c>
      <c r="AT362" s="203" t="str">
        <f t="shared" si="249"/>
        <v xml:space="preserve"> &lt;&gt;</v>
      </c>
      <c r="AU362" s="203" t="str">
        <f t="shared" si="250"/>
        <v xml:space="preserve"> стр.152+153+154</v>
      </c>
      <c r="AV362" s="203" t="str">
        <f t="shared" si="251"/>
        <v/>
      </c>
      <c r="AW362" s="203" t="str">
        <f t="shared" si="252"/>
        <v xml:space="preserve"> гр.5</v>
      </c>
      <c r="AX362" s="203" t="str">
        <f t="shared" si="253"/>
        <v/>
      </c>
      <c r="AY362" s="203" t="str">
        <f t="shared" si="254"/>
        <v xml:space="preserve"> раздела 2</v>
      </c>
      <c r="AZ362" s="203" t="str">
        <f t="shared" si="255"/>
        <v xml:space="preserve"> ф.0531377</v>
      </c>
      <c r="BA362" s="204" t="str">
        <f t="shared" si="256"/>
        <v xml:space="preserve"> (за последний рабочий день отчетного месяца)</v>
      </c>
      <c r="BB362" s="203" t="str">
        <f t="shared" si="257"/>
        <v xml:space="preserve"> - недопустимо.</v>
      </c>
    </row>
    <row r="363" spans="1:54" s="200" customFormat="1" ht="42.75" hidden="1" outlineLevel="1" x14ac:dyDescent="0.25">
      <c r="A363" s="197"/>
      <c r="B363" s="268" t="str">
        <f>"М"&amp;COUNTA($C$343:C363)&amp;"_"&amp;MID(I363,5,3)&amp;"_"&amp;MID(S363,5,3)</f>
        <v>М21_195_377</v>
      </c>
      <c r="C363" s="207" t="s">
        <v>116</v>
      </c>
      <c r="D363" s="207" t="s">
        <v>116</v>
      </c>
      <c r="E363" s="207" t="s">
        <v>117</v>
      </c>
      <c r="F363" s="207" t="s">
        <v>116</v>
      </c>
      <c r="G363" s="207" t="s">
        <v>116</v>
      </c>
      <c r="H363" s="207" t="s">
        <v>116</v>
      </c>
      <c r="I363" s="207" t="s">
        <v>172</v>
      </c>
      <c r="J363" s="207"/>
      <c r="K363" s="207"/>
      <c r="L363" s="207"/>
      <c r="M363" s="207" t="s">
        <v>131</v>
      </c>
      <c r="N363" s="207" t="s">
        <v>249</v>
      </c>
      <c r="O363" s="207"/>
      <c r="P363" s="207" t="s">
        <v>134</v>
      </c>
      <c r="Q363" s="207"/>
      <c r="R363" s="207" t="s">
        <v>122</v>
      </c>
      <c r="S363" s="207" t="s">
        <v>179</v>
      </c>
      <c r="T363" s="269" t="s">
        <v>1314</v>
      </c>
      <c r="U363" s="269" t="s">
        <v>180</v>
      </c>
      <c r="V363" s="207"/>
      <c r="W363" s="207" t="s">
        <v>131</v>
      </c>
      <c r="X363" s="269" t="s">
        <v>899</v>
      </c>
      <c r="Y363" s="372"/>
      <c r="Z363" s="207"/>
      <c r="AA363" s="317" t="s">
        <v>124</v>
      </c>
      <c r="AB363" s="207"/>
      <c r="AC363" s="209" t="str">
        <f t="shared" si="238"/>
        <v>стр.100 гр.4 раздела 2 ф.0503195 &lt;&gt; стр.160 гр.5 раздела 2 ф.0531377 (за последний рабочий день отчетного месяца) - недопустимо.</v>
      </c>
      <c r="AD363" s="210" t="s">
        <v>123</v>
      </c>
      <c r="AE363" s="210" t="s">
        <v>123</v>
      </c>
      <c r="AF363" s="211"/>
      <c r="AG363" s="323">
        <v>45729.702881944446</v>
      </c>
      <c r="AH363" s="324" t="s">
        <v>4</v>
      </c>
      <c r="AI363" s="324" t="s">
        <v>123</v>
      </c>
      <c r="AJ363" s="199">
        <f t="shared" si="239"/>
        <v>1</v>
      </c>
      <c r="AK363" s="200">
        <f t="shared" si="240"/>
        <v>0</v>
      </c>
      <c r="AL363" s="200">
        <f t="shared" si="241"/>
        <v>0</v>
      </c>
      <c r="AM363" s="203" t="str">
        <f t="shared" si="242"/>
        <v>стр.100</v>
      </c>
      <c r="AN363" s="203" t="str">
        <f t="shared" si="243"/>
        <v/>
      </c>
      <c r="AO363" s="203" t="str">
        <f t="shared" si="244"/>
        <v xml:space="preserve"> гр.4</v>
      </c>
      <c r="AP363" s="203" t="str">
        <f t="shared" si="245"/>
        <v/>
      </c>
      <c r="AQ363" s="203" t="str">
        <f t="shared" si="246"/>
        <v xml:space="preserve"> раздела 2</v>
      </c>
      <c r="AR363" s="203" t="str">
        <f t="shared" si="247"/>
        <v xml:space="preserve"> ф.0503195</v>
      </c>
      <c r="AS363" s="204" t="str">
        <f t="shared" si="248"/>
        <v/>
      </c>
      <c r="AT363" s="203" t="str">
        <f t="shared" si="249"/>
        <v xml:space="preserve"> &lt;&gt;</v>
      </c>
      <c r="AU363" s="203" t="str">
        <f t="shared" si="250"/>
        <v xml:space="preserve"> стр.160</v>
      </c>
      <c r="AV363" s="203" t="str">
        <f t="shared" si="251"/>
        <v/>
      </c>
      <c r="AW363" s="203" t="str">
        <f t="shared" si="252"/>
        <v xml:space="preserve"> гр.5</v>
      </c>
      <c r="AX363" s="203" t="str">
        <f t="shared" si="253"/>
        <v/>
      </c>
      <c r="AY363" s="203" t="str">
        <f t="shared" si="254"/>
        <v xml:space="preserve"> раздела 2</v>
      </c>
      <c r="AZ363" s="203" t="str">
        <f t="shared" si="255"/>
        <v xml:space="preserve"> ф.0531377</v>
      </c>
      <c r="BA363" s="204" t="str">
        <f t="shared" si="256"/>
        <v xml:space="preserve"> (за последний рабочий день отчетного месяца)</v>
      </c>
      <c r="BB363" s="203" t="str">
        <f t="shared" si="257"/>
        <v xml:space="preserve"> - недопустимо.</v>
      </c>
    </row>
    <row r="364" spans="1:54" s="200" customFormat="1" ht="42.75" hidden="1" outlineLevel="1" x14ac:dyDescent="0.25">
      <c r="A364" s="197"/>
      <c r="B364" s="268" t="str">
        <f>"М"&amp;COUNTA($C$343:C364)&amp;"_"&amp;MID(I364,5,3)&amp;"_"&amp;MID(S364,5,3)</f>
        <v>М22_195_377</v>
      </c>
      <c r="C364" s="207" t="s">
        <v>116</v>
      </c>
      <c r="D364" s="207" t="s">
        <v>116</v>
      </c>
      <c r="E364" s="207" t="s">
        <v>117</v>
      </c>
      <c r="F364" s="207" t="s">
        <v>116</v>
      </c>
      <c r="G364" s="207" t="s">
        <v>116</v>
      </c>
      <c r="H364" s="207" t="s">
        <v>116</v>
      </c>
      <c r="I364" s="207" t="s">
        <v>172</v>
      </c>
      <c r="J364" s="207"/>
      <c r="K364" s="207"/>
      <c r="L364" s="207"/>
      <c r="M364" s="207" t="s">
        <v>131</v>
      </c>
      <c r="N364" s="207" t="s">
        <v>671</v>
      </c>
      <c r="O364" s="207"/>
      <c r="P364" s="207" t="s">
        <v>134</v>
      </c>
      <c r="Q364" s="207"/>
      <c r="R364" s="207" t="s">
        <v>122</v>
      </c>
      <c r="S364" s="207" t="s">
        <v>179</v>
      </c>
      <c r="T364" s="269" t="s">
        <v>1314</v>
      </c>
      <c r="U364" s="269" t="s">
        <v>180</v>
      </c>
      <c r="V364" s="207"/>
      <c r="W364" s="207" t="s">
        <v>131</v>
      </c>
      <c r="X364" s="269" t="s">
        <v>1321</v>
      </c>
      <c r="Y364" s="372"/>
      <c r="Z364" s="207"/>
      <c r="AA364" s="317" t="s">
        <v>124</v>
      </c>
      <c r="AB364" s="207"/>
      <c r="AC364" s="209" t="str">
        <f t="shared" si="238"/>
        <v>стр.101 гр.4 раздела 2 ф.0503195 &lt;&gt; стр.161 гр.5 раздела 2 ф.0531377 (за последний рабочий день отчетного месяца) - недопустимо.</v>
      </c>
      <c r="AD364" s="210" t="s">
        <v>123</v>
      </c>
      <c r="AE364" s="210" t="s">
        <v>123</v>
      </c>
      <c r="AF364" s="211"/>
      <c r="AG364" s="323">
        <v>45729.702928240738</v>
      </c>
      <c r="AH364" s="324" t="s">
        <v>4</v>
      </c>
      <c r="AI364" s="324" t="s">
        <v>123</v>
      </c>
      <c r="AJ364" s="199">
        <f t="shared" si="239"/>
        <v>1</v>
      </c>
      <c r="AK364" s="200">
        <f t="shared" si="240"/>
        <v>0</v>
      </c>
      <c r="AL364" s="200">
        <f t="shared" si="241"/>
        <v>0</v>
      </c>
      <c r="AM364" s="203" t="str">
        <f t="shared" si="242"/>
        <v>стр.101</v>
      </c>
      <c r="AN364" s="203" t="str">
        <f t="shared" si="243"/>
        <v/>
      </c>
      <c r="AO364" s="203" t="str">
        <f t="shared" si="244"/>
        <v xml:space="preserve"> гр.4</v>
      </c>
      <c r="AP364" s="203" t="str">
        <f t="shared" si="245"/>
        <v/>
      </c>
      <c r="AQ364" s="203" t="str">
        <f t="shared" si="246"/>
        <v xml:space="preserve"> раздела 2</v>
      </c>
      <c r="AR364" s="203" t="str">
        <f t="shared" si="247"/>
        <v xml:space="preserve"> ф.0503195</v>
      </c>
      <c r="AS364" s="204" t="str">
        <f t="shared" si="248"/>
        <v/>
      </c>
      <c r="AT364" s="203" t="str">
        <f t="shared" si="249"/>
        <v xml:space="preserve"> &lt;&gt;</v>
      </c>
      <c r="AU364" s="203" t="str">
        <f t="shared" si="250"/>
        <v xml:space="preserve"> стр.161</v>
      </c>
      <c r="AV364" s="203" t="str">
        <f t="shared" si="251"/>
        <v/>
      </c>
      <c r="AW364" s="203" t="str">
        <f t="shared" si="252"/>
        <v xml:space="preserve"> гр.5</v>
      </c>
      <c r="AX364" s="203" t="str">
        <f t="shared" si="253"/>
        <v/>
      </c>
      <c r="AY364" s="203" t="str">
        <f t="shared" si="254"/>
        <v xml:space="preserve"> раздела 2</v>
      </c>
      <c r="AZ364" s="203" t="str">
        <f t="shared" si="255"/>
        <v xml:space="preserve"> ф.0531377</v>
      </c>
      <c r="BA364" s="204" t="str">
        <f t="shared" si="256"/>
        <v xml:space="preserve"> (за последний рабочий день отчетного месяца)</v>
      </c>
      <c r="BB364" s="203" t="str">
        <f t="shared" si="257"/>
        <v xml:space="preserve"> - недопустимо.</v>
      </c>
    </row>
    <row r="365" spans="1:54" s="200" customFormat="1" ht="42.75" hidden="1" outlineLevel="1" x14ac:dyDescent="0.25">
      <c r="A365" s="197"/>
      <c r="B365" s="268" t="str">
        <f>"М"&amp;COUNTA($C$343:C365)&amp;"_"&amp;MID(I365,5,3)&amp;"_"&amp;MID(S365,5,3)</f>
        <v>М23_195_377</v>
      </c>
      <c r="C365" s="207" t="s">
        <v>116</v>
      </c>
      <c r="D365" s="207" t="s">
        <v>116</v>
      </c>
      <c r="E365" s="207" t="s">
        <v>117</v>
      </c>
      <c r="F365" s="207" t="s">
        <v>116</v>
      </c>
      <c r="G365" s="207" t="s">
        <v>116</v>
      </c>
      <c r="H365" s="207" t="s">
        <v>116</v>
      </c>
      <c r="I365" s="207" t="s">
        <v>172</v>
      </c>
      <c r="J365" s="207"/>
      <c r="K365" s="207"/>
      <c r="L365" s="207"/>
      <c r="M365" s="207" t="s">
        <v>131</v>
      </c>
      <c r="N365" s="207" t="s">
        <v>1183</v>
      </c>
      <c r="O365" s="207"/>
      <c r="P365" s="207" t="s">
        <v>134</v>
      </c>
      <c r="Q365" s="207"/>
      <c r="R365" s="207" t="s">
        <v>122</v>
      </c>
      <c r="S365" s="207" t="s">
        <v>179</v>
      </c>
      <c r="T365" s="269" t="s">
        <v>1314</v>
      </c>
      <c r="U365" s="269" t="s">
        <v>180</v>
      </c>
      <c r="V365" s="207"/>
      <c r="W365" s="207" t="s">
        <v>131</v>
      </c>
      <c r="X365" s="269" t="s">
        <v>1322</v>
      </c>
      <c r="Y365" s="372"/>
      <c r="Z365" s="207"/>
      <c r="AA365" s="317" t="s">
        <v>124</v>
      </c>
      <c r="AB365" s="207"/>
      <c r="AC365" s="209" t="str">
        <f t="shared" si="238"/>
        <v>стр.102 гр.4 раздела 2 ф.0503195 &lt;&gt; стр.162 гр.5 раздела 2 ф.0531377 (за последний рабочий день отчетного месяца) - недопустимо.</v>
      </c>
      <c r="AD365" s="210" t="s">
        <v>123</v>
      </c>
      <c r="AE365" s="210" t="s">
        <v>123</v>
      </c>
      <c r="AF365" s="211"/>
      <c r="AG365" s="323">
        <v>45729.702997685185</v>
      </c>
      <c r="AH365" s="324" t="s">
        <v>4</v>
      </c>
      <c r="AI365" s="324" t="s">
        <v>123</v>
      </c>
      <c r="AJ365" s="199">
        <f t="shared" si="239"/>
        <v>1</v>
      </c>
      <c r="AK365" s="200">
        <f t="shared" si="240"/>
        <v>0</v>
      </c>
      <c r="AL365" s="200">
        <f t="shared" si="241"/>
        <v>0</v>
      </c>
      <c r="AM365" s="203" t="str">
        <f t="shared" si="242"/>
        <v>стр.102</v>
      </c>
      <c r="AN365" s="203" t="str">
        <f t="shared" si="243"/>
        <v/>
      </c>
      <c r="AO365" s="203" t="str">
        <f t="shared" si="244"/>
        <v xml:space="preserve"> гр.4</v>
      </c>
      <c r="AP365" s="203" t="str">
        <f t="shared" si="245"/>
        <v/>
      </c>
      <c r="AQ365" s="203" t="str">
        <f t="shared" si="246"/>
        <v xml:space="preserve"> раздела 2</v>
      </c>
      <c r="AR365" s="203" t="str">
        <f t="shared" si="247"/>
        <v xml:space="preserve"> ф.0503195</v>
      </c>
      <c r="AS365" s="204" t="str">
        <f t="shared" si="248"/>
        <v/>
      </c>
      <c r="AT365" s="203" t="str">
        <f t="shared" si="249"/>
        <v xml:space="preserve"> &lt;&gt;</v>
      </c>
      <c r="AU365" s="203" t="str">
        <f t="shared" si="250"/>
        <v xml:space="preserve"> стр.162</v>
      </c>
      <c r="AV365" s="203" t="str">
        <f t="shared" si="251"/>
        <v/>
      </c>
      <c r="AW365" s="203" t="str">
        <f t="shared" si="252"/>
        <v xml:space="preserve"> гр.5</v>
      </c>
      <c r="AX365" s="203" t="str">
        <f t="shared" si="253"/>
        <v/>
      </c>
      <c r="AY365" s="203" t="str">
        <f t="shared" si="254"/>
        <v xml:space="preserve"> раздела 2</v>
      </c>
      <c r="AZ365" s="203" t="str">
        <f t="shared" si="255"/>
        <v xml:space="preserve"> ф.0531377</v>
      </c>
      <c r="BA365" s="204" t="str">
        <f t="shared" si="256"/>
        <v xml:space="preserve"> (за последний рабочий день отчетного месяца)</v>
      </c>
      <c r="BB365" s="203" t="str">
        <f t="shared" si="257"/>
        <v xml:space="preserve"> - недопустимо.</v>
      </c>
    </row>
    <row r="366" spans="1:54" s="200" customFormat="1" ht="42.75" hidden="1" outlineLevel="1" x14ac:dyDescent="0.25">
      <c r="A366" s="197"/>
      <c r="B366" s="268" t="str">
        <f>"М"&amp;COUNTA($C$343:C366)&amp;"_"&amp;MID(I366,5,3)&amp;"_"&amp;MID(S366,5,3)</f>
        <v>М24_195_377</v>
      </c>
      <c r="C366" s="207" t="s">
        <v>116</v>
      </c>
      <c r="D366" s="207" t="s">
        <v>116</v>
      </c>
      <c r="E366" s="207" t="s">
        <v>117</v>
      </c>
      <c r="F366" s="207" t="s">
        <v>116</v>
      </c>
      <c r="G366" s="207" t="s">
        <v>116</v>
      </c>
      <c r="H366" s="207" t="s">
        <v>116</v>
      </c>
      <c r="I366" s="207" t="s">
        <v>172</v>
      </c>
      <c r="J366" s="207"/>
      <c r="K366" s="207"/>
      <c r="L366" s="207"/>
      <c r="M366" s="207" t="s">
        <v>131</v>
      </c>
      <c r="N366" s="207" t="s">
        <v>1323</v>
      </c>
      <c r="O366" s="207"/>
      <c r="P366" s="207" t="s">
        <v>134</v>
      </c>
      <c r="Q366" s="207"/>
      <c r="R366" s="207" t="s">
        <v>122</v>
      </c>
      <c r="S366" s="207" t="s">
        <v>179</v>
      </c>
      <c r="T366" s="269" t="s">
        <v>1314</v>
      </c>
      <c r="U366" s="269" t="s">
        <v>180</v>
      </c>
      <c r="V366" s="207"/>
      <c r="W366" s="207" t="s">
        <v>131</v>
      </c>
      <c r="X366" s="269" t="s">
        <v>1324</v>
      </c>
      <c r="Y366" s="372"/>
      <c r="Z366" s="207"/>
      <c r="AA366" s="317" t="s">
        <v>124</v>
      </c>
      <c r="AB366" s="207"/>
      <c r="AC366" s="209" t="str">
        <f t="shared" si="238"/>
        <v>стр.103 гр.4 раздела 2 ф.0503195 &lt;&gt; стр.163 гр.5 раздела 2 ф.0531377 (за последний рабочий день отчетного месяца) - недопустимо.</v>
      </c>
      <c r="AD366" s="210" t="s">
        <v>123</v>
      </c>
      <c r="AE366" s="210" t="s">
        <v>123</v>
      </c>
      <c r="AF366" s="211"/>
      <c r="AG366" s="323">
        <v>45729.703043981484</v>
      </c>
      <c r="AH366" s="324" t="s">
        <v>4</v>
      </c>
      <c r="AI366" s="324" t="s">
        <v>123</v>
      </c>
      <c r="AJ366" s="199">
        <f t="shared" si="239"/>
        <v>1</v>
      </c>
      <c r="AK366" s="200">
        <f t="shared" si="240"/>
        <v>0</v>
      </c>
      <c r="AL366" s="200">
        <f t="shared" si="241"/>
        <v>0</v>
      </c>
      <c r="AM366" s="203" t="str">
        <f t="shared" si="242"/>
        <v>стр.103</v>
      </c>
      <c r="AN366" s="203" t="str">
        <f t="shared" si="243"/>
        <v/>
      </c>
      <c r="AO366" s="203" t="str">
        <f t="shared" si="244"/>
        <v xml:space="preserve"> гр.4</v>
      </c>
      <c r="AP366" s="203" t="str">
        <f t="shared" si="245"/>
        <v/>
      </c>
      <c r="AQ366" s="203" t="str">
        <f t="shared" si="246"/>
        <v xml:space="preserve"> раздела 2</v>
      </c>
      <c r="AR366" s="203" t="str">
        <f t="shared" si="247"/>
        <v xml:space="preserve"> ф.0503195</v>
      </c>
      <c r="AS366" s="204" t="str">
        <f t="shared" si="248"/>
        <v/>
      </c>
      <c r="AT366" s="203" t="str">
        <f t="shared" si="249"/>
        <v xml:space="preserve"> &lt;&gt;</v>
      </c>
      <c r="AU366" s="203" t="str">
        <f t="shared" si="250"/>
        <v xml:space="preserve"> стр.163</v>
      </c>
      <c r="AV366" s="203" t="str">
        <f t="shared" si="251"/>
        <v/>
      </c>
      <c r="AW366" s="203" t="str">
        <f t="shared" si="252"/>
        <v xml:space="preserve"> гр.5</v>
      </c>
      <c r="AX366" s="203" t="str">
        <f t="shared" si="253"/>
        <v/>
      </c>
      <c r="AY366" s="203" t="str">
        <f t="shared" si="254"/>
        <v xml:space="preserve"> раздела 2</v>
      </c>
      <c r="AZ366" s="203" t="str">
        <f t="shared" si="255"/>
        <v xml:space="preserve"> ф.0531377</v>
      </c>
      <c r="BA366" s="204" t="str">
        <f t="shared" si="256"/>
        <v xml:space="preserve"> (за последний рабочий день отчетного месяца)</v>
      </c>
      <c r="BB366" s="203" t="str">
        <f t="shared" si="257"/>
        <v xml:space="preserve"> - недопустимо.</v>
      </c>
    </row>
    <row r="367" spans="1:54" s="200" customFormat="1" ht="42.75" hidden="1" outlineLevel="1" x14ac:dyDescent="0.25">
      <c r="A367" s="197"/>
      <c r="B367" s="268" t="str">
        <f>"М"&amp;COUNTA($C$343:C367)&amp;"_"&amp;MID(I367,5,3)&amp;"_"&amp;MID(S367,5,3)</f>
        <v>М25_195_377</v>
      </c>
      <c r="C367" s="207" t="s">
        <v>116</v>
      </c>
      <c r="D367" s="207" t="s">
        <v>116</v>
      </c>
      <c r="E367" s="207" t="s">
        <v>117</v>
      </c>
      <c r="F367" s="207" t="s">
        <v>116</v>
      </c>
      <c r="G367" s="207" t="s">
        <v>116</v>
      </c>
      <c r="H367" s="207" t="s">
        <v>116</v>
      </c>
      <c r="I367" s="207" t="s">
        <v>172</v>
      </c>
      <c r="J367" s="207"/>
      <c r="K367" s="207"/>
      <c r="L367" s="207"/>
      <c r="M367" s="207" t="s">
        <v>131</v>
      </c>
      <c r="N367" s="207" t="s">
        <v>890</v>
      </c>
      <c r="O367" s="207"/>
      <c r="P367" s="207" t="s">
        <v>134</v>
      </c>
      <c r="Q367" s="207"/>
      <c r="R367" s="207" t="s">
        <v>122</v>
      </c>
      <c r="S367" s="207" t="s">
        <v>179</v>
      </c>
      <c r="T367" s="269" t="s">
        <v>1314</v>
      </c>
      <c r="U367" s="269" t="s">
        <v>180</v>
      </c>
      <c r="V367" s="207"/>
      <c r="W367" s="207" t="s">
        <v>131</v>
      </c>
      <c r="X367" s="269" t="s">
        <v>901</v>
      </c>
      <c r="Y367" s="372"/>
      <c r="Z367" s="207"/>
      <c r="AA367" s="317" t="s">
        <v>124</v>
      </c>
      <c r="AB367" s="207"/>
      <c r="AC367" s="209" t="str">
        <f t="shared" si="238"/>
        <v>стр.110 гр.4 раздела 2 ф.0503195 &lt;&gt; стр.170 гр.5 раздела 2 ф.0531377 (за последний рабочий день отчетного месяца) - недопустимо.</v>
      </c>
      <c r="AD367" s="210" t="s">
        <v>123</v>
      </c>
      <c r="AE367" s="210" t="s">
        <v>123</v>
      </c>
      <c r="AF367" s="211"/>
      <c r="AG367" s="323">
        <v>45729.703101851854</v>
      </c>
      <c r="AH367" s="324" t="s">
        <v>4</v>
      </c>
      <c r="AI367" s="324" t="s">
        <v>123</v>
      </c>
      <c r="AJ367" s="199">
        <f t="shared" si="239"/>
        <v>1</v>
      </c>
      <c r="AK367" s="200">
        <f t="shared" si="240"/>
        <v>0</v>
      </c>
      <c r="AL367" s="200">
        <f t="shared" si="241"/>
        <v>0</v>
      </c>
      <c r="AM367" s="203" t="str">
        <f t="shared" si="242"/>
        <v>стр.110</v>
      </c>
      <c r="AN367" s="203" t="str">
        <f t="shared" si="243"/>
        <v/>
      </c>
      <c r="AO367" s="203" t="str">
        <f t="shared" si="244"/>
        <v xml:space="preserve"> гр.4</v>
      </c>
      <c r="AP367" s="203" t="str">
        <f t="shared" si="245"/>
        <v/>
      </c>
      <c r="AQ367" s="203" t="str">
        <f t="shared" si="246"/>
        <v xml:space="preserve"> раздела 2</v>
      </c>
      <c r="AR367" s="203" t="str">
        <f t="shared" si="247"/>
        <v xml:space="preserve"> ф.0503195</v>
      </c>
      <c r="AS367" s="204" t="str">
        <f t="shared" si="248"/>
        <v/>
      </c>
      <c r="AT367" s="203" t="str">
        <f t="shared" si="249"/>
        <v xml:space="preserve"> &lt;&gt;</v>
      </c>
      <c r="AU367" s="203" t="str">
        <f t="shared" si="250"/>
        <v xml:space="preserve"> стр.170</v>
      </c>
      <c r="AV367" s="203" t="str">
        <f t="shared" si="251"/>
        <v/>
      </c>
      <c r="AW367" s="203" t="str">
        <f t="shared" si="252"/>
        <v xml:space="preserve"> гр.5</v>
      </c>
      <c r="AX367" s="203" t="str">
        <f t="shared" si="253"/>
        <v/>
      </c>
      <c r="AY367" s="203" t="str">
        <f t="shared" si="254"/>
        <v xml:space="preserve"> раздела 2</v>
      </c>
      <c r="AZ367" s="203" t="str">
        <f t="shared" si="255"/>
        <v xml:space="preserve"> ф.0531377</v>
      </c>
      <c r="BA367" s="204" t="str">
        <f t="shared" si="256"/>
        <v xml:space="preserve"> (за последний рабочий день отчетного месяца)</v>
      </c>
      <c r="BB367" s="203" t="str">
        <f t="shared" si="257"/>
        <v xml:space="preserve"> - недопустимо.</v>
      </c>
    </row>
    <row r="368" spans="1:54" s="200" customFormat="1" ht="42.75" hidden="1" outlineLevel="1" x14ac:dyDescent="0.25">
      <c r="A368" s="197"/>
      <c r="B368" s="268" t="str">
        <f>"М"&amp;COUNTA($C$343:C368)&amp;"_"&amp;MID(I368,5,3)&amp;"_"&amp;MID(S368,5,3)</f>
        <v>М26_195_377</v>
      </c>
      <c r="C368" s="207" t="s">
        <v>116</v>
      </c>
      <c r="D368" s="207" t="s">
        <v>116</v>
      </c>
      <c r="E368" s="207" t="s">
        <v>117</v>
      </c>
      <c r="F368" s="207" t="s">
        <v>116</v>
      </c>
      <c r="G368" s="207" t="s">
        <v>116</v>
      </c>
      <c r="H368" s="207" t="s">
        <v>116</v>
      </c>
      <c r="I368" s="207" t="s">
        <v>172</v>
      </c>
      <c r="J368" s="207"/>
      <c r="K368" s="207"/>
      <c r="L368" s="207"/>
      <c r="M368" s="207" t="s">
        <v>131</v>
      </c>
      <c r="N368" s="207" t="s">
        <v>892</v>
      </c>
      <c r="O368" s="207"/>
      <c r="P368" s="207" t="s">
        <v>134</v>
      </c>
      <c r="Q368" s="207"/>
      <c r="R368" s="207" t="s">
        <v>122</v>
      </c>
      <c r="S368" s="207" t="s">
        <v>179</v>
      </c>
      <c r="T368" s="269" t="s">
        <v>1314</v>
      </c>
      <c r="U368" s="269" t="s">
        <v>180</v>
      </c>
      <c r="V368" s="207"/>
      <c r="W368" s="207" t="s">
        <v>131</v>
      </c>
      <c r="X368" s="269" t="s">
        <v>677</v>
      </c>
      <c r="Y368" s="372"/>
      <c r="Z368" s="207"/>
      <c r="AA368" s="317" t="s">
        <v>124</v>
      </c>
      <c r="AB368" s="207"/>
      <c r="AC368" s="209" t="str">
        <f t="shared" si="238"/>
        <v>стр.120 гр.4 раздела 2 ф.0503195 &lt;&gt; стр.180 гр.5 раздела 2 ф.0531377 (за последний рабочий день отчетного месяца) - недопустимо.</v>
      </c>
      <c r="AD368" s="210" t="s">
        <v>123</v>
      </c>
      <c r="AE368" s="210" t="s">
        <v>123</v>
      </c>
      <c r="AF368" s="211"/>
      <c r="AG368" s="323">
        <v>45729.703148148146</v>
      </c>
      <c r="AH368" s="324" t="s">
        <v>4</v>
      </c>
      <c r="AI368" s="324" t="s">
        <v>123</v>
      </c>
      <c r="AJ368" s="199">
        <f t="shared" si="239"/>
        <v>1</v>
      </c>
      <c r="AK368" s="200">
        <f t="shared" si="240"/>
        <v>0</v>
      </c>
      <c r="AL368" s="200">
        <f t="shared" si="241"/>
        <v>0</v>
      </c>
      <c r="AM368" s="203" t="str">
        <f t="shared" si="242"/>
        <v>стр.120</v>
      </c>
      <c r="AN368" s="203" t="str">
        <f t="shared" si="243"/>
        <v/>
      </c>
      <c r="AO368" s="203" t="str">
        <f t="shared" si="244"/>
        <v xml:space="preserve"> гр.4</v>
      </c>
      <c r="AP368" s="203" t="str">
        <f t="shared" si="245"/>
        <v/>
      </c>
      <c r="AQ368" s="203" t="str">
        <f t="shared" si="246"/>
        <v xml:space="preserve"> раздела 2</v>
      </c>
      <c r="AR368" s="203" t="str">
        <f t="shared" si="247"/>
        <v xml:space="preserve"> ф.0503195</v>
      </c>
      <c r="AS368" s="204" t="str">
        <f t="shared" si="248"/>
        <v/>
      </c>
      <c r="AT368" s="203" t="str">
        <f t="shared" si="249"/>
        <v xml:space="preserve"> &lt;&gt;</v>
      </c>
      <c r="AU368" s="203" t="str">
        <f t="shared" si="250"/>
        <v xml:space="preserve"> стр.180</v>
      </c>
      <c r="AV368" s="203" t="str">
        <f t="shared" si="251"/>
        <v/>
      </c>
      <c r="AW368" s="203" t="str">
        <f t="shared" si="252"/>
        <v xml:space="preserve"> гр.5</v>
      </c>
      <c r="AX368" s="203" t="str">
        <f t="shared" si="253"/>
        <v/>
      </c>
      <c r="AY368" s="203" t="str">
        <f t="shared" si="254"/>
        <v xml:space="preserve"> раздела 2</v>
      </c>
      <c r="AZ368" s="203" t="str">
        <f t="shared" si="255"/>
        <v xml:space="preserve"> ф.0531377</v>
      </c>
      <c r="BA368" s="204" t="str">
        <f t="shared" si="256"/>
        <v xml:space="preserve"> (за последний рабочий день отчетного месяца)</v>
      </c>
      <c r="BB368" s="203" t="str">
        <f t="shared" si="257"/>
        <v xml:space="preserve"> - недопустимо.</v>
      </c>
    </row>
    <row r="369" spans="1:54" s="200" customFormat="1" ht="42.75" hidden="1" outlineLevel="1" x14ac:dyDescent="0.25">
      <c r="A369" s="197"/>
      <c r="B369" s="268" t="str">
        <f>"М"&amp;COUNTA($C$343:C369)&amp;"_"&amp;MID(I369,5,3)&amp;"_"&amp;MID(S369,5,3)</f>
        <v>М27_195_377</v>
      </c>
      <c r="C369" s="207" t="s">
        <v>116</v>
      </c>
      <c r="D369" s="207" t="s">
        <v>116</v>
      </c>
      <c r="E369" s="207" t="s">
        <v>117</v>
      </c>
      <c r="F369" s="207" t="s">
        <v>116</v>
      </c>
      <c r="G369" s="207" t="s">
        <v>116</v>
      </c>
      <c r="H369" s="207" t="s">
        <v>116</v>
      </c>
      <c r="I369" s="207" t="s">
        <v>172</v>
      </c>
      <c r="J369" s="207"/>
      <c r="K369" s="207"/>
      <c r="L369" s="207"/>
      <c r="M369" s="207" t="s">
        <v>131</v>
      </c>
      <c r="N369" s="207" t="s">
        <v>1185</v>
      </c>
      <c r="O369" s="207"/>
      <c r="P369" s="207" t="s">
        <v>134</v>
      </c>
      <c r="Q369" s="207"/>
      <c r="R369" s="207" t="s">
        <v>122</v>
      </c>
      <c r="S369" s="207" t="s">
        <v>179</v>
      </c>
      <c r="T369" s="269" t="s">
        <v>1314</v>
      </c>
      <c r="U369" s="269" t="s">
        <v>180</v>
      </c>
      <c r="V369" s="207"/>
      <c r="W369" s="207" t="s">
        <v>131</v>
      </c>
      <c r="X369" s="269" t="s">
        <v>1325</v>
      </c>
      <c r="Y369" s="372"/>
      <c r="Z369" s="207"/>
      <c r="AA369" s="317" t="s">
        <v>124</v>
      </c>
      <c r="AB369" s="207"/>
      <c r="AC369" s="209" t="str">
        <f t="shared" si="238"/>
        <v>стр.121 гр.4 раздела 2 ф.0503195 &lt;&gt; стр.181 гр.5 раздела 2 ф.0531377 (за последний рабочий день отчетного месяца) - недопустимо.</v>
      </c>
      <c r="AD369" s="210" t="s">
        <v>123</v>
      </c>
      <c r="AE369" s="210" t="s">
        <v>123</v>
      </c>
      <c r="AF369" s="211"/>
      <c r="AG369" s="323">
        <v>45729.703194444446</v>
      </c>
      <c r="AH369" s="324" t="s">
        <v>4</v>
      </c>
      <c r="AI369" s="324" t="s">
        <v>123</v>
      </c>
      <c r="AJ369" s="199">
        <f t="shared" si="239"/>
        <v>1</v>
      </c>
      <c r="AK369" s="200">
        <f t="shared" si="240"/>
        <v>0</v>
      </c>
      <c r="AL369" s="200">
        <f t="shared" si="241"/>
        <v>0</v>
      </c>
      <c r="AM369" s="203" t="str">
        <f t="shared" si="242"/>
        <v>стр.121</v>
      </c>
      <c r="AN369" s="203" t="str">
        <f t="shared" si="243"/>
        <v/>
      </c>
      <c r="AO369" s="203" t="str">
        <f t="shared" si="244"/>
        <v xml:space="preserve"> гр.4</v>
      </c>
      <c r="AP369" s="203" t="str">
        <f t="shared" si="245"/>
        <v/>
      </c>
      <c r="AQ369" s="203" t="str">
        <f t="shared" si="246"/>
        <v xml:space="preserve"> раздела 2</v>
      </c>
      <c r="AR369" s="203" t="str">
        <f t="shared" si="247"/>
        <v xml:space="preserve"> ф.0503195</v>
      </c>
      <c r="AS369" s="204" t="str">
        <f t="shared" si="248"/>
        <v/>
      </c>
      <c r="AT369" s="203" t="str">
        <f t="shared" si="249"/>
        <v xml:space="preserve"> &lt;&gt;</v>
      </c>
      <c r="AU369" s="203" t="str">
        <f t="shared" si="250"/>
        <v xml:space="preserve"> стр.181</v>
      </c>
      <c r="AV369" s="203" t="str">
        <f t="shared" si="251"/>
        <v/>
      </c>
      <c r="AW369" s="203" t="str">
        <f t="shared" si="252"/>
        <v xml:space="preserve"> гр.5</v>
      </c>
      <c r="AX369" s="203" t="str">
        <f t="shared" si="253"/>
        <v/>
      </c>
      <c r="AY369" s="203" t="str">
        <f t="shared" si="254"/>
        <v xml:space="preserve"> раздела 2</v>
      </c>
      <c r="AZ369" s="203" t="str">
        <f t="shared" si="255"/>
        <v xml:space="preserve"> ф.0531377</v>
      </c>
      <c r="BA369" s="204" t="str">
        <f t="shared" si="256"/>
        <v xml:space="preserve"> (за последний рабочий день отчетного месяца)</v>
      </c>
      <c r="BB369" s="203" t="str">
        <f t="shared" si="257"/>
        <v xml:space="preserve"> - недопустимо.</v>
      </c>
    </row>
    <row r="370" spans="1:54" s="200" customFormat="1" ht="42.75" hidden="1" outlineLevel="1" x14ac:dyDescent="0.25">
      <c r="A370" s="197"/>
      <c r="B370" s="268" t="str">
        <f>"М"&amp;COUNTA($C$343:C370)&amp;"_"&amp;MID(I370,5,3)&amp;"_"&amp;MID(S370,5,3)</f>
        <v>М28_195_377</v>
      </c>
      <c r="C370" s="207" t="s">
        <v>116</v>
      </c>
      <c r="D370" s="207" t="s">
        <v>116</v>
      </c>
      <c r="E370" s="207" t="s">
        <v>117</v>
      </c>
      <c r="F370" s="207" t="s">
        <v>116</v>
      </c>
      <c r="G370" s="207" t="s">
        <v>116</v>
      </c>
      <c r="H370" s="207" t="s">
        <v>116</v>
      </c>
      <c r="I370" s="207" t="s">
        <v>172</v>
      </c>
      <c r="J370" s="207"/>
      <c r="K370" s="207"/>
      <c r="L370" s="207"/>
      <c r="M370" s="207" t="s">
        <v>131</v>
      </c>
      <c r="N370" s="207" t="s">
        <v>1186</v>
      </c>
      <c r="O370" s="207"/>
      <c r="P370" s="207" t="s">
        <v>134</v>
      </c>
      <c r="Q370" s="207"/>
      <c r="R370" s="207" t="s">
        <v>122</v>
      </c>
      <c r="S370" s="207" t="s">
        <v>179</v>
      </c>
      <c r="T370" s="269" t="s">
        <v>1314</v>
      </c>
      <c r="U370" s="269" t="s">
        <v>180</v>
      </c>
      <c r="V370" s="207"/>
      <c r="W370" s="207" t="s">
        <v>131</v>
      </c>
      <c r="X370" s="269" t="s">
        <v>1326</v>
      </c>
      <c r="Y370" s="372"/>
      <c r="Z370" s="207"/>
      <c r="AA370" s="317" t="s">
        <v>124</v>
      </c>
      <c r="AB370" s="207"/>
      <c r="AC370" s="209" t="str">
        <f t="shared" si="238"/>
        <v>стр.122 гр.4 раздела 2 ф.0503195 &lt;&gt; стр.182 гр.5 раздела 2 ф.0531377 (за последний рабочий день отчетного месяца) - недопустимо.</v>
      </c>
      <c r="AD370" s="210" t="s">
        <v>123</v>
      </c>
      <c r="AE370" s="210" t="s">
        <v>123</v>
      </c>
      <c r="AF370" s="211"/>
      <c r="AG370" s="323">
        <v>45729.703240740739</v>
      </c>
      <c r="AH370" s="324" t="s">
        <v>4</v>
      </c>
      <c r="AI370" s="324" t="s">
        <v>123</v>
      </c>
      <c r="AJ370" s="199">
        <f t="shared" si="239"/>
        <v>1</v>
      </c>
      <c r="AK370" s="200">
        <f t="shared" si="240"/>
        <v>0</v>
      </c>
      <c r="AL370" s="200">
        <f t="shared" si="241"/>
        <v>0</v>
      </c>
      <c r="AM370" s="203" t="str">
        <f t="shared" si="242"/>
        <v>стр.122</v>
      </c>
      <c r="AN370" s="203" t="str">
        <f t="shared" si="243"/>
        <v/>
      </c>
      <c r="AO370" s="203" t="str">
        <f t="shared" si="244"/>
        <v xml:space="preserve"> гр.4</v>
      </c>
      <c r="AP370" s="203" t="str">
        <f t="shared" si="245"/>
        <v/>
      </c>
      <c r="AQ370" s="203" t="str">
        <f t="shared" si="246"/>
        <v xml:space="preserve"> раздела 2</v>
      </c>
      <c r="AR370" s="203" t="str">
        <f t="shared" si="247"/>
        <v xml:space="preserve"> ф.0503195</v>
      </c>
      <c r="AS370" s="204" t="str">
        <f t="shared" si="248"/>
        <v/>
      </c>
      <c r="AT370" s="203" t="str">
        <f t="shared" si="249"/>
        <v xml:space="preserve"> &lt;&gt;</v>
      </c>
      <c r="AU370" s="203" t="str">
        <f t="shared" si="250"/>
        <v xml:space="preserve"> стр.182</v>
      </c>
      <c r="AV370" s="203" t="str">
        <f t="shared" si="251"/>
        <v/>
      </c>
      <c r="AW370" s="203" t="str">
        <f t="shared" si="252"/>
        <v xml:space="preserve"> гр.5</v>
      </c>
      <c r="AX370" s="203" t="str">
        <f t="shared" si="253"/>
        <v/>
      </c>
      <c r="AY370" s="203" t="str">
        <f t="shared" si="254"/>
        <v xml:space="preserve"> раздела 2</v>
      </c>
      <c r="AZ370" s="203" t="str">
        <f t="shared" si="255"/>
        <v xml:space="preserve"> ф.0531377</v>
      </c>
      <c r="BA370" s="204" t="str">
        <f t="shared" si="256"/>
        <v xml:space="preserve"> (за последний рабочий день отчетного месяца)</v>
      </c>
      <c r="BB370" s="203" t="str">
        <f t="shared" si="257"/>
        <v xml:space="preserve"> - недопустимо.</v>
      </c>
    </row>
    <row r="371" spans="1:54" s="200" customFormat="1" ht="42.75" hidden="1" outlineLevel="1" x14ac:dyDescent="0.25">
      <c r="A371" s="197"/>
      <c r="B371" s="268" t="str">
        <f>"М"&amp;COUNTA($C$343:C371)&amp;"_"&amp;MID(I371,5,3)&amp;"_"&amp;MID(S371,5,3)</f>
        <v>М29_195_377</v>
      </c>
      <c r="C371" s="207" t="s">
        <v>116</v>
      </c>
      <c r="D371" s="207" t="s">
        <v>116</v>
      </c>
      <c r="E371" s="207" t="s">
        <v>117</v>
      </c>
      <c r="F371" s="207" t="s">
        <v>116</v>
      </c>
      <c r="G371" s="207" t="s">
        <v>116</v>
      </c>
      <c r="H371" s="207" t="s">
        <v>116</v>
      </c>
      <c r="I371" s="207" t="s">
        <v>172</v>
      </c>
      <c r="J371" s="207"/>
      <c r="K371" s="207"/>
      <c r="L371" s="207"/>
      <c r="M371" s="207" t="s">
        <v>131</v>
      </c>
      <c r="N371" s="207" t="s">
        <v>1327</v>
      </c>
      <c r="O371" s="207"/>
      <c r="P371" s="207" t="s">
        <v>134</v>
      </c>
      <c r="Q371" s="207"/>
      <c r="R371" s="207" t="s">
        <v>122</v>
      </c>
      <c r="S371" s="207" t="s">
        <v>179</v>
      </c>
      <c r="T371" s="269" t="s">
        <v>1314</v>
      </c>
      <c r="U371" s="269" t="s">
        <v>180</v>
      </c>
      <c r="V371" s="207"/>
      <c r="W371" s="207" t="s">
        <v>131</v>
      </c>
      <c r="X371" s="269" t="s">
        <v>1328</v>
      </c>
      <c r="Y371" s="372"/>
      <c r="Z371" s="207"/>
      <c r="AA371" s="317" t="s">
        <v>124</v>
      </c>
      <c r="AB371" s="207"/>
      <c r="AC371" s="209" t="str">
        <f t="shared" si="238"/>
        <v>стр.123 гр.4 раздела 2 ф.0503195 &lt;&gt; стр.183 гр.5 раздела 2 ф.0531377 (за последний рабочий день отчетного месяца) - недопустимо.</v>
      </c>
      <c r="AD371" s="210" t="s">
        <v>123</v>
      </c>
      <c r="AE371" s="210" t="s">
        <v>123</v>
      </c>
      <c r="AF371" s="211"/>
      <c r="AG371" s="323">
        <v>45729.703287037039</v>
      </c>
      <c r="AH371" s="324" t="s">
        <v>4</v>
      </c>
      <c r="AI371" s="324" t="s">
        <v>123</v>
      </c>
      <c r="AJ371" s="199">
        <f t="shared" si="239"/>
        <v>1</v>
      </c>
      <c r="AK371" s="200">
        <f t="shared" si="240"/>
        <v>0</v>
      </c>
      <c r="AL371" s="200">
        <f t="shared" si="241"/>
        <v>0</v>
      </c>
      <c r="AM371" s="203" t="str">
        <f t="shared" si="242"/>
        <v>стр.123</v>
      </c>
      <c r="AN371" s="203" t="str">
        <f t="shared" si="243"/>
        <v/>
      </c>
      <c r="AO371" s="203" t="str">
        <f t="shared" si="244"/>
        <v xml:space="preserve"> гр.4</v>
      </c>
      <c r="AP371" s="203" t="str">
        <f t="shared" si="245"/>
        <v/>
      </c>
      <c r="AQ371" s="203" t="str">
        <f t="shared" si="246"/>
        <v xml:space="preserve"> раздела 2</v>
      </c>
      <c r="AR371" s="203" t="str">
        <f t="shared" si="247"/>
        <v xml:space="preserve"> ф.0503195</v>
      </c>
      <c r="AS371" s="204" t="str">
        <f t="shared" si="248"/>
        <v/>
      </c>
      <c r="AT371" s="203" t="str">
        <f t="shared" si="249"/>
        <v xml:space="preserve"> &lt;&gt;</v>
      </c>
      <c r="AU371" s="203" t="str">
        <f t="shared" si="250"/>
        <v xml:space="preserve"> стр.183</v>
      </c>
      <c r="AV371" s="203" t="str">
        <f t="shared" si="251"/>
        <v/>
      </c>
      <c r="AW371" s="203" t="str">
        <f t="shared" si="252"/>
        <v xml:space="preserve"> гр.5</v>
      </c>
      <c r="AX371" s="203" t="str">
        <f t="shared" si="253"/>
        <v/>
      </c>
      <c r="AY371" s="203" t="str">
        <f t="shared" si="254"/>
        <v xml:space="preserve"> раздела 2</v>
      </c>
      <c r="AZ371" s="203" t="str">
        <f t="shared" si="255"/>
        <v xml:space="preserve"> ф.0531377</v>
      </c>
      <c r="BA371" s="204" t="str">
        <f t="shared" si="256"/>
        <v xml:space="preserve"> (за последний рабочий день отчетного месяца)</v>
      </c>
      <c r="BB371" s="203" t="str">
        <f t="shared" si="257"/>
        <v xml:space="preserve"> - недопустимо.</v>
      </c>
    </row>
    <row r="372" spans="1:54" s="200" customFormat="1" ht="42.75" hidden="1" outlineLevel="1" x14ac:dyDescent="0.25">
      <c r="A372" s="197"/>
      <c r="B372" s="268" t="str">
        <f>"М"&amp;COUNTA($C$343:C372)&amp;"_"&amp;MID(I372,5,3)&amp;"_"&amp;MID(S372,5,3)</f>
        <v>М30_195_377</v>
      </c>
      <c r="C372" s="207" t="s">
        <v>116</v>
      </c>
      <c r="D372" s="207" t="s">
        <v>116</v>
      </c>
      <c r="E372" s="207" t="s">
        <v>117</v>
      </c>
      <c r="F372" s="207" t="s">
        <v>116</v>
      </c>
      <c r="G372" s="207" t="s">
        <v>116</v>
      </c>
      <c r="H372" s="207" t="s">
        <v>116</v>
      </c>
      <c r="I372" s="207" t="s">
        <v>172</v>
      </c>
      <c r="J372" s="269"/>
      <c r="K372" s="207"/>
      <c r="L372" s="207"/>
      <c r="M372" s="207" t="s">
        <v>131</v>
      </c>
      <c r="N372" s="207" t="s">
        <v>1329</v>
      </c>
      <c r="O372" s="207"/>
      <c r="P372" s="207" t="s">
        <v>134</v>
      </c>
      <c r="Q372" s="207"/>
      <c r="R372" s="207" t="s">
        <v>122</v>
      </c>
      <c r="S372" s="207" t="s">
        <v>179</v>
      </c>
      <c r="T372" s="269" t="s">
        <v>1314</v>
      </c>
      <c r="U372" s="269" t="s">
        <v>180</v>
      </c>
      <c r="V372" s="207"/>
      <c r="W372" s="207" t="s">
        <v>131</v>
      </c>
      <c r="X372" s="269" t="s">
        <v>1330</v>
      </c>
      <c r="Y372" s="372"/>
      <c r="Z372" s="207"/>
      <c r="AA372" s="317" t="s">
        <v>124</v>
      </c>
      <c r="AB372" s="207"/>
      <c r="AC372" s="209" t="str">
        <f t="shared" si="238"/>
        <v>стр.124 гр.4 раздела 2 ф.0503195 &lt;&gt; стр.184 гр.5 раздела 2 ф.0531377 (за последний рабочий день отчетного месяца) - недопустимо.</v>
      </c>
      <c r="AD372" s="210" t="s">
        <v>123</v>
      </c>
      <c r="AE372" s="210" t="s">
        <v>123</v>
      </c>
      <c r="AF372" s="211"/>
      <c r="AG372" s="323">
        <v>45729.703333333331</v>
      </c>
      <c r="AH372" s="324" t="s">
        <v>4</v>
      </c>
      <c r="AI372" s="324" t="s">
        <v>123</v>
      </c>
      <c r="AJ372" s="199">
        <f t="shared" si="239"/>
        <v>1</v>
      </c>
      <c r="AK372" s="200">
        <f t="shared" si="240"/>
        <v>0</v>
      </c>
      <c r="AL372" s="200">
        <f t="shared" si="241"/>
        <v>0</v>
      </c>
      <c r="AM372" s="203" t="str">
        <f t="shared" si="242"/>
        <v>стр.124</v>
      </c>
      <c r="AN372" s="203" t="str">
        <f t="shared" si="243"/>
        <v/>
      </c>
      <c r="AO372" s="203" t="str">
        <f t="shared" si="244"/>
        <v xml:space="preserve"> гр.4</v>
      </c>
      <c r="AP372" s="203" t="str">
        <f t="shared" si="245"/>
        <v/>
      </c>
      <c r="AQ372" s="203" t="str">
        <f t="shared" si="246"/>
        <v xml:space="preserve"> раздела 2</v>
      </c>
      <c r="AR372" s="203" t="str">
        <f t="shared" si="247"/>
        <v xml:space="preserve"> ф.0503195</v>
      </c>
      <c r="AS372" s="204" t="str">
        <f t="shared" si="248"/>
        <v/>
      </c>
      <c r="AT372" s="203" t="str">
        <f t="shared" si="249"/>
        <v xml:space="preserve"> &lt;&gt;</v>
      </c>
      <c r="AU372" s="203" t="str">
        <f t="shared" si="250"/>
        <v xml:space="preserve"> стр.184</v>
      </c>
      <c r="AV372" s="203" t="str">
        <f t="shared" si="251"/>
        <v/>
      </c>
      <c r="AW372" s="203" t="str">
        <f t="shared" si="252"/>
        <v xml:space="preserve"> гр.5</v>
      </c>
      <c r="AX372" s="203" t="str">
        <f t="shared" si="253"/>
        <v/>
      </c>
      <c r="AY372" s="203" t="str">
        <f t="shared" si="254"/>
        <v xml:space="preserve"> раздела 2</v>
      </c>
      <c r="AZ372" s="203" t="str">
        <f t="shared" si="255"/>
        <v xml:space="preserve"> ф.0531377</v>
      </c>
      <c r="BA372" s="204" t="str">
        <f t="shared" si="256"/>
        <v xml:space="preserve"> (за последний рабочий день отчетного месяца)</v>
      </c>
      <c r="BB372" s="203" t="str">
        <f t="shared" si="257"/>
        <v xml:space="preserve"> - недопустимо.</v>
      </c>
    </row>
    <row r="373" spans="1:54" s="200" customFormat="1" ht="75" hidden="1" outlineLevel="1" x14ac:dyDescent="0.25">
      <c r="A373" s="197"/>
      <c r="B373" s="268" t="str">
        <f>"М"&amp;COUNTA($C$343:C373)&amp;"_"&amp;MID(I373,5,3)&amp;"_"&amp;MID(S373,5,3)</f>
        <v>М31_195_377</v>
      </c>
      <c r="C373" s="207" t="s">
        <v>116</v>
      </c>
      <c r="D373" s="207" t="s">
        <v>116</v>
      </c>
      <c r="E373" s="207" t="s">
        <v>117</v>
      </c>
      <c r="F373" s="207" t="s">
        <v>116</v>
      </c>
      <c r="G373" s="207" t="s">
        <v>116</v>
      </c>
      <c r="H373" s="207" t="s">
        <v>116</v>
      </c>
      <c r="I373" s="207" t="s">
        <v>172</v>
      </c>
      <c r="J373" s="207" t="s">
        <v>1312</v>
      </c>
      <c r="K373" s="207"/>
      <c r="L373" s="207"/>
      <c r="M373" s="207" t="s">
        <v>131</v>
      </c>
      <c r="N373" s="207" t="s">
        <v>894</v>
      </c>
      <c r="O373" s="207"/>
      <c r="P373" s="207" t="s">
        <v>134</v>
      </c>
      <c r="Q373" s="207"/>
      <c r="R373" s="207" t="s">
        <v>122</v>
      </c>
      <c r="S373" s="207" t="s">
        <v>179</v>
      </c>
      <c r="T373" s="269" t="s">
        <v>1314</v>
      </c>
      <c r="U373" s="269" t="s">
        <v>180</v>
      </c>
      <c r="V373" s="207"/>
      <c r="W373" s="207" t="s">
        <v>131</v>
      </c>
      <c r="X373" s="269" t="s">
        <v>682</v>
      </c>
      <c r="Y373" s="372"/>
      <c r="Z373" s="207"/>
      <c r="AA373" s="317" t="s">
        <v>124</v>
      </c>
      <c r="AB373" s="207"/>
      <c r="AC373" s="209" t="str">
        <f t="shared" si="238"/>
        <v>стр.130 гр.4 раздела 2 ф.0503195 (кроме отчета на 1 января текущего финансового года) &lt;&gt; стр.190 гр.5 раздела 2 ф.0531377 (за последний рабочий день отчетного месяца) - недопустимо.</v>
      </c>
      <c r="AD373" s="210" t="s">
        <v>123</v>
      </c>
      <c r="AE373" s="210" t="s">
        <v>123</v>
      </c>
      <c r="AF373" s="211"/>
      <c r="AG373" s="323">
        <v>45729.703402777777</v>
      </c>
      <c r="AH373" s="324" t="s">
        <v>4</v>
      </c>
      <c r="AI373" s="324" t="s">
        <v>123</v>
      </c>
      <c r="AJ373" s="199">
        <f t="shared" si="239"/>
        <v>1</v>
      </c>
      <c r="AK373" s="200">
        <f t="shared" si="240"/>
        <v>0</v>
      </c>
      <c r="AL373" s="200">
        <f t="shared" si="241"/>
        <v>0</v>
      </c>
      <c r="AM373" s="203" t="str">
        <f t="shared" si="242"/>
        <v>стр.130</v>
      </c>
      <c r="AN373" s="203" t="str">
        <f t="shared" si="243"/>
        <v/>
      </c>
      <c r="AO373" s="203" t="str">
        <f t="shared" si="244"/>
        <v xml:space="preserve"> гр.4</v>
      </c>
      <c r="AP373" s="203" t="str">
        <f t="shared" si="245"/>
        <v/>
      </c>
      <c r="AQ373" s="203" t="str">
        <f t="shared" si="246"/>
        <v xml:space="preserve"> раздела 2</v>
      </c>
      <c r="AR373" s="203" t="str">
        <f t="shared" si="247"/>
        <v xml:space="preserve"> ф.0503195</v>
      </c>
      <c r="AS373" s="204" t="str">
        <f t="shared" si="248"/>
        <v xml:space="preserve"> (кроме отчета на 1 января текущего финансового года)</v>
      </c>
      <c r="AT373" s="203" t="str">
        <f t="shared" si="249"/>
        <v xml:space="preserve"> &lt;&gt;</v>
      </c>
      <c r="AU373" s="203" t="str">
        <f t="shared" si="250"/>
        <v xml:space="preserve"> стр.190</v>
      </c>
      <c r="AV373" s="203" t="str">
        <f t="shared" si="251"/>
        <v/>
      </c>
      <c r="AW373" s="203" t="str">
        <f t="shared" si="252"/>
        <v xml:space="preserve"> гр.5</v>
      </c>
      <c r="AX373" s="203" t="str">
        <f t="shared" si="253"/>
        <v/>
      </c>
      <c r="AY373" s="203" t="str">
        <f t="shared" si="254"/>
        <v xml:space="preserve"> раздела 2</v>
      </c>
      <c r="AZ373" s="203" t="str">
        <f t="shared" si="255"/>
        <v xml:space="preserve"> ф.0531377</v>
      </c>
      <c r="BA373" s="204" t="str">
        <f t="shared" si="256"/>
        <v xml:space="preserve"> (за последний рабочий день отчетного месяца)</v>
      </c>
      <c r="BB373" s="203" t="str">
        <f t="shared" si="257"/>
        <v xml:space="preserve"> - недопустимо.</v>
      </c>
    </row>
    <row r="374" spans="1:54" s="200" customFormat="1" ht="75" hidden="1" outlineLevel="1" x14ac:dyDescent="0.25">
      <c r="A374" s="197"/>
      <c r="B374" s="268" t="str">
        <f>"М"&amp;COUNTA($C$343:C374)&amp;"_"&amp;MID(I374,5,3)&amp;"_"&amp;MID(S374,5,3)</f>
        <v>М32_195_377</v>
      </c>
      <c r="C374" s="207" t="s">
        <v>116</v>
      </c>
      <c r="D374" s="207" t="s">
        <v>116</v>
      </c>
      <c r="E374" s="207" t="s">
        <v>117</v>
      </c>
      <c r="F374" s="207" t="s">
        <v>116</v>
      </c>
      <c r="G374" s="207" t="s">
        <v>116</v>
      </c>
      <c r="H374" s="207" t="s">
        <v>116</v>
      </c>
      <c r="I374" s="207" t="s">
        <v>172</v>
      </c>
      <c r="J374" s="207" t="s">
        <v>1312</v>
      </c>
      <c r="K374" s="207"/>
      <c r="L374" s="207"/>
      <c r="M374" s="207" t="s">
        <v>131</v>
      </c>
      <c r="N374" s="207" t="s">
        <v>896</v>
      </c>
      <c r="O374" s="207"/>
      <c r="P374" s="207" t="s">
        <v>134</v>
      </c>
      <c r="Q374" s="207"/>
      <c r="R374" s="207" t="s">
        <v>122</v>
      </c>
      <c r="S374" s="207" t="s">
        <v>179</v>
      </c>
      <c r="T374" s="269" t="s">
        <v>1314</v>
      </c>
      <c r="U374" s="269" t="s">
        <v>180</v>
      </c>
      <c r="V374" s="207"/>
      <c r="W374" s="207" t="s">
        <v>131</v>
      </c>
      <c r="X374" s="269" t="s">
        <v>293</v>
      </c>
      <c r="Y374" s="372"/>
      <c r="Z374" s="207"/>
      <c r="AA374" s="317" t="s">
        <v>124</v>
      </c>
      <c r="AB374" s="207"/>
      <c r="AC374" s="209" t="str">
        <f t="shared" si="238"/>
        <v>стр.140 гр.4 раздела 2 ф.0503195 (кроме отчета на 1 января текущего финансового года) &lt;&gt; стр.200 гр.5 раздела 2 ф.0531377 (за последний рабочий день отчетного месяца) - недопустимо.</v>
      </c>
      <c r="AD374" s="210" t="s">
        <v>123</v>
      </c>
      <c r="AE374" s="210" t="s">
        <v>123</v>
      </c>
      <c r="AF374" s="211"/>
      <c r="AG374" s="323">
        <v>45729.703460648147</v>
      </c>
      <c r="AH374" s="324" t="s">
        <v>4</v>
      </c>
      <c r="AI374" s="324" t="s">
        <v>123</v>
      </c>
      <c r="AJ374" s="199">
        <f t="shared" si="239"/>
        <v>1</v>
      </c>
      <c r="AK374" s="200">
        <f t="shared" si="240"/>
        <v>0</v>
      </c>
      <c r="AL374" s="200">
        <f t="shared" si="241"/>
        <v>0</v>
      </c>
      <c r="AM374" s="203" t="str">
        <f t="shared" si="242"/>
        <v>стр.140</v>
      </c>
      <c r="AN374" s="203" t="str">
        <f t="shared" si="243"/>
        <v/>
      </c>
      <c r="AO374" s="203" t="str">
        <f t="shared" si="244"/>
        <v xml:space="preserve"> гр.4</v>
      </c>
      <c r="AP374" s="203" t="str">
        <f t="shared" si="245"/>
        <v/>
      </c>
      <c r="AQ374" s="203" t="str">
        <f t="shared" si="246"/>
        <v xml:space="preserve"> раздела 2</v>
      </c>
      <c r="AR374" s="203" t="str">
        <f t="shared" si="247"/>
        <v xml:space="preserve"> ф.0503195</v>
      </c>
      <c r="AS374" s="204" t="str">
        <f t="shared" si="248"/>
        <v xml:space="preserve"> (кроме отчета на 1 января текущего финансового года)</v>
      </c>
      <c r="AT374" s="203" t="str">
        <f t="shared" si="249"/>
        <v xml:space="preserve"> &lt;&gt;</v>
      </c>
      <c r="AU374" s="203" t="str">
        <f t="shared" si="250"/>
        <v xml:space="preserve"> стр.200</v>
      </c>
      <c r="AV374" s="203" t="str">
        <f t="shared" si="251"/>
        <v/>
      </c>
      <c r="AW374" s="203" t="str">
        <f t="shared" si="252"/>
        <v xml:space="preserve"> гр.5</v>
      </c>
      <c r="AX374" s="203" t="str">
        <f t="shared" si="253"/>
        <v/>
      </c>
      <c r="AY374" s="203" t="str">
        <f t="shared" si="254"/>
        <v xml:space="preserve"> раздела 2</v>
      </c>
      <c r="AZ374" s="203" t="str">
        <f t="shared" si="255"/>
        <v xml:space="preserve"> ф.0531377</v>
      </c>
      <c r="BA374" s="204" t="str">
        <f t="shared" si="256"/>
        <v xml:space="preserve"> (за последний рабочий день отчетного месяца)</v>
      </c>
      <c r="BB374" s="203" t="str">
        <f t="shared" si="257"/>
        <v xml:space="preserve"> - недопустимо.</v>
      </c>
    </row>
    <row r="375" spans="1:54" s="200" customFormat="1" ht="42.75" hidden="1" outlineLevel="1" x14ac:dyDescent="0.25">
      <c r="A375" s="197"/>
      <c r="B375" s="268" t="str">
        <f>"М"&amp;COUNTA($C$343:C375)&amp;"_"&amp;MID(I375,5,3)&amp;"_"&amp;MID(S375,5,3)</f>
        <v>М33_195_377</v>
      </c>
      <c r="C375" s="207" t="s">
        <v>116</v>
      </c>
      <c r="D375" s="207" t="s">
        <v>116</v>
      </c>
      <c r="E375" s="207" t="s">
        <v>117</v>
      </c>
      <c r="F375" s="207" t="s">
        <v>116</v>
      </c>
      <c r="G375" s="207" t="s">
        <v>116</v>
      </c>
      <c r="H375" s="207" t="s">
        <v>116</v>
      </c>
      <c r="I375" s="207" t="s">
        <v>172</v>
      </c>
      <c r="J375" s="273"/>
      <c r="K375" s="207"/>
      <c r="L375" s="207"/>
      <c r="M375" s="207" t="s">
        <v>131</v>
      </c>
      <c r="N375" s="207" t="s">
        <v>674</v>
      </c>
      <c r="O375" s="207"/>
      <c r="P375" s="207" t="s">
        <v>134</v>
      </c>
      <c r="Q375" s="207"/>
      <c r="R375" s="207" t="s">
        <v>122</v>
      </c>
      <c r="S375" s="207" t="s">
        <v>179</v>
      </c>
      <c r="T375" s="269" t="s">
        <v>1314</v>
      </c>
      <c r="U375" s="269" t="s">
        <v>180</v>
      </c>
      <c r="V375" s="207"/>
      <c r="W375" s="207" t="s">
        <v>131</v>
      </c>
      <c r="X375" s="269" t="s">
        <v>618</v>
      </c>
      <c r="Y375" s="372"/>
      <c r="Z375" s="207"/>
      <c r="AA375" s="317" t="s">
        <v>124</v>
      </c>
      <c r="AB375" s="207"/>
      <c r="AC375" s="209" t="str">
        <f t="shared" si="238"/>
        <v>стр.150 гр.4 раздела 2 ф.0503195 &lt;&gt; стр.210 гр.5 раздела 2 ф.0531377 (за последний рабочий день отчетного месяца) - недопустимо.</v>
      </c>
      <c r="AD375" s="210" t="s">
        <v>123</v>
      </c>
      <c r="AE375" s="210" t="s">
        <v>123</v>
      </c>
      <c r="AF375" s="211"/>
      <c r="AG375" s="323">
        <v>45729.703506944446</v>
      </c>
      <c r="AH375" s="324" t="s">
        <v>4</v>
      </c>
      <c r="AI375" s="324" t="s">
        <v>123</v>
      </c>
      <c r="AJ375" s="199">
        <f t="shared" si="239"/>
        <v>1</v>
      </c>
      <c r="AK375" s="200">
        <f t="shared" si="240"/>
        <v>0</v>
      </c>
      <c r="AL375" s="200">
        <f t="shared" si="241"/>
        <v>0</v>
      </c>
      <c r="AM375" s="203" t="str">
        <f t="shared" si="242"/>
        <v>стр.150</v>
      </c>
      <c r="AN375" s="203" t="str">
        <f t="shared" si="243"/>
        <v/>
      </c>
      <c r="AO375" s="203" t="str">
        <f t="shared" si="244"/>
        <v xml:space="preserve"> гр.4</v>
      </c>
      <c r="AP375" s="203" t="str">
        <f t="shared" si="245"/>
        <v/>
      </c>
      <c r="AQ375" s="203" t="str">
        <f t="shared" si="246"/>
        <v xml:space="preserve"> раздела 2</v>
      </c>
      <c r="AR375" s="203" t="str">
        <f t="shared" si="247"/>
        <v xml:space="preserve"> ф.0503195</v>
      </c>
      <c r="AS375" s="204" t="str">
        <f t="shared" si="248"/>
        <v/>
      </c>
      <c r="AT375" s="203" t="str">
        <f t="shared" si="249"/>
        <v xml:space="preserve"> &lt;&gt;</v>
      </c>
      <c r="AU375" s="203" t="str">
        <f t="shared" si="250"/>
        <v xml:space="preserve"> стр.210</v>
      </c>
      <c r="AV375" s="203" t="str">
        <f t="shared" si="251"/>
        <v/>
      </c>
      <c r="AW375" s="203" t="str">
        <f t="shared" si="252"/>
        <v xml:space="preserve"> гр.5</v>
      </c>
      <c r="AX375" s="203" t="str">
        <f t="shared" si="253"/>
        <v/>
      </c>
      <c r="AY375" s="203" t="str">
        <f t="shared" si="254"/>
        <v xml:space="preserve"> раздела 2</v>
      </c>
      <c r="AZ375" s="203" t="str">
        <f t="shared" si="255"/>
        <v xml:space="preserve"> ф.0531377</v>
      </c>
      <c r="BA375" s="204" t="str">
        <f t="shared" si="256"/>
        <v xml:space="preserve"> (за последний рабочий день отчетного месяца)</v>
      </c>
      <c r="BB375" s="203" t="str">
        <f t="shared" si="257"/>
        <v xml:space="preserve"> - недопустимо.</v>
      </c>
    </row>
    <row r="376" spans="1:54" s="200" customFormat="1" ht="42.75" hidden="1" outlineLevel="1" x14ac:dyDescent="0.25">
      <c r="A376" s="197"/>
      <c r="B376" s="268" t="str">
        <f>"М"&amp;COUNTA($C$343:C376)&amp;"_"&amp;MID(I376,5,3)&amp;"_"&amp;MID(S376,5,3)</f>
        <v>М34_195_377</v>
      </c>
      <c r="C376" s="207" t="s">
        <v>116</v>
      </c>
      <c r="D376" s="207" t="s">
        <v>116</v>
      </c>
      <c r="E376" s="207" t="s">
        <v>117</v>
      </c>
      <c r="F376" s="207" t="s">
        <v>116</v>
      </c>
      <c r="G376" s="207" t="s">
        <v>116</v>
      </c>
      <c r="H376" s="207" t="s">
        <v>116</v>
      </c>
      <c r="I376" s="207" t="s">
        <v>172</v>
      </c>
      <c r="J376" s="207"/>
      <c r="K376" s="207"/>
      <c r="L376" s="207"/>
      <c r="M376" s="207" t="s">
        <v>131</v>
      </c>
      <c r="N376" s="207" t="s">
        <v>899</v>
      </c>
      <c r="O376" s="207"/>
      <c r="P376" s="207" t="s">
        <v>134</v>
      </c>
      <c r="Q376" s="207"/>
      <c r="R376" s="207" t="s">
        <v>122</v>
      </c>
      <c r="S376" s="207" t="s">
        <v>179</v>
      </c>
      <c r="T376" s="269" t="s">
        <v>1314</v>
      </c>
      <c r="U376" s="269" t="s">
        <v>180</v>
      </c>
      <c r="V376" s="207"/>
      <c r="W376" s="207" t="s">
        <v>131</v>
      </c>
      <c r="X376" s="269" t="s">
        <v>689</v>
      </c>
      <c r="Y376" s="372"/>
      <c r="Z376" s="207"/>
      <c r="AA376" s="317" t="s">
        <v>124</v>
      </c>
      <c r="AB376" s="207"/>
      <c r="AC376" s="209" t="str">
        <f t="shared" si="238"/>
        <v>стр.160 гр.4 раздела 2 ф.0503195 &lt;&gt; стр.220 гр.5 раздела 2 ф.0531377 (за последний рабочий день отчетного месяца) - недопустимо.</v>
      </c>
      <c r="AD376" s="210" t="s">
        <v>123</v>
      </c>
      <c r="AE376" s="210" t="s">
        <v>123</v>
      </c>
      <c r="AF376" s="211"/>
      <c r="AG376" s="323">
        <v>45729.703564814816</v>
      </c>
      <c r="AH376" s="324" t="s">
        <v>4</v>
      </c>
      <c r="AI376" s="324" t="s">
        <v>123</v>
      </c>
      <c r="AJ376" s="199">
        <f t="shared" si="239"/>
        <v>1</v>
      </c>
      <c r="AK376" s="200">
        <f t="shared" si="240"/>
        <v>0</v>
      </c>
      <c r="AL376" s="200">
        <f t="shared" si="241"/>
        <v>0</v>
      </c>
      <c r="AM376" s="203" t="str">
        <f t="shared" si="242"/>
        <v>стр.160</v>
      </c>
      <c r="AN376" s="203" t="str">
        <f t="shared" si="243"/>
        <v/>
      </c>
      <c r="AO376" s="203" t="str">
        <f t="shared" si="244"/>
        <v xml:space="preserve"> гр.4</v>
      </c>
      <c r="AP376" s="203" t="str">
        <f t="shared" si="245"/>
        <v/>
      </c>
      <c r="AQ376" s="203" t="str">
        <f t="shared" si="246"/>
        <v xml:space="preserve"> раздела 2</v>
      </c>
      <c r="AR376" s="203" t="str">
        <f t="shared" si="247"/>
        <v xml:space="preserve"> ф.0503195</v>
      </c>
      <c r="AS376" s="204" t="str">
        <f t="shared" si="248"/>
        <v/>
      </c>
      <c r="AT376" s="203" t="str">
        <f t="shared" si="249"/>
        <v xml:space="preserve"> &lt;&gt;</v>
      </c>
      <c r="AU376" s="203" t="str">
        <f t="shared" si="250"/>
        <v xml:space="preserve"> стр.220</v>
      </c>
      <c r="AV376" s="203" t="str">
        <f t="shared" si="251"/>
        <v/>
      </c>
      <c r="AW376" s="203" t="str">
        <f t="shared" si="252"/>
        <v xml:space="preserve"> гр.5</v>
      </c>
      <c r="AX376" s="203" t="str">
        <f t="shared" si="253"/>
        <v/>
      </c>
      <c r="AY376" s="203" t="str">
        <f t="shared" si="254"/>
        <v xml:space="preserve"> раздела 2</v>
      </c>
      <c r="AZ376" s="203" t="str">
        <f t="shared" si="255"/>
        <v xml:space="preserve"> ф.0531377</v>
      </c>
      <c r="BA376" s="204" t="str">
        <f t="shared" si="256"/>
        <v xml:space="preserve"> (за последний рабочий день отчетного месяца)</v>
      </c>
      <c r="BB376" s="203" t="str">
        <f t="shared" si="257"/>
        <v xml:space="preserve"> - недопустимо.</v>
      </c>
    </row>
    <row r="377" spans="1:54" s="200" customFormat="1" ht="75" hidden="1" outlineLevel="1" x14ac:dyDescent="0.25">
      <c r="A377" s="197"/>
      <c r="B377" s="268" t="str">
        <f>"М"&amp;COUNTA($C$343:C377)&amp;"_"&amp;MID(I377,5,3)&amp;"_"&amp;MID(S377,5,3)</f>
        <v>М35_195_377</v>
      </c>
      <c r="C377" s="207" t="s">
        <v>116</v>
      </c>
      <c r="D377" s="207" t="s">
        <v>116</v>
      </c>
      <c r="E377" s="207" t="s">
        <v>117</v>
      </c>
      <c r="F377" s="207" t="s">
        <v>116</v>
      </c>
      <c r="G377" s="207" t="s">
        <v>116</v>
      </c>
      <c r="H377" s="207" t="s">
        <v>116</v>
      </c>
      <c r="I377" s="207" t="s">
        <v>172</v>
      </c>
      <c r="J377" s="286" t="s">
        <v>1312</v>
      </c>
      <c r="K377" s="207"/>
      <c r="L377" s="207"/>
      <c r="M377" s="207" t="s">
        <v>131</v>
      </c>
      <c r="N377" s="207" t="s">
        <v>901</v>
      </c>
      <c r="O377" s="207"/>
      <c r="P377" s="207" t="s">
        <v>134</v>
      </c>
      <c r="Q377" s="207"/>
      <c r="R377" s="207" t="s">
        <v>122</v>
      </c>
      <c r="S377" s="207" t="s">
        <v>179</v>
      </c>
      <c r="T377" s="269" t="s">
        <v>1314</v>
      </c>
      <c r="U377" s="269" t="s">
        <v>180</v>
      </c>
      <c r="V377" s="207"/>
      <c r="W377" s="207" t="s">
        <v>131</v>
      </c>
      <c r="X377" s="269" t="s">
        <v>629</v>
      </c>
      <c r="Y377" s="372"/>
      <c r="Z377" s="207"/>
      <c r="AA377" s="317" t="s">
        <v>124</v>
      </c>
      <c r="AB377" s="207"/>
      <c r="AC377" s="209" t="str">
        <f t="shared" si="238"/>
        <v>стр.170 гр.4 раздела 2 ф.0503195 (кроме отчета на 1 января текущего финансового года) &lt;&gt; стр.230 гр.5 раздела 2 ф.0531377 (за последний рабочий день отчетного месяца) - недопустимо.</v>
      </c>
      <c r="AD377" s="210" t="s">
        <v>123</v>
      </c>
      <c r="AE377" s="210" t="s">
        <v>123</v>
      </c>
      <c r="AF377" s="211"/>
      <c r="AG377" s="323">
        <v>45729.703611111108</v>
      </c>
      <c r="AH377" s="324" t="s">
        <v>4</v>
      </c>
      <c r="AI377" s="324" t="s">
        <v>123</v>
      </c>
      <c r="AJ377" s="199">
        <f t="shared" si="239"/>
        <v>1</v>
      </c>
      <c r="AK377" s="200">
        <f t="shared" si="240"/>
        <v>0</v>
      </c>
      <c r="AL377" s="200">
        <f t="shared" si="241"/>
        <v>0</v>
      </c>
      <c r="AM377" s="203" t="str">
        <f t="shared" si="242"/>
        <v>стр.170</v>
      </c>
      <c r="AN377" s="203" t="str">
        <f t="shared" si="243"/>
        <v/>
      </c>
      <c r="AO377" s="203" t="str">
        <f t="shared" si="244"/>
        <v xml:space="preserve"> гр.4</v>
      </c>
      <c r="AP377" s="203" t="str">
        <f t="shared" si="245"/>
        <v/>
      </c>
      <c r="AQ377" s="203" t="str">
        <f t="shared" si="246"/>
        <v xml:space="preserve"> раздела 2</v>
      </c>
      <c r="AR377" s="203" t="str">
        <f t="shared" si="247"/>
        <v xml:space="preserve"> ф.0503195</v>
      </c>
      <c r="AS377" s="204" t="str">
        <f t="shared" si="248"/>
        <v xml:space="preserve"> (кроме отчета на 1 января текущего финансового года)</v>
      </c>
      <c r="AT377" s="203" t="str">
        <f t="shared" si="249"/>
        <v xml:space="preserve"> &lt;&gt;</v>
      </c>
      <c r="AU377" s="203" t="str">
        <f t="shared" si="250"/>
        <v xml:space="preserve"> стр.230</v>
      </c>
      <c r="AV377" s="203" t="str">
        <f t="shared" si="251"/>
        <v/>
      </c>
      <c r="AW377" s="203" t="str">
        <f t="shared" si="252"/>
        <v xml:space="preserve"> гр.5</v>
      </c>
      <c r="AX377" s="203" t="str">
        <f t="shared" si="253"/>
        <v/>
      </c>
      <c r="AY377" s="203" t="str">
        <f t="shared" si="254"/>
        <v xml:space="preserve"> раздела 2</v>
      </c>
      <c r="AZ377" s="203" t="str">
        <f t="shared" si="255"/>
        <v xml:space="preserve"> ф.0531377</v>
      </c>
      <c r="BA377" s="204" t="str">
        <f t="shared" si="256"/>
        <v xml:space="preserve"> (за последний рабочий день отчетного месяца)</v>
      </c>
      <c r="BB377" s="203" t="str">
        <f t="shared" si="257"/>
        <v xml:space="preserve"> - недопустимо.</v>
      </c>
    </row>
    <row r="378" spans="1:54" s="200" customFormat="1" ht="90" hidden="1" outlineLevel="1" x14ac:dyDescent="0.25">
      <c r="A378" s="197"/>
      <c r="B378" s="268" t="str">
        <f>"М"&amp;COUNTA($C$343:C378)&amp;"_"&amp;MID(I378,5,3)&amp;"_"&amp;MID(S378,5,3)</f>
        <v>М36_195_377</v>
      </c>
      <c r="C378" s="207" t="s">
        <v>116</v>
      </c>
      <c r="D378" s="207" t="s">
        <v>116</v>
      </c>
      <c r="E378" s="207" t="s">
        <v>117</v>
      </c>
      <c r="F378" s="207" t="s">
        <v>116</v>
      </c>
      <c r="G378" s="207" t="s">
        <v>116</v>
      </c>
      <c r="H378" s="207" t="s">
        <v>116</v>
      </c>
      <c r="I378" s="207" t="s">
        <v>172</v>
      </c>
      <c r="J378" s="269" t="s">
        <v>1309</v>
      </c>
      <c r="K378" s="207"/>
      <c r="L378" s="207"/>
      <c r="M378" s="207" t="s">
        <v>131</v>
      </c>
      <c r="N378" s="207" t="s">
        <v>901</v>
      </c>
      <c r="O378" s="207"/>
      <c r="P378" s="207" t="s">
        <v>134</v>
      </c>
      <c r="Q378" s="207"/>
      <c r="R378" s="207" t="s">
        <v>122</v>
      </c>
      <c r="S378" s="207" t="s">
        <v>179</v>
      </c>
      <c r="T378" s="269" t="s">
        <v>1361</v>
      </c>
      <c r="U378" s="322" t="s">
        <v>1496</v>
      </c>
      <c r="V378" s="207"/>
      <c r="W378" s="207" t="s">
        <v>131</v>
      </c>
      <c r="X378" s="269" t="s">
        <v>629</v>
      </c>
      <c r="Y378" s="372"/>
      <c r="Z378" s="207"/>
      <c r="AA378" s="207" t="s">
        <v>143</v>
      </c>
      <c r="AB378" s="207"/>
      <c r="AC378" s="209" t="str">
        <f t="shared" si="238"/>
        <v>стр.170 гр.4 раздела 2 ф.0503195 (на 1 января текущего финансового года) &lt;&gt; стр.230 гр.8 раздела 2 ф.0531377 (за последний день текущего финансового года + за последний день дополнительного периода отчетного финансового года) - недопустимо.</v>
      </c>
      <c r="AD378" s="340" t="s">
        <v>116</v>
      </c>
      <c r="AE378" s="340" t="s">
        <v>116</v>
      </c>
      <c r="AF378" s="211"/>
      <c r="AG378" s="323">
        <v>45309.503182870372</v>
      </c>
      <c r="AH378" s="324" t="s">
        <v>4</v>
      </c>
      <c r="AI378" s="324" t="s">
        <v>123</v>
      </c>
      <c r="AJ378" s="199">
        <f t="shared" si="239"/>
        <v>1</v>
      </c>
      <c r="AK378" s="200">
        <f t="shared" si="240"/>
        <v>0</v>
      </c>
      <c r="AL378" s="200">
        <f t="shared" si="241"/>
        <v>0</v>
      </c>
      <c r="AM378" s="203" t="str">
        <f t="shared" si="242"/>
        <v>стр.170</v>
      </c>
      <c r="AN378" s="203" t="str">
        <f t="shared" si="243"/>
        <v/>
      </c>
      <c r="AO378" s="203" t="str">
        <f t="shared" si="244"/>
        <v xml:space="preserve"> гр.4</v>
      </c>
      <c r="AP378" s="203" t="str">
        <f t="shared" si="245"/>
        <v/>
      </c>
      <c r="AQ378" s="203" t="str">
        <f t="shared" si="246"/>
        <v xml:space="preserve"> раздела 2</v>
      </c>
      <c r="AR378" s="203" t="str">
        <f t="shared" si="247"/>
        <v xml:space="preserve"> ф.0503195</v>
      </c>
      <c r="AS378" s="204" t="str">
        <f t="shared" si="248"/>
        <v xml:space="preserve"> (на 1 января текущего финансового года)</v>
      </c>
      <c r="AT378" s="203" t="str">
        <f t="shared" si="249"/>
        <v xml:space="preserve"> &lt;&gt;</v>
      </c>
      <c r="AU378" s="203" t="str">
        <f t="shared" si="250"/>
        <v xml:space="preserve"> стр.230</v>
      </c>
      <c r="AV378" s="203" t="str">
        <f t="shared" si="251"/>
        <v/>
      </c>
      <c r="AW378" s="203" t="str">
        <f t="shared" si="252"/>
        <v xml:space="preserve"> гр.8</v>
      </c>
      <c r="AX378" s="203" t="str">
        <f t="shared" si="253"/>
        <v/>
      </c>
      <c r="AY378" s="203" t="str">
        <f t="shared" si="254"/>
        <v xml:space="preserve"> раздела 2</v>
      </c>
      <c r="AZ378" s="203" t="str">
        <f t="shared" si="255"/>
        <v xml:space="preserve"> ф.0531377</v>
      </c>
      <c r="BA378" s="204" t="str">
        <f t="shared" si="256"/>
        <v xml:space="preserve"> (за последний день текущего финансового года + за последний день дополнительного периода отчетного финансового года)</v>
      </c>
      <c r="BB378" s="203" t="str">
        <f t="shared" si="257"/>
        <v xml:space="preserve"> - недопустимо.</v>
      </c>
    </row>
    <row r="379" spans="1:54" s="457" customFormat="1" ht="42.75" hidden="1" outlineLevel="1" x14ac:dyDescent="0.25">
      <c r="A379" s="455"/>
      <c r="B379" s="471" t="str">
        <f>"М"&amp;COUNTA($C$343:C379)&amp;"_"&amp;MID(I379,5,3)&amp;"_"&amp;MID(S379,5,3)</f>
        <v>М37_195_377</v>
      </c>
      <c r="C379" s="317" t="s">
        <v>116</v>
      </c>
      <c r="D379" s="317" t="s">
        <v>116</v>
      </c>
      <c r="E379" s="317" t="s">
        <v>117</v>
      </c>
      <c r="F379" s="317" t="s">
        <v>116</v>
      </c>
      <c r="G379" s="317" t="s">
        <v>116</v>
      </c>
      <c r="H379" s="317" t="s">
        <v>116</v>
      </c>
      <c r="I379" s="460" t="s">
        <v>172</v>
      </c>
      <c r="J379" s="317"/>
      <c r="K379" s="317"/>
      <c r="L379" s="317"/>
      <c r="M379" s="460" t="s">
        <v>131</v>
      </c>
      <c r="N379" s="460" t="s">
        <v>1305</v>
      </c>
      <c r="O379" s="460"/>
      <c r="P379" s="460" t="s">
        <v>134</v>
      </c>
      <c r="Q379" s="460"/>
      <c r="R379" s="460" t="s">
        <v>122</v>
      </c>
      <c r="S379" s="461" t="s">
        <v>179</v>
      </c>
      <c r="T379" s="462" t="s">
        <v>1314</v>
      </c>
      <c r="U379" s="463" t="s">
        <v>180</v>
      </c>
      <c r="V379" s="464"/>
      <c r="W379" s="460" t="s">
        <v>131</v>
      </c>
      <c r="X379" s="465" t="s">
        <v>878</v>
      </c>
      <c r="Y379" s="465"/>
      <c r="Z379" s="460"/>
      <c r="AA379" s="317" t="s">
        <v>124</v>
      </c>
      <c r="AB379" s="460"/>
      <c r="AC379" s="466" t="str">
        <f t="shared" si="238"/>
        <v>стр.171 гр.4 раздела 2 ф.0503195 &lt;&gt; стр.231 гр.5 раздела 2 ф.0531377 (за последний рабочий день отчетного месяца) - недопустимо.</v>
      </c>
      <c r="AD379" s="467" t="s">
        <v>123</v>
      </c>
      <c r="AE379" s="467" t="s">
        <v>123</v>
      </c>
      <c r="AF379" s="468"/>
      <c r="AG379" s="469">
        <v>45729.705208333333</v>
      </c>
      <c r="AH379" s="470" t="s">
        <v>4</v>
      </c>
      <c r="AI379" s="470" t="s">
        <v>123</v>
      </c>
      <c r="AJ379" s="456">
        <f t="shared" si="239"/>
        <v>1</v>
      </c>
      <c r="AK379" s="457">
        <f t="shared" si="240"/>
        <v>0</v>
      </c>
      <c r="AL379" s="457">
        <f t="shared" si="241"/>
        <v>0</v>
      </c>
      <c r="AM379" s="458" t="str">
        <f t="shared" si="242"/>
        <v>стр.171</v>
      </c>
      <c r="AN379" s="458" t="str">
        <f t="shared" si="243"/>
        <v/>
      </c>
      <c r="AO379" s="458" t="str">
        <f t="shared" si="244"/>
        <v xml:space="preserve"> гр.4</v>
      </c>
      <c r="AP379" s="458" t="str">
        <f t="shared" si="245"/>
        <v/>
      </c>
      <c r="AQ379" s="458" t="str">
        <f t="shared" si="246"/>
        <v xml:space="preserve"> раздела 2</v>
      </c>
      <c r="AR379" s="458" t="str">
        <f t="shared" si="247"/>
        <v xml:space="preserve"> ф.0503195</v>
      </c>
      <c r="AS379" s="459" t="str">
        <f t="shared" si="248"/>
        <v/>
      </c>
      <c r="AT379" s="458" t="str">
        <f t="shared" si="249"/>
        <v xml:space="preserve"> &lt;&gt;</v>
      </c>
      <c r="AU379" s="458" t="str">
        <f t="shared" si="250"/>
        <v xml:space="preserve"> стр.231</v>
      </c>
      <c r="AV379" s="458" t="str">
        <f t="shared" si="251"/>
        <v/>
      </c>
      <c r="AW379" s="458" t="str">
        <f t="shared" si="252"/>
        <v xml:space="preserve"> гр.5</v>
      </c>
      <c r="AX379" s="458" t="str">
        <f t="shared" si="253"/>
        <v/>
      </c>
      <c r="AY379" s="458" t="str">
        <f t="shared" si="254"/>
        <v xml:space="preserve"> раздела 2</v>
      </c>
      <c r="AZ379" s="458" t="str">
        <f t="shared" si="255"/>
        <v xml:space="preserve"> ф.0531377</v>
      </c>
      <c r="BA379" s="459" t="str">
        <f t="shared" si="256"/>
        <v xml:space="preserve"> (за последний рабочий день отчетного месяца)</v>
      </c>
      <c r="BB379" s="458" t="str">
        <f t="shared" si="257"/>
        <v xml:space="preserve"> - недопустимо.</v>
      </c>
    </row>
    <row r="380" spans="1:54" s="200" customFormat="1" ht="42.75" hidden="1" outlineLevel="1" x14ac:dyDescent="0.25">
      <c r="A380" s="197"/>
      <c r="B380" s="268" t="str">
        <f>"М"&amp;COUNTA($C$343:C380)&amp;"_"&amp;MID(I380,5,3)&amp;"_"&amp;MID(S380,5,3)</f>
        <v>М38_195_377</v>
      </c>
      <c r="C380" s="207" t="s">
        <v>116</v>
      </c>
      <c r="D380" s="207" t="s">
        <v>116</v>
      </c>
      <c r="E380" s="207" t="s">
        <v>117</v>
      </c>
      <c r="F380" s="207" t="s">
        <v>116</v>
      </c>
      <c r="G380" s="207" t="s">
        <v>116</v>
      </c>
      <c r="H380" s="207" t="s">
        <v>116</v>
      </c>
      <c r="I380" s="207" t="s">
        <v>172</v>
      </c>
      <c r="J380" s="207"/>
      <c r="K380" s="207"/>
      <c r="L380" s="207"/>
      <c r="M380" s="207" t="s">
        <v>131</v>
      </c>
      <c r="N380" s="207" t="s">
        <v>1306</v>
      </c>
      <c r="O380" s="207"/>
      <c r="P380" s="207" t="s">
        <v>134</v>
      </c>
      <c r="Q380" s="207"/>
      <c r="R380" s="207" t="s">
        <v>122</v>
      </c>
      <c r="S380" s="207" t="s">
        <v>179</v>
      </c>
      <c r="T380" s="233" t="s">
        <v>1314</v>
      </c>
      <c r="U380" s="233" t="s">
        <v>180</v>
      </c>
      <c r="V380" s="207"/>
      <c r="W380" s="207" t="s">
        <v>131</v>
      </c>
      <c r="X380" s="269" t="s">
        <v>1331</v>
      </c>
      <c r="Y380" s="372"/>
      <c r="Z380" s="207"/>
      <c r="AA380" s="317" t="s">
        <v>124</v>
      </c>
      <c r="AB380" s="207"/>
      <c r="AC380" s="209" t="str">
        <f t="shared" si="238"/>
        <v>стр.172 гр.4 раздела 2 ф.0503195 &lt;&gt; стр.232 гр.5 раздела 2 ф.0531377 (за последний рабочий день отчетного месяца) - недопустимо.</v>
      </c>
      <c r="AD380" s="210" t="s">
        <v>123</v>
      </c>
      <c r="AE380" s="210" t="s">
        <v>123</v>
      </c>
      <c r="AF380" s="211"/>
      <c r="AG380" s="323">
        <v>45729.705243055556</v>
      </c>
      <c r="AH380" s="324" t="s">
        <v>4</v>
      </c>
      <c r="AI380" s="324" t="s">
        <v>123</v>
      </c>
      <c r="AJ380" s="199">
        <f t="shared" si="239"/>
        <v>1</v>
      </c>
      <c r="AK380" s="200">
        <f t="shared" si="240"/>
        <v>0</v>
      </c>
      <c r="AL380" s="200">
        <f t="shared" si="241"/>
        <v>0</v>
      </c>
      <c r="AM380" s="203" t="str">
        <f t="shared" si="242"/>
        <v>стр.172</v>
      </c>
      <c r="AN380" s="203" t="str">
        <f t="shared" si="243"/>
        <v/>
      </c>
      <c r="AO380" s="203" t="str">
        <f t="shared" si="244"/>
        <v xml:space="preserve"> гр.4</v>
      </c>
      <c r="AP380" s="203" t="str">
        <f t="shared" si="245"/>
        <v/>
      </c>
      <c r="AQ380" s="203" t="str">
        <f t="shared" si="246"/>
        <v xml:space="preserve"> раздела 2</v>
      </c>
      <c r="AR380" s="203" t="str">
        <f t="shared" si="247"/>
        <v xml:space="preserve"> ф.0503195</v>
      </c>
      <c r="AS380" s="204" t="str">
        <f t="shared" si="248"/>
        <v/>
      </c>
      <c r="AT380" s="203" t="str">
        <f t="shared" si="249"/>
        <v xml:space="preserve"> &lt;&gt;</v>
      </c>
      <c r="AU380" s="203" t="str">
        <f t="shared" si="250"/>
        <v xml:space="preserve"> стр.232</v>
      </c>
      <c r="AV380" s="203" t="str">
        <f t="shared" si="251"/>
        <v/>
      </c>
      <c r="AW380" s="203" t="str">
        <f t="shared" si="252"/>
        <v xml:space="preserve"> гр.5</v>
      </c>
      <c r="AX380" s="203" t="str">
        <f t="shared" si="253"/>
        <v/>
      </c>
      <c r="AY380" s="203" t="str">
        <f t="shared" si="254"/>
        <v xml:space="preserve"> раздела 2</v>
      </c>
      <c r="AZ380" s="203" t="str">
        <f t="shared" si="255"/>
        <v xml:space="preserve"> ф.0531377</v>
      </c>
      <c r="BA380" s="204" t="str">
        <f t="shared" si="256"/>
        <v xml:space="preserve"> (за последний рабочий день отчетного месяца)</v>
      </c>
      <c r="BB380" s="203" t="str">
        <f t="shared" si="257"/>
        <v xml:space="preserve"> - недопустимо.</v>
      </c>
    </row>
    <row r="381" spans="1:54" s="200" customFormat="1" ht="75" hidden="1" outlineLevel="1" x14ac:dyDescent="0.25">
      <c r="A381" s="197"/>
      <c r="B381" s="268" t="str">
        <f>"М"&amp;COUNTA($C$343:C381)&amp;"_"&amp;MID(I381,5,3)&amp;"_"&amp;MID(S381,5,3)</f>
        <v>М39_195_377</v>
      </c>
      <c r="C381" s="207" t="s">
        <v>116</v>
      </c>
      <c r="D381" s="207" t="s">
        <v>116</v>
      </c>
      <c r="E381" s="207" t="s">
        <v>117</v>
      </c>
      <c r="F381" s="207" t="s">
        <v>116</v>
      </c>
      <c r="G381" s="207" t="s">
        <v>116</v>
      </c>
      <c r="H381" s="207" t="s">
        <v>116</v>
      </c>
      <c r="I381" s="207" t="s">
        <v>172</v>
      </c>
      <c r="J381" s="317" t="s">
        <v>1312</v>
      </c>
      <c r="K381" s="207"/>
      <c r="L381" s="207"/>
      <c r="M381" s="207" t="s">
        <v>131</v>
      </c>
      <c r="N381" s="207" t="s">
        <v>1313</v>
      </c>
      <c r="O381" s="207"/>
      <c r="P381" s="207" t="s">
        <v>134</v>
      </c>
      <c r="Q381" s="207"/>
      <c r="R381" s="207" t="s">
        <v>122</v>
      </c>
      <c r="S381" s="207" t="s">
        <v>179</v>
      </c>
      <c r="T381" s="269" t="s">
        <v>1314</v>
      </c>
      <c r="U381" s="269" t="s">
        <v>180</v>
      </c>
      <c r="V381" s="207"/>
      <c r="W381" s="207" t="s">
        <v>131</v>
      </c>
      <c r="X381" s="618" t="s">
        <v>1980</v>
      </c>
      <c r="Y381" s="372"/>
      <c r="Z381" s="207"/>
      <c r="AA381" s="317" t="s">
        <v>124</v>
      </c>
      <c r="AB381" s="207"/>
      <c r="AC381" s="209" t="str">
        <f t="shared" si="238"/>
        <v>стр.173 гр.4 раздела 2 ф.0503195 (кроме отчета на 1 января текущего финансового года) &lt;&gt; стр.233 + 234+235 гр.5 раздела 2 ф.0531377 (за последний рабочий день отчетного месяца) - недопустимо.</v>
      </c>
      <c r="AD381" s="210" t="s">
        <v>123</v>
      </c>
      <c r="AE381" s="210" t="s">
        <v>123</v>
      </c>
      <c r="AF381" s="211"/>
      <c r="AG381" s="323">
        <v>45729.705312500002</v>
      </c>
      <c r="AH381" s="324" t="s">
        <v>4</v>
      </c>
      <c r="AI381" s="324" t="s">
        <v>123</v>
      </c>
      <c r="AJ381" s="199">
        <f t="shared" si="239"/>
        <v>1</v>
      </c>
      <c r="AK381" s="200">
        <f t="shared" si="240"/>
        <v>0</v>
      </c>
      <c r="AL381" s="200">
        <f t="shared" si="241"/>
        <v>0</v>
      </c>
      <c r="AM381" s="203" t="str">
        <f t="shared" si="242"/>
        <v>стр.173</v>
      </c>
      <c r="AN381" s="203" t="str">
        <f t="shared" si="243"/>
        <v/>
      </c>
      <c r="AO381" s="203" t="str">
        <f t="shared" si="244"/>
        <v xml:space="preserve"> гр.4</v>
      </c>
      <c r="AP381" s="203" t="str">
        <f t="shared" si="245"/>
        <v/>
      </c>
      <c r="AQ381" s="203" t="str">
        <f t="shared" si="246"/>
        <v xml:space="preserve"> раздела 2</v>
      </c>
      <c r="AR381" s="203" t="str">
        <f t="shared" si="247"/>
        <v xml:space="preserve"> ф.0503195</v>
      </c>
      <c r="AS381" s="204" t="str">
        <f t="shared" si="248"/>
        <v xml:space="preserve"> (кроме отчета на 1 января текущего финансового года)</v>
      </c>
      <c r="AT381" s="203" t="str">
        <f t="shared" si="249"/>
        <v xml:space="preserve"> &lt;&gt;</v>
      </c>
      <c r="AU381" s="203" t="str">
        <f t="shared" si="250"/>
        <v xml:space="preserve"> стр.233 + 234+235</v>
      </c>
      <c r="AV381" s="203" t="str">
        <f t="shared" si="251"/>
        <v/>
      </c>
      <c r="AW381" s="203" t="str">
        <f t="shared" si="252"/>
        <v xml:space="preserve"> гр.5</v>
      </c>
      <c r="AX381" s="203" t="str">
        <f t="shared" si="253"/>
        <v/>
      </c>
      <c r="AY381" s="203" t="str">
        <f t="shared" si="254"/>
        <v xml:space="preserve"> раздела 2</v>
      </c>
      <c r="AZ381" s="203" t="str">
        <f t="shared" si="255"/>
        <v xml:space="preserve"> ф.0531377</v>
      </c>
      <c r="BA381" s="204" t="str">
        <f t="shared" si="256"/>
        <v xml:space="preserve"> (за последний рабочий день отчетного месяца)</v>
      </c>
      <c r="BB381" s="203" t="str">
        <f t="shared" si="257"/>
        <v xml:space="preserve"> - недопустимо.</v>
      </c>
    </row>
    <row r="382" spans="1:54" s="200" customFormat="1" ht="75" hidden="1" outlineLevel="1" x14ac:dyDescent="0.25">
      <c r="A382" s="197"/>
      <c r="B382" s="268" t="str">
        <f>"М"&amp;COUNTA($C$343:C382)&amp;"_"&amp;MID(I382,5,3)&amp;"_"&amp;MID(S382,5,3)</f>
        <v>М40_195_377</v>
      </c>
      <c r="C382" s="207" t="s">
        <v>116</v>
      </c>
      <c r="D382" s="207" t="s">
        <v>116</v>
      </c>
      <c r="E382" s="207" t="s">
        <v>117</v>
      </c>
      <c r="F382" s="207" t="s">
        <v>116</v>
      </c>
      <c r="G382" s="207" t="s">
        <v>116</v>
      </c>
      <c r="H382" s="207" t="s">
        <v>116</v>
      </c>
      <c r="I382" s="207" t="s">
        <v>172</v>
      </c>
      <c r="J382" s="286" t="s">
        <v>1312</v>
      </c>
      <c r="K382" s="207"/>
      <c r="L382" s="207"/>
      <c r="M382" s="207" t="s">
        <v>131</v>
      </c>
      <c r="N382" s="207" t="s">
        <v>677</v>
      </c>
      <c r="O382" s="207"/>
      <c r="P382" s="207" t="s">
        <v>134</v>
      </c>
      <c r="Q382" s="207"/>
      <c r="R382" s="207" t="s">
        <v>122</v>
      </c>
      <c r="S382" s="207" t="s">
        <v>179</v>
      </c>
      <c r="T382" s="269" t="s">
        <v>1314</v>
      </c>
      <c r="U382" s="269" t="s">
        <v>180</v>
      </c>
      <c r="V382" s="207"/>
      <c r="W382" s="207" t="s">
        <v>131</v>
      </c>
      <c r="X382" s="269" t="s">
        <v>905</v>
      </c>
      <c r="Y382" s="372"/>
      <c r="Z382" s="207"/>
      <c r="AA382" s="317" t="s">
        <v>124</v>
      </c>
      <c r="AB382" s="207"/>
      <c r="AC382" s="209" t="str">
        <f t="shared" si="238"/>
        <v>стр.180 гр.4 раздела 2 ф.0503195 (кроме отчета на 1 января текущего финансового года) &lt;&gt; стр.240 гр.5 раздела 2 ф.0531377 (за последний рабочий день отчетного месяца) - недопустимо.</v>
      </c>
      <c r="AD382" s="210" t="s">
        <v>123</v>
      </c>
      <c r="AE382" s="210" t="s">
        <v>123</v>
      </c>
      <c r="AF382" s="211"/>
      <c r="AG382" s="323">
        <v>45729.705370370371</v>
      </c>
      <c r="AH382" s="324" t="s">
        <v>4</v>
      </c>
      <c r="AI382" s="324" t="s">
        <v>123</v>
      </c>
      <c r="AJ382" s="199">
        <f t="shared" si="239"/>
        <v>1</v>
      </c>
      <c r="AK382" s="200">
        <f t="shared" si="240"/>
        <v>0</v>
      </c>
      <c r="AL382" s="200">
        <f t="shared" si="241"/>
        <v>0</v>
      </c>
      <c r="AM382" s="203" t="str">
        <f t="shared" si="242"/>
        <v>стр.180</v>
      </c>
      <c r="AN382" s="203" t="str">
        <f t="shared" si="243"/>
        <v/>
      </c>
      <c r="AO382" s="203" t="str">
        <f t="shared" si="244"/>
        <v xml:space="preserve"> гр.4</v>
      </c>
      <c r="AP382" s="203" t="str">
        <f t="shared" si="245"/>
        <v/>
      </c>
      <c r="AQ382" s="203" t="str">
        <f t="shared" si="246"/>
        <v xml:space="preserve"> раздела 2</v>
      </c>
      <c r="AR382" s="203" t="str">
        <f t="shared" si="247"/>
        <v xml:space="preserve"> ф.0503195</v>
      </c>
      <c r="AS382" s="204" t="str">
        <f t="shared" si="248"/>
        <v xml:space="preserve"> (кроме отчета на 1 января текущего финансового года)</v>
      </c>
      <c r="AT382" s="203" t="str">
        <f t="shared" si="249"/>
        <v xml:space="preserve"> &lt;&gt;</v>
      </c>
      <c r="AU382" s="203" t="str">
        <f t="shared" si="250"/>
        <v xml:space="preserve"> стр.240</v>
      </c>
      <c r="AV382" s="203" t="str">
        <f t="shared" si="251"/>
        <v/>
      </c>
      <c r="AW382" s="203" t="str">
        <f t="shared" si="252"/>
        <v xml:space="preserve"> гр.5</v>
      </c>
      <c r="AX382" s="203" t="str">
        <f t="shared" si="253"/>
        <v/>
      </c>
      <c r="AY382" s="203" t="str">
        <f t="shared" si="254"/>
        <v xml:space="preserve"> раздела 2</v>
      </c>
      <c r="AZ382" s="203" t="str">
        <f t="shared" si="255"/>
        <v xml:space="preserve"> ф.0531377</v>
      </c>
      <c r="BA382" s="204" t="str">
        <f t="shared" si="256"/>
        <v xml:space="preserve"> (за последний рабочий день отчетного месяца)</v>
      </c>
      <c r="BB382" s="203" t="str">
        <f t="shared" si="257"/>
        <v xml:space="preserve"> - недопустимо.</v>
      </c>
    </row>
    <row r="383" spans="1:54" s="200" customFormat="1" ht="90" hidden="1" outlineLevel="1" x14ac:dyDescent="0.25">
      <c r="A383" s="197"/>
      <c r="B383" s="268" t="str">
        <f>"М"&amp;COUNTA($C$343:C383)&amp;"_"&amp;MID(I383,5,3)&amp;"_"&amp;MID(S383,5,3)</f>
        <v>М41_195_377</v>
      </c>
      <c r="C383" s="207" t="s">
        <v>116</v>
      </c>
      <c r="D383" s="207" t="s">
        <v>116</v>
      </c>
      <c r="E383" s="207" t="s">
        <v>117</v>
      </c>
      <c r="F383" s="207" t="s">
        <v>116</v>
      </c>
      <c r="G383" s="207" t="s">
        <v>116</v>
      </c>
      <c r="H383" s="207" t="s">
        <v>116</v>
      </c>
      <c r="I383" s="207" t="s">
        <v>172</v>
      </c>
      <c r="J383" s="269" t="s">
        <v>1309</v>
      </c>
      <c r="K383" s="207"/>
      <c r="L383" s="207"/>
      <c r="M383" s="207" t="s">
        <v>131</v>
      </c>
      <c r="N383" s="207" t="s">
        <v>677</v>
      </c>
      <c r="O383" s="207"/>
      <c r="P383" s="207" t="s">
        <v>134</v>
      </c>
      <c r="Q383" s="207"/>
      <c r="R383" s="207" t="s">
        <v>122</v>
      </c>
      <c r="S383" s="207" t="s">
        <v>179</v>
      </c>
      <c r="T383" s="269" t="s">
        <v>1361</v>
      </c>
      <c r="U383" s="321" t="s">
        <v>1496</v>
      </c>
      <c r="V383" s="207"/>
      <c r="W383" s="207" t="s">
        <v>131</v>
      </c>
      <c r="X383" s="269" t="s">
        <v>905</v>
      </c>
      <c r="Y383" s="372"/>
      <c r="Z383" s="207"/>
      <c r="AA383" s="207" t="s">
        <v>143</v>
      </c>
      <c r="AB383" s="207"/>
      <c r="AC383" s="209" t="str">
        <f t="shared" si="238"/>
        <v>стр.180 гр.4 раздела 2 ф.0503195 (на 1 января текущего финансового года) &lt;&gt; стр.240 гр.8 раздела 2 ф.0531377 (за последний день текущего финансового года + за последний день дополнительного периода отчетного финансового года) - недопустимо.</v>
      </c>
      <c r="AD383" s="210" t="s">
        <v>123</v>
      </c>
      <c r="AE383" s="210" t="s">
        <v>123</v>
      </c>
      <c r="AF383" s="211"/>
      <c r="AG383" s="323"/>
      <c r="AH383" s="324" t="s">
        <v>4</v>
      </c>
      <c r="AI383" s="324" t="s">
        <v>123</v>
      </c>
      <c r="AJ383" s="199">
        <f t="shared" si="239"/>
        <v>1</v>
      </c>
      <c r="AK383" s="200">
        <f t="shared" si="240"/>
        <v>0</v>
      </c>
      <c r="AL383" s="200">
        <f t="shared" si="241"/>
        <v>0</v>
      </c>
      <c r="AM383" s="203" t="str">
        <f t="shared" si="242"/>
        <v>стр.180</v>
      </c>
      <c r="AN383" s="203" t="str">
        <f t="shared" si="243"/>
        <v/>
      </c>
      <c r="AO383" s="203" t="str">
        <f t="shared" si="244"/>
        <v xml:space="preserve"> гр.4</v>
      </c>
      <c r="AP383" s="203" t="str">
        <f t="shared" si="245"/>
        <v/>
      </c>
      <c r="AQ383" s="203" t="str">
        <f t="shared" si="246"/>
        <v xml:space="preserve"> раздела 2</v>
      </c>
      <c r="AR383" s="203" t="str">
        <f t="shared" si="247"/>
        <v xml:space="preserve"> ф.0503195</v>
      </c>
      <c r="AS383" s="204" t="str">
        <f t="shared" si="248"/>
        <v xml:space="preserve"> (на 1 января текущего финансового года)</v>
      </c>
      <c r="AT383" s="203" t="str">
        <f t="shared" si="249"/>
        <v xml:space="preserve"> &lt;&gt;</v>
      </c>
      <c r="AU383" s="203" t="str">
        <f t="shared" si="250"/>
        <v xml:space="preserve"> стр.240</v>
      </c>
      <c r="AV383" s="203" t="str">
        <f t="shared" si="251"/>
        <v/>
      </c>
      <c r="AW383" s="203" t="str">
        <f t="shared" si="252"/>
        <v xml:space="preserve"> гр.8</v>
      </c>
      <c r="AX383" s="203" t="str">
        <f t="shared" si="253"/>
        <v/>
      </c>
      <c r="AY383" s="203" t="str">
        <f t="shared" si="254"/>
        <v xml:space="preserve"> раздела 2</v>
      </c>
      <c r="AZ383" s="203" t="str">
        <f t="shared" si="255"/>
        <v xml:space="preserve"> ф.0531377</v>
      </c>
      <c r="BA383" s="204" t="str">
        <f t="shared" si="256"/>
        <v xml:space="preserve"> (за последний день текущего финансового года + за последний день дополнительного периода отчетного финансового года)</v>
      </c>
      <c r="BB383" s="203" t="str">
        <f t="shared" si="257"/>
        <v xml:space="preserve"> - недопустимо.</v>
      </c>
    </row>
    <row r="384" spans="1:54" s="200" customFormat="1" ht="42.75" hidden="1" outlineLevel="1" x14ac:dyDescent="0.25">
      <c r="A384" s="197"/>
      <c r="B384" s="268" t="str">
        <f>"М"&amp;COUNTA($C$343:C384)&amp;"_"&amp;MID(I384,5,3)&amp;"_"&amp;MID(S384,5,3)</f>
        <v>М42_195_377</v>
      </c>
      <c r="C384" s="207" t="s">
        <v>116</v>
      </c>
      <c r="D384" s="207" t="s">
        <v>116</v>
      </c>
      <c r="E384" s="207" t="s">
        <v>117</v>
      </c>
      <c r="F384" s="207" t="s">
        <v>116</v>
      </c>
      <c r="G384" s="207" t="s">
        <v>116</v>
      </c>
      <c r="H384" s="207" t="s">
        <v>116</v>
      </c>
      <c r="I384" s="207" t="s">
        <v>172</v>
      </c>
      <c r="J384" s="269"/>
      <c r="K384" s="207"/>
      <c r="L384" s="207"/>
      <c r="M384" s="207" t="s">
        <v>131</v>
      </c>
      <c r="N384" s="207" t="s">
        <v>682</v>
      </c>
      <c r="O384" s="207"/>
      <c r="P384" s="207" t="s">
        <v>134</v>
      </c>
      <c r="Q384" s="207"/>
      <c r="R384" s="207" t="s">
        <v>122</v>
      </c>
      <c r="S384" s="207" t="s">
        <v>179</v>
      </c>
      <c r="T384" s="269" t="s">
        <v>1314</v>
      </c>
      <c r="U384" s="269" t="s">
        <v>180</v>
      </c>
      <c r="V384" s="207"/>
      <c r="W384" s="207" t="s">
        <v>131</v>
      </c>
      <c r="X384" s="269" t="s">
        <v>907</v>
      </c>
      <c r="Y384" s="372"/>
      <c r="Z384" s="207"/>
      <c r="AA384" s="317" t="s">
        <v>124</v>
      </c>
      <c r="AB384" s="207"/>
      <c r="AC384" s="209" t="str">
        <f t="shared" si="238"/>
        <v>стр.190 гр.4 раздела 2 ф.0503195 &lt;&gt; стр.250 гр.5 раздела 2 ф.0531377 (за последний рабочий день отчетного месяца) - недопустимо.</v>
      </c>
      <c r="AD384" s="210" t="s">
        <v>123</v>
      </c>
      <c r="AE384" s="210" t="s">
        <v>123</v>
      </c>
      <c r="AF384" s="211"/>
      <c r="AG384" s="323">
        <v>45729.706666666665</v>
      </c>
      <c r="AH384" s="324" t="s">
        <v>4</v>
      </c>
      <c r="AI384" s="324" t="s">
        <v>123</v>
      </c>
      <c r="AJ384" s="199">
        <f t="shared" si="239"/>
        <v>1</v>
      </c>
      <c r="AK384" s="200">
        <f t="shared" si="240"/>
        <v>0</v>
      </c>
      <c r="AL384" s="200">
        <f t="shared" si="241"/>
        <v>0</v>
      </c>
      <c r="AM384" s="203" t="str">
        <f t="shared" si="242"/>
        <v>стр.190</v>
      </c>
      <c r="AN384" s="203" t="str">
        <f t="shared" si="243"/>
        <v/>
      </c>
      <c r="AO384" s="203" t="str">
        <f t="shared" si="244"/>
        <v xml:space="preserve"> гр.4</v>
      </c>
      <c r="AP384" s="203" t="str">
        <f t="shared" si="245"/>
        <v/>
      </c>
      <c r="AQ384" s="203" t="str">
        <f t="shared" si="246"/>
        <v xml:space="preserve"> раздела 2</v>
      </c>
      <c r="AR384" s="203" t="str">
        <f t="shared" si="247"/>
        <v xml:space="preserve"> ф.0503195</v>
      </c>
      <c r="AS384" s="204" t="str">
        <f t="shared" si="248"/>
        <v/>
      </c>
      <c r="AT384" s="203" t="str">
        <f t="shared" si="249"/>
        <v xml:space="preserve"> &lt;&gt;</v>
      </c>
      <c r="AU384" s="203" t="str">
        <f t="shared" si="250"/>
        <v xml:space="preserve"> стр.250</v>
      </c>
      <c r="AV384" s="203" t="str">
        <f t="shared" si="251"/>
        <v/>
      </c>
      <c r="AW384" s="203" t="str">
        <f t="shared" si="252"/>
        <v xml:space="preserve"> гр.5</v>
      </c>
      <c r="AX384" s="203" t="str">
        <f t="shared" si="253"/>
        <v/>
      </c>
      <c r="AY384" s="203" t="str">
        <f t="shared" si="254"/>
        <v xml:space="preserve"> раздела 2</v>
      </c>
      <c r="AZ384" s="203" t="str">
        <f t="shared" si="255"/>
        <v xml:space="preserve"> ф.0531377</v>
      </c>
      <c r="BA384" s="204" t="str">
        <f t="shared" si="256"/>
        <v xml:space="preserve"> (за последний рабочий день отчетного месяца)</v>
      </c>
      <c r="BB384" s="203" t="str">
        <f t="shared" si="257"/>
        <v xml:space="preserve"> - недопустимо.</v>
      </c>
    </row>
    <row r="385" spans="1:55" s="200" customFormat="1" ht="42.75" hidden="1" outlineLevel="1" x14ac:dyDescent="0.25">
      <c r="A385" s="197"/>
      <c r="B385" s="268" t="str">
        <f>"М"&amp;COUNTA($C$343:C385)&amp;"_"&amp;MID(I385,5,3)&amp;"_"&amp;MID(S385,5,3)</f>
        <v>М43_195_377</v>
      </c>
      <c r="C385" s="207" t="s">
        <v>116</v>
      </c>
      <c r="D385" s="207" t="s">
        <v>116</v>
      </c>
      <c r="E385" s="207" t="s">
        <v>117</v>
      </c>
      <c r="F385" s="207" t="s">
        <v>116</v>
      </c>
      <c r="G385" s="207" t="s">
        <v>116</v>
      </c>
      <c r="H385" s="207" t="s">
        <v>116</v>
      </c>
      <c r="I385" s="207" t="s">
        <v>172</v>
      </c>
      <c r="J385" s="286"/>
      <c r="K385" s="207"/>
      <c r="L385" s="207"/>
      <c r="M385" s="207" t="s">
        <v>131</v>
      </c>
      <c r="N385" s="207" t="s">
        <v>293</v>
      </c>
      <c r="O385" s="207"/>
      <c r="P385" s="207" t="s">
        <v>134</v>
      </c>
      <c r="Q385" s="207"/>
      <c r="R385" s="207" t="s">
        <v>122</v>
      </c>
      <c r="S385" s="207" t="s">
        <v>179</v>
      </c>
      <c r="T385" s="269" t="s">
        <v>1314</v>
      </c>
      <c r="U385" s="269" t="s">
        <v>180</v>
      </c>
      <c r="V385" s="207"/>
      <c r="W385" s="207" t="s">
        <v>131</v>
      </c>
      <c r="X385" s="269" t="s">
        <v>909</v>
      </c>
      <c r="Y385" s="372"/>
      <c r="Z385" s="207"/>
      <c r="AA385" s="317" t="s">
        <v>124</v>
      </c>
      <c r="AB385" s="207"/>
      <c r="AC385" s="209" t="str">
        <f t="shared" si="238"/>
        <v>стр.200 гр.4 раздела 2 ф.0503195 &lt;&gt; стр.260 гр.5 раздела 2 ф.0531377 (за последний рабочий день отчетного месяца) - недопустимо.</v>
      </c>
      <c r="AD385" s="210" t="s">
        <v>123</v>
      </c>
      <c r="AE385" s="210" t="s">
        <v>123</v>
      </c>
      <c r="AF385" s="211"/>
      <c r="AG385" s="323">
        <v>45729.706805555557</v>
      </c>
      <c r="AH385" s="324" t="s">
        <v>4</v>
      </c>
      <c r="AI385" s="324" t="s">
        <v>123</v>
      </c>
      <c r="AJ385" s="199">
        <f t="shared" si="239"/>
        <v>1</v>
      </c>
      <c r="AK385" s="200">
        <f t="shared" si="240"/>
        <v>0</v>
      </c>
      <c r="AL385" s="200">
        <f t="shared" si="241"/>
        <v>0</v>
      </c>
      <c r="AM385" s="203" t="str">
        <f t="shared" si="242"/>
        <v>стр.200</v>
      </c>
      <c r="AN385" s="203" t="str">
        <f t="shared" si="243"/>
        <v/>
      </c>
      <c r="AO385" s="203" t="str">
        <f t="shared" si="244"/>
        <v xml:space="preserve"> гр.4</v>
      </c>
      <c r="AP385" s="203" t="str">
        <f t="shared" si="245"/>
        <v/>
      </c>
      <c r="AQ385" s="203" t="str">
        <f t="shared" si="246"/>
        <v xml:space="preserve"> раздела 2</v>
      </c>
      <c r="AR385" s="203" t="str">
        <f t="shared" si="247"/>
        <v xml:space="preserve"> ф.0503195</v>
      </c>
      <c r="AS385" s="204" t="str">
        <f t="shared" si="248"/>
        <v/>
      </c>
      <c r="AT385" s="203" t="str">
        <f t="shared" si="249"/>
        <v xml:space="preserve"> &lt;&gt;</v>
      </c>
      <c r="AU385" s="203" t="str">
        <f t="shared" si="250"/>
        <v xml:space="preserve"> стр.260</v>
      </c>
      <c r="AV385" s="203" t="str">
        <f t="shared" si="251"/>
        <v/>
      </c>
      <c r="AW385" s="203" t="str">
        <f t="shared" si="252"/>
        <v xml:space="preserve"> гр.5</v>
      </c>
      <c r="AX385" s="203" t="str">
        <f t="shared" si="253"/>
        <v/>
      </c>
      <c r="AY385" s="203" t="str">
        <f t="shared" si="254"/>
        <v xml:space="preserve"> раздела 2</v>
      </c>
      <c r="AZ385" s="203" t="str">
        <f t="shared" si="255"/>
        <v xml:space="preserve"> ф.0531377</v>
      </c>
      <c r="BA385" s="204" t="str">
        <f t="shared" si="256"/>
        <v xml:space="preserve"> (за последний рабочий день отчетного месяца)</v>
      </c>
      <c r="BB385" s="203" t="str">
        <f t="shared" si="257"/>
        <v xml:space="preserve"> - недопустимо.</v>
      </c>
    </row>
    <row r="386" spans="1:55" s="200" customFormat="1" ht="42.75" hidden="1" outlineLevel="1" x14ac:dyDescent="0.25">
      <c r="A386" s="197"/>
      <c r="B386" s="268" t="str">
        <f>"М"&amp;COUNTA($C$343:C386)&amp;"_"&amp;MID(I386,5,3)&amp;"_"&amp;MID(S386,5,3)</f>
        <v>М44_195_377</v>
      </c>
      <c r="C386" s="207" t="s">
        <v>116</v>
      </c>
      <c r="D386" s="207" t="s">
        <v>116</v>
      </c>
      <c r="E386" s="207" t="s">
        <v>117</v>
      </c>
      <c r="F386" s="207" t="s">
        <v>116</v>
      </c>
      <c r="G386" s="207" t="s">
        <v>116</v>
      </c>
      <c r="H386" s="207" t="s">
        <v>116</v>
      </c>
      <c r="I386" s="207" t="s">
        <v>172</v>
      </c>
      <c r="J386" s="286"/>
      <c r="K386" s="207"/>
      <c r="L386" s="207"/>
      <c r="M386" s="207" t="s">
        <v>131</v>
      </c>
      <c r="N386" s="207" t="s">
        <v>1307</v>
      </c>
      <c r="O386" s="207"/>
      <c r="P386" s="212" t="s">
        <v>134</v>
      </c>
      <c r="Q386" s="246"/>
      <c r="R386" s="246" t="s">
        <v>122</v>
      </c>
      <c r="S386" s="246" t="s">
        <v>179</v>
      </c>
      <c r="T386" s="246" t="s">
        <v>1314</v>
      </c>
      <c r="U386" s="246" t="s">
        <v>180</v>
      </c>
      <c r="V386" s="246"/>
      <c r="W386" s="246" t="s">
        <v>131</v>
      </c>
      <c r="X386" s="269" t="s">
        <v>1332</v>
      </c>
      <c r="Y386" s="377"/>
      <c r="Z386" s="214"/>
      <c r="AA386" s="317" t="s">
        <v>124</v>
      </c>
      <c r="AB386" s="207"/>
      <c r="AC386" s="209" t="str">
        <f t="shared" si="238"/>
        <v>стр.201 гр.4 раздела 2 ф.0503195 &lt;&gt; стр.261 гр.5 раздела 2 ф.0531377 (за последний рабочий день отчетного месяца) - недопустимо.</v>
      </c>
      <c r="AD386" s="210" t="s">
        <v>123</v>
      </c>
      <c r="AE386" s="210" t="s">
        <v>123</v>
      </c>
      <c r="AF386" s="211"/>
      <c r="AG386" s="323">
        <v>45729.706990740742</v>
      </c>
      <c r="AH386" s="324" t="s">
        <v>4</v>
      </c>
      <c r="AI386" s="324" t="s">
        <v>123</v>
      </c>
      <c r="AJ386" s="199">
        <f t="shared" si="239"/>
        <v>1</v>
      </c>
      <c r="AK386" s="200">
        <f t="shared" si="240"/>
        <v>0</v>
      </c>
      <c r="AL386" s="200">
        <f t="shared" si="241"/>
        <v>0</v>
      </c>
      <c r="AM386" s="203" t="str">
        <f t="shared" si="242"/>
        <v>стр.201</v>
      </c>
      <c r="AN386" s="203" t="str">
        <f t="shared" si="243"/>
        <v/>
      </c>
      <c r="AO386" s="203" t="str">
        <f t="shared" si="244"/>
        <v xml:space="preserve"> гр.4</v>
      </c>
      <c r="AP386" s="203" t="str">
        <f t="shared" si="245"/>
        <v/>
      </c>
      <c r="AQ386" s="203" t="str">
        <f t="shared" si="246"/>
        <v xml:space="preserve"> раздела 2</v>
      </c>
      <c r="AR386" s="203" t="str">
        <f t="shared" si="247"/>
        <v xml:space="preserve"> ф.0503195</v>
      </c>
      <c r="AS386" s="204" t="str">
        <f t="shared" si="248"/>
        <v/>
      </c>
      <c r="AT386" s="203" t="str">
        <f t="shared" si="249"/>
        <v xml:space="preserve"> &lt;&gt;</v>
      </c>
      <c r="AU386" s="203" t="str">
        <f t="shared" si="250"/>
        <v xml:space="preserve"> стр.261</v>
      </c>
      <c r="AV386" s="203" t="str">
        <f t="shared" si="251"/>
        <v/>
      </c>
      <c r="AW386" s="203" t="str">
        <f t="shared" si="252"/>
        <v xml:space="preserve"> гр.5</v>
      </c>
      <c r="AX386" s="203" t="str">
        <f t="shared" si="253"/>
        <v/>
      </c>
      <c r="AY386" s="203" t="str">
        <f t="shared" si="254"/>
        <v xml:space="preserve"> раздела 2</v>
      </c>
      <c r="AZ386" s="203" t="str">
        <f t="shared" si="255"/>
        <v xml:space="preserve"> ф.0531377</v>
      </c>
      <c r="BA386" s="204" t="str">
        <f t="shared" si="256"/>
        <v xml:space="preserve"> (за последний рабочий день отчетного месяца)</v>
      </c>
      <c r="BB386" s="203" t="str">
        <f t="shared" si="257"/>
        <v xml:space="preserve"> - недопустимо.</v>
      </c>
    </row>
    <row r="387" spans="1:55" s="200" customFormat="1" ht="42.75" hidden="1" outlineLevel="1" x14ac:dyDescent="0.25">
      <c r="A387" s="197"/>
      <c r="B387" s="268" t="str">
        <f>"М"&amp;COUNTA($C$343:C387)&amp;"_"&amp;MID(I387,5,3)&amp;"_"&amp;MID(S387,5,3)</f>
        <v>М45_195_377</v>
      </c>
      <c r="C387" s="207" t="s">
        <v>116</v>
      </c>
      <c r="D387" s="207" t="s">
        <v>116</v>
      </c>
      <c r="E387" s="207" t="s">
        <v>117</v>
      </c>
      <c r="F387" s="207" t="s">
        <v>116</v>
      </c>
      <c r="G387" s="207" t="s">
        <v>116</v>
      </c>
      <c r="H387" s="207" t="s">
        <v>116</v>
      </c>
      <c r="I387" s="207" t="s">
        <v>172</v>
      </c>
      <c r="J387" s="286"/>
      <c r="K387" s="207"/>
      <c r="L387" s="207"/>
      <c r="M387" s="207" t="s">
        <v>131</v>
      </c>
      <c r="N387" s="207" t="s">
        <v>1308</v>
      </c>
      <c r="O387" s="207"/>
      <c r="P387" s="212" t="s">
        <v>134</v>
      </c>
      <c r="Q387" s="246"/>
      <c r="R387" s="246" t="s">
        <v>122</v>
      </c>
      <c r="S387" s="246" t="s">
        <v>179</v>
      </c>
      <c r="T387" s="246" t="s">
        <v>1314</v>
      </c>
      <c r="U387" s="246" t="s">
        <v>180</v>
      </c>
      <c r="V387" s="246"/>
      <c r="W387" s="246" t="s">
        <v>131</v>
      </c>
      <c r="X387" s="269" t="s">
        <v>1333</v>
      </c>
      <c r="Y387" s="377"/>
      <c r="Z387" s="214"/>
      <c r="AA387" s="317" t="s">
        <v>124</v>
      </c>
      <c r="AB387" s="207"/>
      <c r="AC387" s="209" t="str">
        <f t="shared" si="238"/>
        <v>стр.202 гр.4 раздела 2 ф.0503195 &lt;&gt; стр.262 гр.5 раздела 2 ф.0531377 (за последний рабочий день отчетного месяца) - недопустимо.</v>
      </c>
      <c r="AD387" s="210" t="s">
        <v>123</v>
      </c>
      <c r="AE387" s="210" t="s">
        <v>123</v>
      </c>
      <c r="AF387" s="211"/>
      <c r="AG387" s="323">
        <v>45729.707141203704</v>
      </c>
      <c r="AH387" s="324" t="s">
        <v>4</v>
      </c>
      <c r="AI387" s="324" t="s">
        <v>123</v>
      </c>
      <c r="AJ387" s="199">
        <f t="shared" si="239"/>
        <v>1</v>
      </c>
      <c r="AK387" s="200">
        <f t="shared" si="240"/>
        <v>0</v>
      </c>
      <c r="AL387" s="200">
        <f t="shared" si="241"/>
        <v>0</v>
      </c>
      <c r="AM387" s="203" t="str">
        <f t="shared" si="242"/>
        <v>стр.202</v>
      </c>
      <c r="AN387" s="203" t="str">
        <f t="shared" si="243"/>
        <v/>
      </c>
      <c r="AO387" s="203" t="str">
        <f t="shared" si="244"/>
        <v xml:space="preserve"> гр.4</v>
      </c>
      <c r="AP387" s="203" t="str">
        <f t="shared" si="245"/>
        <v/>
      </c>
      <c r="AQ387" s="203" t="str">
        <f t="shared" si="246"/>
        <v xml:space="preserve"> раздела 2</v>
      </c>
      <c r="AR387" s="203" t="str">
        <f t="shared" si="247"/>
        <v xml:space="preserve"> ф.0503195</v>
      </c>
      <c r="AS387" s="204" t="str">
        <f t="shared" si="248"/>
        <v/>
      </c>
      <c r="AT387" s="203" t="str">
        <f t="shared" si="249"/>
        <v xml:space="preserve"> &lt;&gt;</v>
      </c>
      <c r="AU387" s="203" t="str">
        <f t="shared" si="250"/>
        <v xml:space="preserve"> стр.262</v>
      </c>
      <c r="AV387" s="203" t="str">
        <f t="shared" si="251"/>
        <v/>
      </c>
      <c r="AW387" s="203" t="str">
        <f t="shared" si="252"/>
        <v xml:space="preserve"> гр.5</v>
      </c>
      <c r="AX387" s="203" t="str">
        <f t="shared" si="253"/>
        <v/>
      </c>
      <c r="AY387" s="203" t="str">
        <f t="shared" si="254"/>
        <v xml:space="preserve"> раздела 2</v>
      </c>
      <c r="AZ387" s="203" t="str">
        <f t="shared" si="255"/>
        <v xml:space="preserve"> ф.0531377</v>
      </c>
      <c r="BA387" s="204" t="str">
        <f t="shared" si="256"/>
        <v xml:space="preserve"> (за последний рабочий день отчетного месяца)</v>
      </c>
      <c r="BB387" s="203" t="str">
        <f t="shared" si="257"/>
        <v xml:space="preserve"> - недопустимо.</v>
      </c>
    </row>
    <row r="388" spans="1:55" s="200" customFormat="1" ht="42.75" hidden="1" outlineLevel="1" x14ac:dyDescent="0.25">
      <c r="A388" s="197"/>
      <c r="B388" s="268" t="str">
        <f>"М"&amp;COUNTA($C$343:C388)&amp;"_"&amp;MID(I388,5,3)&amp;"_"&amp;MID(S388,5,3)</f>
        <v>М46_195_377</v>
      </c>
      <c r="C388" s="207" t="s">
        <v>116</v>
      </c>
      <c r="D388" s="207" t="s">
        <v>116</v>
      </c>
      <c r="E388" s="207" t="s">
        <v>117</v>
      </c>
      <c r="F388" s="207" t="s">
        <v>116</v>
      </c>
      <c r="G388" s="207" t="s">
        <v>116</v>
      </c>
      <c r="H388" s="207" t="s">
        <v>116</v>
      </c>
      <c r="I388" s="207" t="s">
        <v>172</v>
      </c>
      <c r="J388" s="269"/>
      <c r="K388" s="207"/>
      <c r="L388" s="207"/>
      <c r="M388" s="207" t="s">
        <v>131</v>
      </c>
      <c r="N388" s="207" t="s">
        <v>618</v>
      </c>
      <c r="O388" s="207"/>
      <c r="P388" s="207" t="s">
        <v>134</v>
      </c>
      <c r="Q388" s="207"/>
      <c r="R388" s="207" t="s">
        <v>122</v>
      </c>
      <c r="S388" s="207" t="s">
        <v>179</v>
      </c>
      <c r="T388" s="269" t="s">
        <v>1314</v>
      </c>
      <c r="U388" s="269" t="s">
        <v>180</v>
      </c>
      <c r="V388" s="207"/>
      <c r="W388" s="207" t="s">
        <v>131</v>
      </c>
      <c r="X388" s="269" t="s">
        <v>1334</v>
      </c>
      <c r="Y388" s="372"/>
      <c r="Z388" s="207"/>
      <c r="AA388" s="317" t="s">
        <v>124</v>
      </c>
      <c r="AB388" s="207"/>
      <c r="AC388" s="209" t="str">
        <f t="shared" si="238"/>
        <v>стр.210 гр.4 раздела 2 ф.0503195 &lt;&gt; стр.270 гр.5 раздела 2 ф.0531377 (за последний рабочий день отчетного месяца) - недопустимо.</v>
      </c>
      <c r="AD388" s="210" t="s">
        <v>123</v>
      </c>
      <c r="AE388" s="210" t="s">
        <v>123</v>
      </c>
      <c r="AF388" s="211"/>
      <c r="AG388" s="323">
        <v>45729.707303240742</v>
      </c>
      <c r="AH388" s="324" t="s">
        <v>4</v>
      </c>
      <c r="AI388" s="324" t="s">
        <v>123</v>
      </c>
      <c r="AJ388" s="199">
        <f t="shared" si="239"/>
        <v>1</v>
      </c>
      <c r="AK388" s="200">
        <f t="shared" si="240"/>
        <v>0</v>
      </c>
      <c r="AL388" s="200">
        <f t="shared" si="241"/>
        <v>0</v>
      </c>
      <c r="AM388" s="203" t="str">
        <f t="shared" si="242"/>
        <v>стр.210</v>
      </c>
      <c r="AN388" s="203" t="str">
        <f t="shared" si="243"/>
        <v/>
      </c>
      <c r="AO388" s="203" t="str">
        <f t="shared" si="244"/>
        <v xml:space="preserve"> гр.4</v>
      </c>
      <c r="AP388" s="203" t="str">
        <f t="shared" si="245"/>
        <v/>
      </c>
      <c r="AQ388" s="203" t="str">
        <f t="shared" si="246"/>
        <v xml:space="preserve"> раздела 2</v>
      </c>
      <c r="AR388" s="203" t="str">
        <f t="shared" si="247"/>
        <v xml:space="preserve"> ф.0503195</v>
      </c>
      <c r="AS388" s="204" t="str">
        <f t="shared" si="248"/>
        <v/>
      </c>
      <c r="AT388" s="203" t="str">
        <f t="shared" si="249"/>
        <v xml:space="preserve"> &lt;&gt;</v>
      </c>
      <c r="AU388" s="203" t="str">
        <f t="shared" si="250"/>
        <v xml:space="preserve"> стр.270</v>
      </c>
      <c r="AV388" s="203" t="str">
        <f t="shared" si="251"/>
        <v/>
      </c>
      <c r="AW388" s="203" t="str">
        <f t="shared" si="252"/>
        <v xml:space="preserve"> гр.5</v>
      </c>
      <c r="AX388" s="203" t="str">
        <f t="shared" si="253"/>
        <v/>
      </c>
      <c r="AY388" s="203" t="str">
        <f t="shared" si="254"/>
        <v xml:space="preserve"> раздела 2</v>
      </c>
      <c r="AZ388" s="203" t="str">
        <f t="shared" si="255"/>
        <v xml:space="preserve"> ф.0531377</v>
      </c>
      <c r="BA388" s="204" t="str">
        <f t="shared" si="256"/>
        <v xml:space="preserve"> (за последний рабочий день отчетного месяца)</v>
      </c>
      <c r="BB388" s="203" t="str">
        <f t="shared" si="257"/>
        <v xml:space="preserve"> - недопустимо.</v>
      </c>
    </row>
    <row r="389" spans="1:55" s="200" customFormat="1" ht="42.75" hidden="1" outlineLevel="1" x14ac:dyDescent="0.25">
      <c r="A389" s="197"/>
      <c r="B389" s="268" t="str">
        <f>"М"&amp;COUNTA($C$343:C389)&amp;"_"&amp;MID(I389,5,3)&amp;"_"&amp;MID(S389,5,3)</f>
        <v>М47_195_377</v>
      </c>
      <c r="C389" s="207" t="s">
        <v>116</v>
      </c>
      <c r="D389" s="207" t="s">
        <v>116</v>
      </c>
      <c r="E389" s="207" t="s">
        <v>117</v>
      </c>
      <c r="F389" s="207" t="s">
        <v>116</v>
      </c>
      <c r="G389" s="207" t="s">
        <v>116</v>
      </c>
      <c r="H389" s="207" t="s">
        <v>116</v>
      </c>
      <c r="I389" s="207" t="s">
        <v>172</v>
      </c>
      <c r="J389" s="286"/>
      <c r="K389" s="207"/>
      <c r="L389" s="207"/>
      <c r="M389" s="207" t="s">
        <v>131</v>
      </c>
      <c r="N389" s="207" t="s">
        <v>689</v>
      </c>
      <c r="O389" s="207"/>
      <c r="P389" s="212" t="s">
        <v>134</v>
      </c>
      <c r="Q389" s="246"/>
      <c r="R389" s="246" t="s">
        <v>122</v>
      </c>
      <c r="S389" s="246" t="s">
        <v>179</v>
      </c>
      <c r="T389" s="246" t="s">
        <v>1314</v>
      </c>
      <c r="U389" s="246" t="s">
        <v>180</v>
      </c>
      <c r="V389" s="246"/>
      <c r="W389" s="246" t="s">
        <v>131</v>
      </c>
      <c r="X389" s="269" t="s">
        <v>1335</v>
      </c>
      <c r="Y389" s="377"/>
      <c r="Z389" s="214"/>
      <c r="AA389" s="317" t="s">
        <v>124</v>
      </c>
      <c r="AB389" s="207"/>
      <c r="AC389" s="209" t="str">
        <f t="shared" si="238"/>
        <v>стр.220 гр.4 раздела 2 ф.0503195 &lt;&gt; стр.280 гр.5 раздела 2 ф.0531377 (за последний рабочий день отчетного месяца) - недопустимо.</v>
      </c>
      <c r="AD389" s="210" t="s">
        <v>123</v>
      </c>
      <c r="AE389" s="210" t="s">
        <v>123</v>
      </c>
      <c r="AF389" s="211"/>
      <c r="AG389" s="323">
        <v>45729.707476851851</v>
      </c>
      <c r="AH389" s="324" t="s">
        <v>4</v>
      </c>
      <c r="AI389" s="324" t="s">
        <v>123</v>
      </c>
      <c r="AJ389" s="199">
        <f t="shared" si="239"/>
        <v>1</v>
      </c>
      <c r="AK389" s="200">
        <f t="shared" si="240"/>
        <v>0</v>
      </c>
      <c r="AL389" s="200">
        <f t="shared" si="241"/>
        <v>0</v>
      </c>
      <c r="AM389" s="203" t="str">
        <f t="shared" si="242"/>
        <v>стр.220</v>
      </c>
      <c r="AN389" s="203" t="str">
        <f t="shared" si="243"/>
        <v/>
      </c>
      <c r="AO389" s="203" t="str">
        <f t="shared" si="244"/>
        <v xml:space="preserve"> гр.4</v>
      </c>
      <c r="AP389" s="203" t="str">
        <f t="shared" si="245"/>
        <v/>
      </c>
      <c r="AQ389" s="203" t="str">
        <f t="shared" si="246"/>
        <v xml:space="preserve"> раздела 2</v>
      </c>
      <c r="AR389" s="203" t="str">
        <f t="shared" si="247"/>
        <v xml:space="preserve"> ф.0503195</v>
      </c>
      <c r="AS389" s="204" t="str">
        <f t="shared" si="248"/>
        <v/>
      </c>
      <c r="AT389" s="203" t="str">
        <f t="shared" si="249"/>
        <v xml:space="preserve"> &lt;&gt;</v>
      </c>
      <c r="AU389" s="203" t="str">
        <f t="shared" si="250"/>
        <v xml:space="preserve"> стр.280</v>
      </c>
      <c r="AV389" s="203" t="str">
        <f t="shared" si="251"/>
        <v/>
      </c>
      <c r="AW389" s="203" t="str">
        <f t="shared" si="252"/>
        <v xml:space="preserve"> гр.5</v>
      </c>
      <c r="AX389" s="203" t="str">
        <f t="shared" si="253"/>
        <v/>
      </c>
      <c r="AY389" s="203" t="str">
        <f t="shared" si="254"/>
        <v xml:space="preserve"> раздела 2</v>
      </c>
      <c r="AZ389" s="203" t="str">
        <f t="shared" si="255"/>
        <v xml:space="preserve"> ф.0531377</v>
      </c>
      <c r="BA389" s="204" t="str">
        <f t="shared" si="256"/>
        <v xml:space="preserve"> (за последний рабочий день отчетного месяца)</v>
      </c>
      <c r="BB389" s="203" t="str">
        <f t="shared" si="257"/>
        <v xml:space="preserve"> - недопустимо.</v>
      </c>
    </row>
    <row r="390" spans="1:55" s="200" customFormat="1" ht="42.75" hidden="1" outlineLevel="1" x14ac:dyDescent="0.25">
      <c r="A390" s="197"/>
      <c r="B390" s="268" t="str">
        <f>"М"&amp;COUNTA($C$343:C390)&amp;"_"&amp;MID(I390,5,3)&amp;"_"&amp;MID(S390,5,3)</f>
        <v>М48_195_377</v>
      </c>
      <c r="C390" s="207" t="s">
        <v>116</v>
      </c>
      <c r="D390" s="207" t="s">
        <v>116</v>
      </c>
      <c r="E390" s="207" t="s">
        <v>117</v>
      </c>
      <c r="F390" s="207" t="s">
        <v>116</v>
      </c>
      <c r="G390" s="207" t="s">
        <v>116</v>
      </c>
      <c r="H390" s="207" t="s">
        <v>116</v>
      </c>
      <c r="I390" s="207" t="s">
        <v>172</v>
      </c>
      <c r="J390" s="269"/>
      <c r="K390" s="207"/>
      <c r="L390" s="207"/>
      <c r="M390" s="207" t="s">
        <v>131</v>
      </c>
      <c r="N390" s="207" t="s">
        <v>629</v>
      </c>
      <c r="O390" s="207"/>
      <c r="P390" s="207" t="s">
        <v>134</v>
      </c>
      <c r="Q390" s="207"/>
      <c r="R390" s="207" t="s">
        <v>122</v>
      </c>
      <c r="S390" s="207" t="s">
        <v>179</v>
      </c>
      <c r="T390" s="269" t="s">
        <v>1314</v>
      </c>
      <c r="U390" s="269" t="s">
        <v>180</v>
      </c>
      <c r="V390" s="207"/>
      <c r="W390" s="207" t="s">
        <v>131</v>
      </c>
      <c r="X390" s="269" t="s">
        <v>911</v>
      </c>
      <c r="Y390" s="372"/>
      <c r="Z390" s="207"/>
      <c r="AA390" s="317" t="s">
        <v>124</v>
      </c>
      <c r="AB390" s="207"/>
      <c r="AC390" s="209" t="str">
        <f t="shared" si="238"/>
        <v>стр.230 гр.4 раздела 2 ф.0503195 &lt;&gt; стр.290 гр.5 раздела 2 ф.0531377 (за последний рабочий день отчетного месяца) - недопустимо.</v>
      </c>
      <c r="AD390" s="210" t="s">
        <v>123</v>
      </c>
      <c r="AE390" s="210" t="s">
        <v>123</v>
      </c>
      <c r="AF390" s="211"/>
      <c r="AG390" s="323">
        <v>45729.707650462966</v>
      </c>
      <c r="AH390" s="324" t="s">
        <v>4</v>
      </c>
      <c r="AI390" s="324" t="s">
        <v>123</v>
      </c>
      <c r="AJ390" s="199">
        <f t="shared" si="239"/>
        <v>1</v>
      </c>
      <c r="AK390" s="200">
        <f t="shared" si="240"/>
        <v>0</v>
      </c>
      <c r="AL390" s="200">
        <f t="shared" si="241"/>
        <v>0</v>
      </c>
      <c r="AM390" s="203" t="str">
        <f t="shared" si="242"/>
        <v>стр.230</v>
      </c>
      <c r="AN390" s="203" t="str">
        <f t="shared" si="243"/>
        <v/>
      </c>
      <c r="AO390" s="203" t="str">
        <f t="shared" si="244"/>
        <v xml:space="preserve"> гр.4</v>
      </c>
      <c r="AP390" s="203" t="str">
        <f t="shared" si="245"/>
        <v/>
      </c>
      <c r="AQ390" s="203" t="str">
        <f t="shared" si="246"/>
        <v xml:space="preserve"> раздела 2</v>
      </c>
      <c r="AR390" s="203" t="str">
        <f t="shared" si="247"/>
        <v xml:space="preserve"> ф.0503195</v>
      </c>
      <c r="AS390" s="204" t="str">
        <f t="shared" si="248"/>
        <v/>
      </c>
      <c r="AT390" s="203" t="str">
        <f t="shared" si="249"/>
        <v xml:space="preserve"> &lt;&gt;</v>
      </c>
      <c r="AU390" s="203" t="str">
        <f t="shared" si="250"/>
        <v xml:space="preserve"> стр.290</v>
      </c>
      <c r="AV390" s="203" t="str">
        <f t="shared" si="251"/>
        <v/>
      </c>
      <c r="AW390" s="203" t="str">
        <f t="shared" si="252"/>
        <v xml:space="preserve"> гр.5</v>
      </c>
      <c r="AX390" s="203" t="str">
        <f t="shared" si="253"/>
        <v/>
      </c>
      <c r="AY390" s="203" t="str">
        <f t="shared" si="254"/>
        <v xml:space="preserve"> раздела 2</v>
      </c>
      <c r="AZ390" s="203" t="str">
        <f t="shared" si="255"/>
        <v xml:space="preserve"> ф.0531377</v>
      </c>
      <c r="BA390" s="204" t="str">
        <f t="shared" si="256"/>
        <v xml:space="preserve"> (за последний рабочий день отчетного месяца)</v>
      </c>
      <c r="BB390" s="203" t="str">
        <f t="shared" si="257"/>
        <v xml:space="preserve"> - недопустимо.</v>
      </c>
    </row>
    <row r="391" spans="1:55" s="200" customFormat="1" ht="75" hidden="1" outlineLevel="1" x14ac:dyDescent="0.25">
      <c r="A391" s="197"/>
      <c r="B391" s="268" t="str">
        <f>"М"&amp;COUNTA($C$343:C391)&amp;"_"&amp;MID(I391,5,3)&amp;"_"&amp;MID(S391,5,3)</f>
        <v>М49_195_377</v>
      </c>
      <c r="C391" s="269" t="s">
        <v>116</v>
      </c>
      <c r="D391" s="269" t="s">
        <v>116</v>
      </c>
      <c r="E391" s="269" t="s">
        <v>117</v>
      </c>
      <c r="F391" s="269" t="s">
        <v>116</v>
      </c>
      <c r="G391" s="269" t="s">
        <v>116</v>
      </c>
      <c r="H391" s="269" t="s">
        <v>116</v>
      </c>
      <c r="I391" s="269" t="s">
        <v>172</v>
      </c>
      <c r="J391" s="286" t="s">
        <v>1312</v>
      </c>
      <c r="K391" s="269"/>
      <c r="L391" s="269"/>
      <c r="M391" s="269" t="s">
        <v>131</v>
      </c>
      <c r="N391" s="269" t="s">
        <v>905</v>
      </c>
      <c r="O391" s="269"/>
      <c r="P391" s="269" t="s">
        <v>134</v>
      </c>
      <c r="Q391" s="269"/>
      <c r="R391" s="269" t="s">
        <v>122</v>
      </c>
      <c r="S391" s="269" t="s">
        <v>179</v>
      </c>
      <c r="T391" s="269" t="s">
        <v>1314</v>
      </c>
      <c r="U391" s="269" t="s">
        <v>180</v>
      </c>
      <c r="V391" s="269"/>
      <c r="W391" s="269" t="s">
        <v>131</v>
      </c>
      <c r="X391" s="269" t="s">
        <v>882</v>
      </c>
      <c r="Y391" s="372"/>
      <c r="Z391" s="269"/>
      <c r="AA391" s="454" t="s">
        <v>124</v>
      </c>
      <c r="AB391" s="269"/>
      <c r="AC391" s="270" t="str">
        <f t="shared" si="238"/>
        <v>стр.240 гр.4 раздела 2 ф.0503195 (кроме отчета на 1 января текущего финансового года) &lt;&gt; стр.300 гр.5 раздела 2 ф.0531377 (за последний рабочий день отчетного месяца) - недопустимо.</v>
      </c>
      <c r="AD391" s="225" t="s">
        <v>123</v>
      </c>
      <c r="AE391" s="225" t="s">
        <v>123</v>
      </c>
      <c r="AF391" s="226"/>
      <c r="AG391" s="323">
        <v>45729.707789351851</v>
      </c>
      <c r="AH391" s="324" t="s">
        <v>4</v>
      </c>
      <c r="AI391" s="324" t="s">
        <v>123</v>
      </c>
      <c r="AJ391" s="199">
        <f t="shared" si="239"/>
        <v>1</v>
      </c>
      <c r="AK391" s="200">
        <f t="shared" si="240"/>
        <v>0</v>
      </c>
      <c r="AL391" s="200">
        <f t="shared" si="241"/>
        <v>0</v>
      </c>
      <c r="AM391" s="203" t="str">
        <f t="shared" si="242"/>
        <v>стр.240</v>
      </c>
      <c r="AN391" s="203" t="str">
        <f t="shared" si="243"/>
        <v/>
      </c>
      <c r="AO391" s="203" t="str">
        <f t="shared" si="244"/>
        <v xml:space="preserve"> гр.4</v>
      </c>
      <c r="AP391" s="203" t="str">
        <f t="shared" si="245"/>
        <v/>
      </c>
      <c r="AQ391" s="203" t="str">
        <f t="shared" si="246"/>
        <v xml:space="preserve"> раздела 2</v>
      </c>
      <c r="AR391" s="203" t="str">
        <f t="shared" si="247"/>
        <v xml:space="preserve"> ф.0503195</v>
      </c>
      <c r="AS391" s="204" t="str">
        <f t="shared" si="248"/>
        <v xml:space="preserve"> (кроме отчета на 1 января текущего финансового года)</v>
      </c>
      <c r="AT391" s="203" t="str">
        <f t="shared" si="249"/>
        <v xml:space="preserve"> &lt;&gt;</v>
      </c>
      <c r="AU391" s="203" t="str">
        <f t="shared" si="250"/>
        <v xml:space="preserve"> стр.300</v>
      </c>
      <c r="AV391" s="203" t="str">
        <f t="shared" si="251"/>
        <v/>
      </c>
      <c r="AW391" s="203" t="str">
        <f t="shared" si="252"/>
        <v xml:space="preserve"> гр.5</v>
      </c>
      <c r="AX391" s="203" t="str">
        <f t="shared" si="253"/>
        <v/>
      </c>
      <c r="AY391" s="203" t="str">
        <f t="shared" si="254"/>
        <v xml:space="preserve"> раздела 2</v>
      </c>
      <c r="AZ391" s="203" t="str">
        <f t="shared" si="255"/>
        <v xml:space="preserve"> ф.0531377</v>
      </c>
      <c r="BA391" s="204" t="str">
        <f t="shared" si="256"/>
        <v xml:space="preserve"> (за последний рабочий день отчетного месяца)</v>
      </c>
      <c r="BB391" s="203" t="str">
        <f t="shared" si="257"/>
        <v xml:space="preserve"> - недопустимо.</v>
      </c>
    </row>
    <row r="392" spans="1:55" s="200" customFormat="1" ht="90" hidden="1" outlineLevel="1" x14ac:dyDescent="0.25">
      <c r="A392" s="206"/>
      <c r="B392" s="268" t="str">
        <f>"М"&amp;COUNTA($C$343:C392)&amp;"_"&amp;MID(I392,5,3)&amp;"_"&amp;MID(S392,5,3)</f>
        <v>М50_195_377</v>
      </c>
      <c r="C392" s="220" t="s">
        <v>116</v>
      </c>
      <c r="D392" s="220" t="s">
        <v>116</v>
      </c>
      <c r="E392" s="220" t="s">
        <v>117</v>
      </c>
      <c r="F392" s="220" t="s">
        <v>116</v>
      </c>
      <c r="G392" s="220" t="s">
        <v>116</v>
      </c>
      <c r="H392" s="220" t="s">
        <v>116</v>
      </c>
      <c r="I392" s="220" t="s">
        <v>172</v>
      </c>
      <c r="J392" s="220" t="s">
        <v>1309</v>
      </c>
      <c r="K392" s="220"/>
      <c r="L392" s="220"/>
      <c r="M392" s="220" t="s">
        <v>131</v>
      </c>
      <c r="N392" s="220" t="s">
        <v>905</v>
      </c>
      <c r="O392" s="220"/>
      <c r="P392" s="220" t="s">
        <v>134</v>
      </c>
      <c r="Q392" s="220"/>
      <c r="R392" s="220" t="s">
        <v>122</v>
      </c>
      <c r="S392" s="220" t="s">
        <v>179</v>
      </c>
      <c r="T392" s="220" t="s">
        <v>1361</v>
      </c>
      <c r="U392" s="321" t="s">
        <v>1496</v>
      </c>
      <c r="V392" s="220"/>
      <c r="W392" s="220" t="s">
        <v>131</v>
      </c>
      <c r="X392" s="220" t="s">
        <v>882</v>
      </c>
      <c r="Y392" s="220"/>
      <c r="Z392" s="220"/>
      <c r="AA392" s="220" t="s">
        <v>143</v>
      </c>
      <c r="AB392" s="220"/>
      <c r="AC392" s="318" t="str">
        <f t="shared" si="238"/>
        <v>стр.240 гр.4 раздела 2 ф.0503195 (на 1 января текущего финансового года) &lt;&gt; стр.300 гр.8 раздела 2 ф.0531377 (за последний день текущего финансового года + за последний день дополнительного периода отчетного финансового года) - недопустимо.</v>
      </c>
      <c r="AD392" s="319" t="s">
        <v>123</v>
      </c>
      <c r="AE392" s="319" t="s">
        <v>123</v>
      </c>
      <c r="AF392" s="320"/>
      <c r="AG392" s="323"/>
      <c r="AH392" s="324" t="s">
        <v>4</v>
      </c>
      <c r="AI392" s="324" t="s">
        <v>123</v>
      </c>
      <c r="AJ392" s="200">
        <f t="shared" si="239"/>
        <v>1</v>
      </c>
      <c r="AK392" s="200">
        <f t="shared" si="240"/>
        <v>0</v>
      </c>
      <c r="AL392" s="200">
        <f t="shared" si="241"/>
        <v>0</v>
      </c>
      <c r="AM392" s="203" t="str">
        <f t="shared" si="242"/>
        <v>стр.240</v>
      </c>
      <c r="AN392" s="203" t="str">
        <f t="shared" si="243"/>
        <v/>
      </c>
      <c r="AO392" s="203" t="str">
        <f t="shared" si="244"/>
        <v xml:space="preserve"> гр.4</v>
      </c>
      <c r="AP392" s="203" t="str">
        <f t="shared" si="245"/>
        <v/>
      </c>
      <c r="AQ392" s="203" t="str">
        <f t="shared" si="246"/>
        <v xml:space="preserve"> раздела 2</v>
      </c>
      <c r="AR392" s="203" t="str">
        <f t="shared" si="247"/>
        <v xml:space="preserve"> ф.0503195</v>
      </c>
      <c r="AS392" s="204" t="str">
        <f t="shared" si="248"/>
        <v xml:space="preserve"> (на 1 января текущего финансового года)</v>
      </c>
      <c r="AT392" s="203" t="str">
        <f t="shared" si="249"/>
        <v xml:space="preserve"> &lt;&gt;</v>
      </c>
      <c r="AU392" s="203" t="str">
        <f t="shared" si="250"/>
        <v xml:space="preserve"> стр.300</v>
      </c>
      <c r="AV392" s="203" t="str">
        <f t="shared" si="251"/>
        <v/>
      </c>
      <c r="AW392" s="203" t="str">
        <f t="shared" si="252"/>
        <v xml:space="preserve"> гр.8</v>
      </c>
      <c r="AX392" s="203" t="str">
        <f t="shared" si="253"/>
        <v/>
      </c>
      <c r="AY392" s="203" t="str">
        <f t="shared" si="254"/>
        <v xml:space="preserve"> раздела 2</v>
      </c>
      <c r="AZ392" s="203" t="str">
        <f t="shared" si="255"/>
        <v xml:space="preserve"> ф.0531377</v>
      </c>
      <c r="BA392" s="204" t="str">
        <f t="shared" si="256"/>
        <v xml:space="preserve"> (за последний день текущего финансового года + за последний день дополнительного периода отчетного финансового года)</v>
      </c>
      <c r="BB392" s="203" t="str">
        <f t="shared" si="257"/>
        <v xml:space="preserve"> - недопустимо.</v>
      </c>
    </row>
    <row r="393" spans="1:55" collapsed="1" x14ac:dyDescent="0.25">
      <c r="A393" s="36"/>
      <c r="B393" s="632" t="s">
        <v>1336</v>
      </c>
      <c r="C393" s="695"/>
      <c r="D393" s="695"/>
      <c r="E393" s="695"/>
      <c r="F393" s="695"/>
      <c r="G393" s="695"/>
      <c r="H393" s="695"/>
      <c r="I393" s="695"/>
      <c r="J393" s="695"/>
      <c r="K393" s="695"/>
      <c r="L393" s="695"/>
      <c r="M393" s="695"/>
      <c r="N393" s="695"/>
      <c r="O393" s="695"/>
      <c r="P393" s="695"/>
      <c r="Q393" s="695"/>
      <c r="R393" s="695"/>
      <c r="S393" s="695"/>
      <c r="T393" s="695"/>
      <c r="U393" s="695"/>
      <c r="V393" s="695"/>
      <c r="W393" s="695"/>
      <c r="X393" s="695"/>
      <c r="Y393" s="695"/>
      <c r="Z393" s="695"/>
      <c r="AA393" s="695"/>
      <c r="AB393" s="695"/>
      <c r="AC393" s="695"/>
      <c r="AD393" s="695"/>
      <c r="AE393" s="695"/>
      <c r="AF393" s="695"/>
      <c r="AG393" s="165"/>
      <c r="AH393" s="71"/>
      <c r="AI393" s="71"/>
      <c r="AJ393" s="35">
        <f t="shared" si="239"/>
        <v>0</v>
      </c>
      <c r="AK393" s="6">
        <f t="shared" si="240"/>
        <v>0</v>
      </c>
      <c r="AL393" s="6">
        <f t="shared" si="241"/>
        <v>0</v>
      </c>
      <c r="AM393" s="92"/>
      <c r="AN393" s="92"/>
      <c r="AO393" s="92"/>
      <c r="AP393" s="92"/>
      <c r="AQ393" s="92"/>
      <c r="AR393" s="92"/>
      <c r="AT393" s="92"/>
      <c r="AU393" s="92"/>
      <c r="AV393" s="92"/>
      <c r="AW393" s="92"/>
      <c r="AX393" s="92"/>
      <c r="AY393" s="92"/>
      <c r="AZ393" s="92"/>
      <c r="BB393" s="92"/>
    </row>
    <row r="394" spans="1:55" ht="42.75" hidden="1" outlineLevel="1" x14ac:dyDescent="0.25">
      <c r="A394" s="23"/>
      <c r="B394" s="297" t="str">
        <f>"М"&amp;COUNTA($C$394:C394)&amp;"_"&amp;MID(I394,5,3)&amp;"_"&amp;MID(S394,5,3)</f>
        <v>М1_196_195</v>
      </c>
      <c r="C394" s="260" t="s">
        <v>116</v>
      </c>
      <c r="D394" s="260" t="s">
        <v>116</v>
      </c>
      <c r="E394" s="260" t="s">
        <v>117</v>
      </c>
      <c r="F394" s="174" t="s">
        <v>117</v>
      </c>
      <c r="G394" s="174" t="s">
        <v>117</v>
      </c>
      <c r="H394" s="260" t="s">
        <v>116</v>
      </c>
      <c r="I394" s="260" t="s">
        <v>173</v>
      </c>
      <c r="J394" s="317"/>
      <c r="K394" s="260"/>
      <c r="L394" s="260"/>
      <c r="M394" s="260" t="s">
        <v>125</v>
      </c>
      <c r="N394" s="260" t="s">
        <v>551</v>
      </c>
      <c r="O394" s="260"/>
      <c r="P394" s="260" t="s">
        <v>138</v>
      </c>
      <c r="Q394" s="260"/>
      <c r="R394" s="260" t="s">
        <v>122</v>
      </c>
      <c r="S394" s="260" t="s">
        <v>172</v>
      </c>
      <c r="T394" s="317"/>
      <c r="U394" s="260"/>
      <c r="V394" s="260"/>
      <c r="W394" s="260" t="s">
        <v>119</v>
      </c>
      <c r="X394" s="260" t="s">
        <v>1337</v>
      </c>
      <c r="Y394" s="371"/>
      <c r="Z394" s="260"/>
      <c r="AA394" s="260" t="s">
        <v>1338</v>
      </c>
      <c r="AB394" s="260"/>
      <c r="AC394" s="261" t="str">
        <f t="shared" si="238"/>
        <v>стр.700 гр.6 раздела 3 ф.0503196 &lt;&gt; стр.011 + 012 + 013 + 015 - 173(в абсолютном значении) гр.4 - 3 раздела 1, 2 ф.0503195 - требуется пояснение.</v>
      </c>
      <c r="AD394" s="341" t="s">
        <v>271</v>
      </c>
      <c r="AE394" s="341" t="s">
        <v>271</v>
      </c>
      <c r="AF394" s="139"/>
      <c r="AG394" s="161">
        <v>45684.554351851853</v>
      </c>
      <c r="AH394" s="324" t="s">
        <v>4</v>
      </c>
      <c r="AI394" s="324" t="s">
        <v>123</v>
      </c>
      <c r="AJ394" s="6">
        <f t="shared" si="239"/>
        <v>1</v>
      </c>
      <c r="AK394" s="6">
        <f t="shared" si="240"/>
        <v>0</v>
      </c>
      <c r="AL394" s="6">
        <f t="shared" si="241"/>
        <v>0</v>
      </c>
      <c r="AM394" s="92" t="str">
        <f t="shared" si="242"/>
        <v>стр.700</v>
      </c>
      <c r="AN394" s="92" t="str">
        <f t="shared" si="243"/>
        <v/>
      </c>
      <c r="AO394" s="92" t="str">
        <f t="shared" si="244"/>
        <v xml:space="preserve"> гр.6</v>
      </c>
      <c r="AP394" s="92" t="str">
        <f t="shared" si="245"/>
        <v/>
      </c>
      <c r="AQ394" s="92" t="str">
        <f t="shared" si="246"/>
        <v xml:space="preserve"> раздела 3</v>
      </c>
      <c r="AR394" s="92" t="str">
        <f t="shared" si="247"/>
        <v xml:space="preserve"> ф.0503196</v>
      </c>
      <c r="AS394" s="79" t="str">
        <f t="shared" si="248"/>
        <v/>
      </c>
      <c r="AT394" s="92" t="str">
        <f t="shared" si="249"/>
        <v xml:space="preserve"> &lt;&gt;</v>
      </c>
      <c r="AU394" s="92" t="str">
        <f t="shared" si="250"/>
        <v xml:space="preserve"> стр.011 + 012 + 013 + 015 - 173(в абсолютном значении)</v>
      </c>
      <c r="AV394" s="92" t="str">
        <f t="shared" si="251"/>
        <v/>
      </c>
      <c r="AW394" s="92" t="str">
        <f t="shared" si="252"/>
        <v xml:space="preserve"> гр.4 - 3</v>
      </c>
      <c r="AX394" s="92" t="str">
        <f t="shared" si="253"/>
        <v/>
      </c>
      <c r="AY394" s="92" t="str">
        <f t="shared" si="254"/>
        <v xml:space="preserve"> раздела 1, 2</v>
      </c>
      <c r="AZ394" s="92" t="str">
        <f t="shared" si="255"/>
        <v xml:space="preserve"> ф.0503195</v>
      </c>
      <c r="BA394" s="79" t="str">
        <f t="shared" si="256"/>
        <v/>
      </c>
      <c r="BB394" s="92" t="str">
        <f t="shared" si="257"/>
        <v xml:space="preserve"> - требуется пояснение.</v>
      </c>
      <c r="BC394" s="6" t="s">
        <v>1500</v>
      </c>
    </row>
    <row r="395" spans="1:55" ht="30" hidden="1" outlineLevel="1" x14ac:dyDescent="0.25">
      <c r="A395" s="116"/>
      <c r="B395" s="744" t="str">
        <f>"М"&amp;COUNTA($C$394:C395)&amp;"_"&amp;MID(I395,5,3)&amp;"_"&amp;MID(S395,5,3)</f>
        <v>М2_196_195</v>
      </c>
      <c r="C395" s="703" t="s">
        <v>116</v>
      </c>
      <c r="D395" s="703" t="s">
        <v>116</v>
      </c>
      <c r="E395" s="703" t="s">
        <v>117</v>
      </c>
      <c r="F395" s="747" t="s">
        <v>117</v>
      </c>
      <c r="G395" s="747" t="s">
        <v>117</v>
      </c>
      <c r="H395" s="703" t="s">
        <v>116</v>
      </c>
      <c r="I395" s="749" t="s">
        <v>173</v>
      </c>
      <c r="J395" s="749" t="s">
        <v>1309</v>
      </c>
      <c r="K395" s="749"/>
      <c r="L395" s="749"/>
      <c r="M395" s="749" t="s">
        <v>125</v>
      </c>
      <c r="N395" s="749" t="s">
        <v>551</v>
      </c>
      <c r="O395" s="749"/>
      <c r="P395" s="749" t="s">
        <v>138</v>
      </c>
      <c r="Q395" s="749"/>
      <c r="R395" s="749" t="s">
        <v>122</v>
      </c>
      <c r="S395" s="328" t="s">
        <v>172</v>
      </c>
      <c r="T395" s="328" t="s">
        <v>1309</v>
      </c>
      <c r="U395" s="328"/>
      <c r="V395" s="328"/>
      <c r="W395" s="328" t="s">
        <v>121</v>
      </c>
      <c r="X395" s="328" t="s">
        <v>1339</v>
      </c>
      <c r="Y395" s="375"/>
      <c r="Z395" s="328"/>
      <c r="AA395" s="328" t="s">
        <v>1338</v>
      </c>
      <c r="AB395" s="328"/>
      <c r="AC395" s="753" t="str">
        <f t="shared" si="238"/>
        <v>стр.700 гр.6 раздела 3 ф.0503196 (на 1 января текущего финансового года) &lt;&gt; стр.011 + 012 + 013 + 015 гр.4 - 3 раздела 1 ф.0503195 (на 1 января текущего финансового года) - недопустимо.</v>
      </c>
      <c r="AD395" s="755" t="s">
        <v>116</v>
      </c>
      <c r="AE395" s="755" t="s">
        <v>116</v>
      </c>
      <c r="AF395" s="703"/>
      <c r="AG395" s="739">
        <v>45532.607905092591</v>
      </c>
      <c r="AH395" s="740"/>
      <c r="AI395" s="734"/>
      <c r="AJ395" s="326">
        <f t="shared" si="239"/>
        <v>0</v>
      </c>
      <c r="AK395" s="6">
        <f t="shared" si="240"/>
        <v>0</v>
      </c>
      <c r="AL395" s="6">
        <f t="shared" si="241"/>
        <v>0</v>
      </c>
      <c r="AM395" s="92" t="str">
        <f t="shared" si="242"/>
        <v>стр.700</v>
      </c>
      <c r="AN395" s="92" t="str">
        <f t="shared" si="243"/>
        <v/>
      </c>
      <c r="AO395" s="92" t="str">
        <f t="shared" si="244"/>
        <v xml:space="preserve"> гр.6</v>
      </c>
      <c r="AP395" s="92" t="str">
        <f t="shared" si="245"/>
        <v/>
      </c>
      <c r="AQ395" s="92" t="str">
        <f t="shared" si="246"/>
        <v xml:space="preserve"> раздела 3</v>
      </c>
      <c r="AR395" s="92" t="str">
        <f t="shared" si="247"/>
        <v xml:space="preserve"> ф.0503196</v>
      </c>
      <c r="AS395" s="79" t="str">
        <f t="shared" si="248"/>
        <v xml:space="preserve"> (на 1 января текущего финансового года)</v>
      </c>
      <c r="AT395" s="92" t="str">
        <f t="shared" si="249"/>
        <v xml:space="preserve"> &lt;&gt;</v>
      </c>
      <c r="AU395" s="92" t="str">
        <f t="shared" si="250"/>
        <v xml:space="preserve"> стр.011 + 012 + 013 + 015</v>
      </c>
      <c r="AV395" s="92" t="str">
        <f t="shared" si="251"/>
        <v/>
      </c>
      <c r="AW395" s="92" t="str">
        <f t="shared" si="252"/>
        <v xml:space="preserve"> гр.4 - 3</v>
      </c>
      <c r="AX395" s="92" t="str">
        <f t="shared" si="253"/>
        <v/>
      </c>
      <c r="AY395" s="92" t="str">
        <f t="shared" si="254"/>
        <v xml:space="preserve"> раздела 1</v>
      </c>
      <c r="AZ395" s="92" t="str">
        <f t="shared" si="255"/>
        <v xml:space="preserve"> ф.0503195</v>
      </c>
      <c r="BA395" s="79" t="str">
        <f t="shared" si="256"/>
        <v xml:space="preserve"> (на 1 января текущего финансового года)</v>
      </c>
      <c r="BB395" s="92" t="str">
        <f t="shared" si="257"/>
        <v xml:space="preserve"> - недопустимо.</v>
      </c>
      <c r="BC395" s="6" t="s">
        <v>1510</v>
      </c>
    </row>
    <row r="396" spans="1:55" hidden="1" outlineLevel="1" x14ac:dyDescent="0.25">
      <c r="A396" s="23"/>
      <c r="B396" s="745"/>
      <c r="C396" s="703"/>
      <c r="D396" s="703"/>
      <c r="E396" s="703"/>
      <c r="F396" s="747"/>
      <c r="G396" s="747"/>
      <c r="H396" s="703"/>
      <c r="I396" s="749"/>
      <c r="J396" s="749"/>
      <c r="K396" s="749"/>
      <c r="L396" s="749"/>
      <c r="M396" s="749"/>
      <c r="N396" s="749"/>
      <c r="O396" s="749"/>
      <c r="P396" s="749"/>
      <c r="Q396" s="749"/>
      <c r="R396" s="749"/>
      <c r="S396" s="743" t="s">
        <v>116</v>
      </c>
      <c r="T396" s="743"/>
      <c r="U396" s="743"/>
      <c r="V396" s="743"/>
      <c r="W396" s="743"/>
      <c r="X396" s="743"/>
      <c r="Y396" s="743"/>
      <c r="Z396" s="743"/>
      <c r="AA396" s="743"/>
      <c r="AB396" s="743"/>
      <c r="AC396" s="753"/>
      <c r="AD396" s="756"/>
      <c r="AE396" s="756"/>
      <c r="AF396" s="703"/>
      <c r="AG396" s="739"/>
      <c r="AH396" s="741"/>
      <c r="AI396" s="734"/>
      <c r="AJ396" s="6"/>
      <c r="AK396" s="6"/>
      <c r="AL396" s="6"/>
      <c r="AM396" s="92"/>
      <c r="AN396" s="92"/>
      <c r="AO396" s="92"/>
      <c r="AP396" s="92"/>
      <c r="AQ396" s="92"/>
      <c r="AR396" s="92"/>
      <c r="AT396" s="92"/>
      <c r="AU396" s="92"/>
      <c r="AV396" s="92"/>
      <c r="AW396" s="92"/>
      <c r="AX396" s="92"/>
      <c r="AY396" s="92"/>
      <c r="AZ396" s="92"/>
      <c r="BB396" s="92"/>
    </row>
    <row r="397" spans="1:55" ht="60" hidden="1" outlineLevel="1" x14ac:dyDescent="0.25">
      <c r="A397" s="23"/>
      <c r="B397" s="761"/>
      <c r="C397" s="703"/>
      <c r="D397" s="703"/>
      <c r="E397" s="703"/>
      <c r="F397" s="747"/>
      <c r="G397" s="747"/>
      <c r="H397" s="703"/>
      <c r="I397" s="749"/>
      <c r="J397" s="749"/>
      <c r="K397" s="749"/>
      <c r="L397" s="749"/>
      <c r="M397" s="749"/>
      <c r="N397" s="749"/>
      <c r="O397" s="749"/>
      <c r="P397" s="749"/>
      <c r="Q397" s="749"/>
      <c r="R397" s="749"/>
      <c r="S397" s="329" t="s">
        <v>179</v>
      </c>
      <c r="T397" s="329" t="s">
        <v>1317</v>
      </c>
      <c r="U397" s="329" t="s">
        <v>884</v>
      </c>
      <c r="V397" s="329"/>
      <c r="W397" s="329" t="s">
        <v>131</v>
      </c>
      <c r="X397" s="329" t="s">
        <v>1315</v>
      </c>
      <c r="Y397" s="374"/>
      <c r="Z397" s="329"/>
      <c r="AA397" s="329" t="s">
        <v>143</v>
      </c>
      <c r="AB397" s="329"/>
      <c r="AC397" s="753"/>
      <c r="AD397" s="756"/>
      <c r="AE397" s="756"/>
      <c r="AF397" s="703"/>
      <c r="AG397" s="739"/>
      <c r="AH397" s="742"/>
      <c r="AI397" s="734"/>
      <c r="AJ397" s="6"/>
      <c r="AK397" s="6"/>
      <c r="AL397" s="6"/>
      <c r="AM397" s="92"/>
      <c r="AN397" s="92"/>
      <c r="AO397" s="92"/>
      <c r="AP397" s="92"/>
      <c r="AQ397" s="92"/>
      <c r="AR397" s="92"/>
      <c r="AT397" s="92"/>
      <c r="AU397" s="92"/>
      <c r="AV397" s="92"/>
      <c r="AW397" s="92"/>
      <c r="AX397" s="92"/>
      <c r="AY397" s="92"/>
      <c r="AZ397" s="92"/>
      <c r="BB397" s="92"/>
    </row>
    <row r="398" spans="1:55" ht="28.5" hidden="1" outlineLevel="1" x14ac:dyDescent="0.25">
      <c r="A398" s="116"/>
      <c r="B398" s="297" t="str">
        <f>"М"&amp;COUNTA($C$394:C398)&amp;"_"&amp;MID(I398,5,3)&amp;"_"&amp;MID(S398,5,3)</f>
        <v>М3_196_195</v>
      </c>
      <c r="C398" s="260" t="s">
        <v>116</v>
      </c>
      <c r="D398" s="260" t="s">
        <v>116</v>
      </c>
      <c r="E398" s="260" t="s">
        <v>117</v>
      </c>
      <c r="F398" s="174" t="s">
        <v>117</v>
      </c>
      <c r="G398" s="174" t="s">
        <v>117</v>
      </c>
      <c r="H398" s="260" t="s">
        <v>116</v>
      </c>
      <c r="I398" s="260" t="s">
        <v>173</v>
      </c>
      <c r="J398" s="260"/>
      <c r="K398" s="260"/>
      <c r="L398" s="260"/>
      <c r="M398" s="260" t="s">
        <v>125</v>
      </c>
      <c r="N398" s="260" t="s">
        <v>564</v>
      </c>
      <c r="O398" s="260"/>
      <c r="P398" s="260" t="s">
        <v>138</v>
      </c>
      <c r="Q398" s="260"/>
      <c r="R398" s="260" t="s">
        <v>122</v>
      </c>
      <c r="S398" s="260" t="s">
        <v>172</v>
      </c>
      <c r="T398" s="260"/>
      <c r="U398" s="260"/>
      <c r="V398" s="260"/>
      <c r="W398" s="260" t="s">
        <v>131</v>
      </c>
      <c r="X398" s="260" t="s">
        <v>1340</v>
      </c>
      <c r="Y398" s="371"/>
      <c r="Z398" s="260"/>
      <c r="AA398" s="260" t="s">
        <v>1338</v>
      </c>
      <c r="AB398" s="260"/>
      <c r="AC398" s="261" t="str">
        <f t="shared" si="238"/>
        <v>стр.800 гр.6 раздела 3 ф.0503196 &lt;&gt; стр.070 + 080 гр.4 - 3 раздела 2 ф.0503195 - требуется пояснение.</v>
      </c>
      <c r="AD398" s="341" t="s">
        <v>271</v>
      </c>
      <c r="AE398" s="341" t="s">
        <v>271</v>
      </c>
      <c r="AF398" s="139"/>
      <c r="AG398" s="161">
        <v>45532.607916666668</v>
      </c>
      <c r="AH398" s="324" t="s">
        <v>4</v>
      </c>
      <c r="AI398" s="324" t="s">
        <v>123</v>
      </c>
      <c r="AJ398" s="166">
        <f t="shared" si="239"/>
        <v>1</v>
      </c>
      <c r="AK398" s="6">
        <f t="shared" si="240"/>
        <v>0</v>
      </c>
      <c r="AL398" s="6">
        <f t="shared" si="241"/>
        <v>0</v>
      </c>
      <c r="AM398" s="92" t="str">
        <f t="shared" si="242"/>
        <v>стр.800</v>
      </c>
      <c r="AN398" s="92" t="str">
        <f t="shared" si="243"/>
        <v/>
      </c>
      <c r="AO398" s="92" t="str">
        <f t="shared" si="244"/>
        <v xml:space="preserve"> гр.6</v>
      </c>
      <c r="AP398" s="92" t="str">
        <f t="shared" si="245"/>
        <v/>
      </c>
      <c r="AQ398" s="92" t="str">
        <f t="shared" si="246"/>
        <v xml:space="preserve"> раздела 3</v>
      </c>
      <c r="AR398" s="92" t="str">
        <f t="shared" si="247"/>
        <v xml:space="preserve"> ф.0503196</v>
      </c>
      <c r="AS398" s="79" t="str">
        <f t="shared" si="248"/>
        <v/>
      </c>
      <c r="AT398" s="92" t="str">
        <f t="shared" si="249"/>
        <v xml:space="preserve"> &lt;&gt;</v>
      </c>
      <c r="AU398" s="92" t="str">
        <f t="shared" si="250"/>
        <v xml:space="preserve"> стр.070 + 080</v>
      </c>
      <c r="AV398" s="92" t="str">
        <f t="shared" si="251"/>
        <v/>
      </c>
      <c r="AW398" s="92" t="str">
        <f t="shared" si="252"/>
        <v xml:space="preserve"> гр.4 - 3</v>
      </c>
      <c r="AX398" s="92" t="str">
        <f t="shared" si="253"/>
        <v/>
      </c>
      <c r="AY398" s="92" t="str">
        <f t="shared" si="254"/>
        <v xml:space="preserve"> раздела 2</v>
      </c>
      <c r="AZ398" s="92" t="str">
        <f t="shared" si="255"/>
        <v xml:space="preserve"> ф.0503195</v>
      </c>
      <c r="BA398" s="79" t="str">
        <f t="shared" si="256"/>
        <v/>
      </c>
      <c r="BB398" s="92" t="str">
        <f t="shared" si="257"/>
        <v xml:space="preserve"> - требуется пояснение.</v>
      </c>
      <c r="BC398" s="6" t="s">
        <v>1501</v>
      </c>
    </row>
    <row r="399" spans="1:55" ht="28.5" hidden="1" outlineLevel="1" x14ac:dyDescent="0.25">
      <c r="A399" s="116"/>
      <c r="B399" s="297" t="str">
        <f>"М"&amp;COUNTA($C$394:C399)&amp;"_"&amp;MID(I399,5,3)&amp;"_"&amp;MID(S399,5,3)</f>
        <v>М4_196_195</v>
      </c>
      <c r="C399" s="260" t="s">
        <v>116</v>
      </c>
      <c r="D399" s="260" t="s">
        <v>116</v>
      </c>
      <c r="E399" s="260" t="s">
        <v>117</v>
      </c>
      <c r="F399" s="174" t="s">
        <v>117</v>
      </c>
      <c r="G399" s="174" t="s">
        <v>117</v>
      </c>
      <c r="H399" s="260" t="s">
        <v>116</v>
      </c>
      <c r="I399" s="260" t="s">
        <v>173</v>
      </c>
      <c r="J399" s="260"/>
      <c r="K399" s="260"/>
      <c r="L399" s="260"/>
      <c r="M399" s="260" t="s">
        <v>125</v>
      </c>
      <c r="N399" s="260" t="s">
        <v>948</v>
      </c>
      <c r="O399" s="260"/>
      <c r="P399" s="260" t="s">
        <v>138</v>
      </c>
      <c r="Q399" s="260"/>
      <c r="R399" s="260" t="s">
        <v>122</v>
      </c>
      <c r="S399" s="260" t="s">
        <v>172</v>
      </c>
      <c r="T399" s="260"/>
      <c r="U399" s="174"/>
      <c r="V399" s="260"/>
      <c r="W399" s="260" t="s">
        <v>131</v>
      </c>
      <c r="X399" s="260" t="s">
        <v>669</v>
      </c>
      <c r="Y399" s="371"/>
      <c r="Z399" s="260"/>
      <c r="AA399" s="260" t="s">
        <v>1338</v>
      </c>
      <c r="AB399" s="260"/>
      <c r="AC399" s="261" t="str">
        <f t="shared" si="238"/>
        <v>стр.810 гр.6 раздела 3 ф.0503196 &lt;&gt; стр.070 гр.4 - 3 раздела 2 ф.0503195 - недопустимо.</v>
      </c>
      <c r="AD399" s="341" t="s">
        <v>123</v>
      </c>
      <c r="AE399" s="341" t="s">
        <v>123</v>
      </c>
      <c r="AF399" s="139"/>
      <c r="AG399" s="161">
        <v>45532.607928240737</v>
      </c>
      <c r="AH399" s="324" t="s">
        <v>4</v>
      </c>
      <c r="AI399" s="324" t="s">
        <v>123</v>
      </c>
      <c r="AJ399" s="166">
        <f t="shared" si="239"/>
        <v>1</v>
      </c>
      <c r="AK399" s="6">
        <f t="shared" si="240"/>
        <v>0</v>
      </c>
      <c r="AL399" s="6">
        <f t="shared" si="241"/>
        <v>0</v>
      </c>
      <c r="AM399" s="92" t="str">
        <f t="shared" si="242"/>
        <v>стр.810</v>
      </c>
      <c r="AN399" s="92" t="str">
        <f t="shared" si="243"/>
        <v/>
      </c>
      <c r="AO399" s="92" t="str">
        <f t="shared" si="244"/>
        <v xml:space="preserve"> гр.6</v>
      </c>
      <c r="AP399" s="92" t="str">
        <f t="shared" si="245"/>
        <v/>
      </c>
      <c r="AQ399" s="92" t="str">
        <f t="shared" si="246"/>
        <v xml:space="preserve"> раздела 3</v>
      </c>
      <c r="AR399" s="92" t="str">
        <f t="shared" si="247"/>
        <v xml:space="preserve"> ф.0503196</v>
      </c>
      <c r="AS399" s="79" t="str">
        <f t="shared" si="248"/>
        <v/>
      </c>
      <c r="AT399" s="92" t="str">
        <f t="shared" si="249"/>
        <v xml:space="preserve"> &lt;&gt;</v>
      </c>
      <c r="AU399" s="92" t="str">
        <f t="shared" si="250"/>
        <v xml:space="preserve"> стр.070</v>
      </c>
      <c r="AV399" s="92" t="str">
        <f t="shared" si="251"/>
        <v/>
      </c>
      <c r="AW399" s="92" t="str">
        <f t="shared" si="252"/>
        <v xml:space="preserve"> гр.4 - 3</v>
      </c>
      <c r="AX399" s="92" t="str">
        <f t="shared" si="253"/>
        <v/>
      </c>
      <c r="AY399" s="92" t="str">
        <f t="shared" si="254"/>
        <v xml:space="preserve"> раздела 2</v>
      </c>
      <c r="AZ399" s="92" t="str">
        <f t="shared" si="255"/>
        <v xml:space="preserve"> ф.0503195</v>
      </c>
      <c r="BA399" s="79" t="str">
        <f t="shared" si="256"/>
        <v/>
      </c>
      <c r="BB399" s="92" t="str">
        <f t="shared" si="257"/>
        <v xml:space="preserve"> - недопустимо.</v>
      </c>
      <c r="BC399" s="6" t="s">
        <v>1502</v>
      </c>
    </row>
    <row r="400" spans="1:55" ht="28.5" hidden="1" outlineLevel="1" x14ac:dyDescent="0.25">
      <c r="A400" s="116"/>
      <c r="B400" s="297" t="str">
        <f>"М"&amp;COUNTA($C$394:C400)&amp;"_"&amp;MID(I400,5,3)&amp;"_"&amp;MID(S400,5,3)</f>
        <v>М5_196_195</v>
      </c>
      <c r="C400" s="260" t="s">
        <v>116</v>
      </c>
      <c r="D400" s="260" t="s">
        <v>116</v>
      </c>
      <c r="E400" s="260" t="s">
        <v>117</v>
      </c>
      <c r="F400" s="174" t="s">
        <v>117</v>
      </c>
      <c r="G400" s="174" t="s">
        <v>117</v>
      </c>
      <c r="H400" s="260" t="s">
        <v>116</v>
      </c>
      <c r="I400" s="260" t="s">
        <v>173</v>
      </c>
      <c r="J400" s="260"/>
      <c r="K400" s="260"/>
      <c r="L400" s="260"/>
      <c r="M400" s="260" t="s">
        <v>125</v>
      </c>
      <c r="N400" s="260" t="s">
        <v>1341</v>
      </c>
      <c r="O400" s="260"/>
      <c r="P400" s="260" t="s">
        <v>138</v>
      </c>
      <c r="Q400" s="260"/>
      <c r="R400" s="260" t="s">
        <v>122</v>
      </c>
      <c r="S400" s="260" t="s">
        <v>172</v>
      </c>
      <c r="T400" s="260"/>
      <c r="U400" s="260"/>
      <c r="V400" s="260"/>
      <c r="W400" s="260" t="s">
        <v>131</v>
      </c>
      <c r="X400" s="260" t="s">
        <v>1318</v>
      </c>
      <c r="Y400" s="371"/>
      <c r="Z400" s="260"/>
      <c r="AA400" s="260" t="s">
        <v>1338</v>
      </c>
      <c r="AB400" s="260"/>
      <c r="AC400" s="261" t="str">
        <f t="shared" si="238"/>
        <v>стр.820 гр.6 раздела 3 ф.0503196 &lt;&gt; стр.081 гр.4 - 3 раздела 2 ф.0503195 - требуется пояснение.</v>
      </c>
      <c r="AD400" s="341" t="s">
        <v>271</v>
      </c>
      <c r="AE400" s="341" t="s">
        <v>271</v>
      </c>
      <c r="AF400" s="139"/>
      <c r="AG400" s="161">
        <v>45532.607928240737</v>
      </c>
      <c r="AH400" s="324" t="s">
        <v>4</v>
      </c>
      <c r="AI400" s="324" t="s">
        <v>123</v>
      </c>
      <c r="AJ400" s="166">
        <f t="shared" si="239"/>
        <v>1</v>
      </c>
      <c r="AK400" s="6">
        <f t="shared" si="240"/>
        <v>0</v>
      </c>
      <c r="AL400" s="6">
        <f t="shared" si="241"/>
        <v>0</v>
      </c>
      <c r="AM400" s="92" t="str">
        <f t="shared" si="242"/>
        <v>стр.820</v>
      </c>
      <c r="AN400" s="92" t="str">
        <f t="shared" si="243"/>
        <v/>
      </c>
      <c r="AO400" s="92" t="str">
        <f t="shared" si="244"/>
        <v xml:space="preserve"> гр.6</v>
      </c>
      <c r="AP400" s="92" t="str">
        <f t="shared" si="245"/>
        <v/>
      </c>
      <c r="AQ400" s="92" t="str">
        <f t="shared" si="246"/>
        <v xml:space="preserve"> раздела 3</v>
      </c>
      <c r="AR400" s="92" t="str">
        <f t="shared" si="247"/>
        <v xml:space="preserve"> ф.0503196</v>
      </c>
      <c r="AS400" s="79" t="str">
        <f t="shared" si="248"/>
        <v/>
      </c>
      <c r="AT400" s="92" t="str">
        <f t="shared" si="249"/>
        <v xml:space="preserve"> &lt;&gt;</v>
      </c>
      <c r="AU400" s="92" t="str">
        <f t="shared" si="250"/>
        <v xml:space="preserve"> стр.081</v>
      </c>
      <c r="AV400" s="92" t="str">
        <f t="shared" si="251"/>
        <v/>
      </c>
      <c r="AW400" s="92" t="str">
        <f t="shared" si="252"/>
        <v xml:space="preserve"> гр.4 - 3</v>
      </c>
      <c r="AX400" s="92" t="str">
        <f t="shared" si="253"/>
        <v/>
      </c>
      <c r="AY400" s="92" t="str">
        <f t="shared" si="254"/>
        <v xml:space="preserve"> раздела 2</v>
      </c>
      <c r="AZ400" s="92" t="str">
        <f t="shared" si="255"/>
        <v xml:space="preserve"> ф.0503195</v>
      </c>
      <c r="BA400" s="79" t="str">
        <f t="shared" si="256"/>
        <v/>
      </c>
      <c r="BB400" s="92" t="str">
        <f t="shared" si="257"/>
        <v xml:space="preserve"> - требуется пояснение.</v>
      </c>
      <c r="BC400" s="6" t="s">
        <v>1503</v>
      </c>
    </row>
    <row r="401" spans="1:55" ht="28.5" hidden="1" outlineLevel="1" x14ac:dyDescent="0.25">
      <c r="A401" s="116"/>
      <c r="B401" s="297" t="str">
        <f>"М"&amp;COUNTA($C$394:C401)&amp;"_"&amp;MID(I401,5,3)&amp;"_"&amp;MID(S401,5,3)</f>
        <v>М6_196_195</v>
      </c>
      <c r="C401" s="260" t="s">
        <v>116</v>
      </c>
      <c r="D401" s="260" t="s">
        <v>116</v>
      </c>
      <c r="E401" s="260" t="s">
        <v>117</v>
      </c>
      <c r="F401" s="174" t="s">
        <v>117</v>
      </c>
      <c r="G401" s="174" t="s">
        <v>117</v>
      </c>
      <c r="H401" s="260" t="s">
        <v>116</v>
      </c>
      <c r="I401" s="260" t="s">
        <v>173</v>
      </c>
      <c r="J401" s="260"/>
      <c r="K401" s="260"/>
      <c r="L401" s="260"/>
      <c r="M401" s="260" t="s">
        <v>125</v>
      </c>
      <c r="N401" s="260" t="s">
        <v>1342</v>
      </c>
      <c r="O401" s="260"/>
      <c r="P401" s="260" t="s">
        <v>138</v>
      </c>
      <c r="Q401" s="260"/>
      <c r="R401" s="260" t="s">
        <v>122</v>
      </c>
      <c r="S401" s="260" t="s">
        <v>172</v>
      </c>
      <c r="T401" s="260"/>
      <c r="U401" s="260"/>
      <c r="V401" s="260"/>
      <c r="W401" s="260" t="s">
        <v>131</v>
      </c>
      <c r="X401" s="260" t="s">
        <v>1319</v>
      </c>
      <c r="Y401" s="371"/>
      <c r="Z401" s="260"/>
      <c r="AA401" s="260" t="s">
        <v>1338</v>
      </c>
      <c r="AB401" s="260"/>
      <c r="AC401" s="261" t="str">
        <f t="shared" si="238"/>
        <v>стр.830 гр.6 раздела 3 ф.0503196 &lt;&gt; стр.082 гр.4 - 3 раздела 2 ф.0503195 - требуется пояснение.</v>
      </c>
      <c r="AD401" s="341" t="s">
        <v>271</v>
      </c>
      <c r="AE401" s="341" t="s">
        <v>271</v>
      </c>
      <c r="AF401" s="139"/>
      <c r="AG401" s="161">
        <v>45532.607951388891</v>
      </c>
      <c r="AH401" s="324" t="s">
        <v>4</v>
      </c>
      <c r="AI401" s="324" t="s">
        <v>123</v>
      </c>
      <c r="AJ401" s="166">
        <f t="shared" si="239"/>
        <v>1</v>
      </c>
      <c r="AK401" s="6">
        <f t="shared" si="240"/>
        <v>0</v>
      </c>
      <c r="AL401" s="6">
        <f t="shared" si="241"/>
        <v>0</v>
      </c>
      <c r="AM401" s="92" t="str">
        <f t="shared" si="242"/>
        <v>стр.830</v>
      </c>
      <c r="AN401" s="92" t="str">
        <f t="shared" si="243"/>
        <v/>
      </c>
      <c r="AO401" s="92" t="str">
        <f t="shared" si="244"/>
        <v xml:space="preserve"> гр.6</v>
      </c>
      <c r="AP401" s="92" t="str">
        <f t="shared" si="245"/>
        <v/>
      </c>
      <c r="AQ401" s="92" t="str">
        <f t="shared" si="246"/>
        <v xml:space="preserve"> раздела 3</v>
      </c>
      <c r="AR401" s="92" t="str">
        <f t="shared" si="247"/>
        <v xml:space="preserve"> ф.0503196</v>
      </c>
      <c r="AS401" s="79" t="str">
        <f t="shared" si="248"/>
        <v/>
      </c>
      <c r="AT401" s="92" t="str">
        <f t="shared" si="249"/>
        <v xml:space="preserve"> &lt;&gt;</v>
      </c>
      <c r="AU401" s="92" t="str">
        <f t="shared" si="250"/>
        <v xml:space="preserve"> стр.082</v>
      </c>
      <c r="AV401" s="92" t="str">
        <f t="shared" si="251"/>
        <v/>
      </c>
      <c r="AW401" s="92" t="str">
        <f t="shared" si="252"/>
        <v xml:space="preserve"> гр.4 - 3</v>
      </c>
      <c r="AX401" s="92" t="str">
        <f t="shared" si="253"/>
        <v/>
      </c>
      <c r="AY401" s="92" t="str">
        <f t="shared" si="254"/>
        <v xml:space="preserve"> раздела 2</v>
      </c>
      <c r="AZ401" s="92" t="str">
        <f t="shared" si="255"/>
        <v xml:space="preserve"> ф.0503195</v>
      </c>
      <c r="BA401" s="79" t="str">
        <f t="shared" si="256"/>
        <v/>
      </c>
      <c r="BB401" s="92" t="str">
        <f t="shared" si="257"/>
        <v xml:space="preserve"> - требуется пояснение.</v>
      </c>
      <c r="BC401" s="6" t="s">
        <v>1504</v>
      </c>
    </row>
    <row r="402" spans="1:55" ht="28.5" hidden="1" outlineLevel="1" x14ac:dyDescent="0.25">
      <c r="A402" s="116"/>
      <c r="B402" s="297" t="str">
        <f>"М"&amp;COUNTA($C$394:C402)&amp;"_"&amp;MID(I402,5,3)&amp;"_"&amp;MID(S402,5,3)</f>
        <v>М7_196_195</v>
      </c>
      <c r="C402" s="260" t="s">
        <v>116</v>
      </c>
      <c r="D402" s="260" t="s">
        <v>116</v>
      </c>
      <c r="E402" s="260" t="s">
        <v>117</v>
      </c>
      <c r="F402" s="174" t="s">
        <v>117</v>
      </c>
      <c r="G402" s="174" t="s">
        <v>117</v>
      </c>
      <c r="H402" s="260" t="s">
        <v>116</v>
      </c>
      <c r="I402" s="260" t="s">
        <v>173</v>
      </c>
      <c r="J402" s="260"/>
      <c r="K402" s="260"/>
      <c r="L402" s="260"/>
      <c r="M402" s="260" t="s">
        <v>125</v>
      </c>
      <c r="N402" s="260" t="s">
        <v>1343</v>
      </c>
      <c r="O402" s="260"/>
      <c r="P402" s="260" t="s">
        <v>138</v>
      </c>
      <c r="Q402" s="260"/>
      <c r="R402" s="260" t="s">
        <v>122</v>
      </c>
      <c r="S402" s="260" t="s">
        <v>172</v>
      </c>
      <c r="T402" s="260"/>
      <c r="U402" s="260"/>
      <c r="V402" s="260"/>
      <c r="W402" s="260" t="s">
        <v>131</v>
      </c>
      <c r="X402" s="260" t="s">
        <v>1320</v>
      </c>
      <c r="Y402" s="371"/>
      <c r="Z402" s="260"/>
      <c r="AA402" s="260" t="s">
        <v>1338</v>
      </c>
      <c r="AB402" s="260"/>
      <c r="AC402" s="261" t="str">
        <f t="shared" si="238"/>
        <v>стр.840 гр.6 раздела 3 ф.0503196 &lt;&gt; стр.083 гр.4 - 3 раздела 2 ф.0503195 - требуется пояснение.</v>
      </c>
      <c r="AD402" s="341" t="s">
        <v>271</v>
      </c>
      <c r="AE402" s="341" t="s">
        <v>271</v>
      </c>
      <c r="AF402" s="139"/>
      <c r="AG402" s="161">
        <v>45532.60796296296</v>
      </c>
      <c r="AH402" s="324" t="s">
        <v>4</v>
      </c>
      <c r="AI402" s="324" t="s">
        <v>123</v>
      </c>
      <c r="AJ402" s="166">
        <f t="shared" si="239"/>
        <v>1</v>
      </c>
      <c r="AK402" s="6">
        <f t="shared" si="240"/>
        <v>0</v>
      </c>
      <c r="AL402" s="6">
        <f t="shared" si="241"/>
        <v>0</v>
      </c>
      <c r="AM402" s="92" t="str">
        <f t="shared" si="242"/>
        <v>стр.840</v>
      </c>
      <c r="AN402" s="92" t="str">
        <f t="shared" si="243"/>
        <v/>
      </c>
      <c r="AO402" s="92" t="str">
        <f t="shared" si="244"/>
        <v xml:space="preserve"> гр.6</v>
      </c>
      <c r="AP402" s="92" t="str">
        <f t="shared" si="245"/>
        <v/>
      </c>
      <c r="AQ402" s="92" t="str">
        <f t="shared" si="246"/>
        <v xml:space="preserve"> раздела 3</v>
      </c>
      <c r="AR402" s="92" t="str">
        <f t="shared" si="247"/>
        <v xml:space="preserve"> ф.0503196</v>
      </c>
      <c r="AS402" s="79" t="str">
        <f t="shared" si="248"/>
        <v/>
      </c>
      <c r="AT402" s="92" t="str">
        <f t="shared" si="249"/>
        <v xml:space="preserve"> &lt;&gt;</v>
      </c>
      <c r="AU402" s="92" t="str">
        <f t="shared" si="250"/>
        <v xml:space="preserve"> стр.083</v>
      </c>
      <c r="AV402" s="92" t="str">
        <f t="shared" si="251"/>
        <v/>
      </c>
      <c r="AW402" s="92" t="str">
        <f t="shared" si="252"/>
        <v xml:space="preserve"> гр.4 - 3</v>
      </c>
      <c r="AX402" s="92" t="str">
        <f t="shared" si="253"/>
        <v/>
      </c>
      <c r="AY402" s="92" t="str">
        <f t="shared" si="254"/>
        <v xml:space="preserve"> раздела 2</v>
      </c>
      <c r="AZ402" s="92" t="str">
        <f t="shared" si="255"/>
        <v xml:space="preserve"> ф.0503195</v>
      </c>
      <c r="BA402" s="79" t="str">
        <f t="shared" si="256"/>
        <v/>
      </c>
      <c r="BB402" s="92" t="str">
        <f t="shared" si="257"/>
        <v xml:space="preserve"> - требуется пояснение.</v>
      </c>
      <c r="BC402" s="6" t="s">
        <v>1505</v>
      </c>
    </row>
    <row r="403" spans="1:55" ht="28.5" hidden="1" outlineLevel="1" x14ac:dyDescent="0.25">
      <c r="A403" s="116"/>
      <c r="B403" s="297" t="str">
        <f>"М"&amp;COUNTA($C$394:C403)&amp;"_"&amp;MID(I403,5,3)&amp;"_"&amp;MID(S403,5,3)</f>
        <v>М8_196_195</v>
      </c>
      <c r="C403" s="260" t="s">
        <v>116</v>
      </c>
      <c r="D403" s="260" t="s">
        <v>116</v>
      </c>
      <c r="E403" s="260" t="s">
        <v>117</v>
      </c>
      <c r="F403" s="174" t="s">
        <v>117</v>
      </c>
      <c r="G403" s="174" t="s">
        <v>117</v>
      </c>
      <c r="H403" s="260" t="s">
        <v>116</v>
      </c>
      <c r="I403" s="260" t="s">
        <v>173</v>
      </c>
      <c r="J403" s="260"/>
      <c r="K403" s="260"/>
      <c r="L403" s="260"/>
      <c r="M403" s="260" t="s">
        <v>125</v>
      </c>
      <c r="N403" s="260" t="s">
        <v>1344</v>
      </c>
      <c r="O403" s="260"/>
      <c r="P403" s="260" t="s">
        <v>138</v>
      </c>
      <c r="Q403" s="260"/>
      <c r="R403" s="260" t="s">
        <v>122</v>
      </c>
      <c r="S403" s="260" t="s">
        <v>172</v>
      </c>
      <c r="T403" s="260"/>
      <c r="U403" s="260"/>
      <c r="V403" s="260"/>
      <c r="W403" s="260" t="s">
        <v>131</v>
      </c>
      <c r="X403" s="260" t="s">
        <v>1301</v>
      </c>
      <c r="Y403" s="371"/>
      <c r="Z403" s="260"/>
      <c r="AA403" s="260" t="s">
        <v>1338</v>
      </c>
      <c r="AB403" s="260"/>
      <c r="AC403" s="261" t="str">
        <f t="shared" si="238"/>
        <v>стр.850 гр.6 раздела 3 ф.0503196 &lt;&gt; стр.084 гр.4 - 3 раздела 2 ф.0503195 - требуется пояснение.</v>
      </c>
      <c r="AD403" s="341" t="s">
        <v>271</v>
      </c>
      <c r="AE403" s="341" t="s">
        <v>271</v>
      </c>
      <c r="AF403" s="139"/>
      <c r="AG403" s="161">
        <v>45532.607974537037</v>
      </c>
      <c r="AH403" s="324" t="s">
        <v>4</v>
      </c>
      <c r="AI403" s="324" t="s">
        <v>123</v>
      </c>
      <c r="AJ403" s="166">
        <f t="shared" si="239"/>
        <v>1</v>
      </c>
      <c r="AK403" s="6">
        <f t="shared" si="240"/>
        <v>0</v>
      </c>
      <c r="AL403" s="6">
        <f t="shared" si="241"/>
        <v>0</v>
      </c>
      <c r="AM403" s="92" t="str">
        <f t="shared" si="242"/>
        <v>стр.850</v>
      </c>
      <c r="AN403" s="92" t="str">
        <f t="shared" si="243"/>
        <v/>
      </c>
      <c r="AO403" s="92" t="str">
        <f t="shared" si="244"/>
        <v xml:space="preserve"> гр.6</v>
      </c>
      <c r="AP403" s="92" t="str">
        <f t="shared" si="245"/>
        <v/>
      </c>
      <c r="AQ403" s="92" t="str">
        <f t="shared" si="246"/>
        <v xml:space="preserve"> раздела 3</v>
      </c>
      <c r="AR403" s="92" t="str">
        <f t="shared" si="247"/>
        <v xml:space="preserve"> ф.0503196</v>
      </c>
      <c r="AS403" s="79" t="str">
        <f t="shared" si="248"/>
        <v/>
      </c>
      <c r="AT403" s="92" t="str">
        <f t="shared" si="249"/>
        <v xml:space="preserve"> &lt;&gt;</v>
      </c>
      <c r="AU403" s="92" t="str">
        <f t="shared" si="250"/>
        <v xml:space="preserve"> стр.084</v>
      </c>
      <c r="AV403" s="92" t="str">
        <f t="shared" si="251"/>
        <v/>
      </c>
      <c r="AW403" s="92" t="str">
        <f t="shared" si="252"/>
        <v xml:space="preserve"> гр.4 - 3</v>
      </c>
      <c r="AX403" s="92" t="str">
        <f t="shared" si="253"/>
        <v/>
      </c>
      <c r="AY403" s="92" t="str">
        <f t="shared" si="254"/>
        <v xml:space="preserve"> раздела 2</v>
      </c>
      <c r="AZ403" s="92" t="str">
        <f t="shared" si="255"/>
        <v xml:space="preserve"> ф.0503195</v>
      </c>
      <c r="BA403" s="79" t="str">
        <f t="shared" si="256"/>
        <v/>
      </c>
      <c r="BB403" s="92" t="str">
        <f t="shared" si="257"/>
        <v xml:space="preserve"> - требуется пояснение.</v>
      </c>
      <c r="BC403" s="6" t="s">
        <v>1506</v>
      </c>
    </row>
    <row r="404" spans="1:55" ht="28.5" hidden="1" outlineLevel="1" x14ac:dyDescent="0.25">
      <c r="A404" s="116"/>
      <c r="B404" s="297" t="str">
        <f>"М"&amp;COUNTA($C$394:C404)&amp;"_"&amp;MID(I404,5,3)&amp;"_"&amp;MID(S404,5,3)</f>
        <v>М9_196_195</v>
      </c>
      <c r="C404" s="260" t="s">
        <v>116</v>
      </c>
      <c r="D404" s="260" t="s">
        <v>116</v>
      </c>
      <c r="E404" s="260" t="s">
        <v>117</v>
      </c>
      <c r="F404" s="174" t="s">
        <v>117</v>
      </c>
      <c r="G404" s="174" t="s">
        <v>117</v>
      </c>
      <c r="H404" s="260" t="s">
        <v>116</v>
      </c>
      <c r="I404" s="260" t="s">
        <v>173</v>
      </c>
      <c r="J404" s="260"/>
      <c r="K404" s="260"/>
      <c r="L404" s="260"/>
      <c r="M404" s="260" t="s">
        <v>125</v>
      </c>
      <c r="N404" s="260" t="s">
        <v>1345</v>
      </c>
      <c r="O404" s="260"/>
      <c r="P404" s="260" t="s">
        <v>138</v>
      </c>
      <c r="Q404" s="260"/>
      <c r="R404" s="260" t="s">
        <v>122</v>
      </c>
      <c r="S404" s="260" t="s">
        <v>172</v>
      </c>
      <c r="T404" s="260"/>
      <c r="U404" s="260"/>
      <c r="V404" s="260"/>
      <c r="W404" s="260" t="s">
        <v>131</v>
      </c>
      <c r="X404" s="260" t="s">
        <v>1302</v>
      </c>
      <c r="Y404" s="371"/>
      <c r="Z404" s="260"/>
      <c r="AA404" s="260" t="s">
        <v>1338</v>
      </c>
      <c r="AB404" s="260"/>
      <c r="AC404" s="261" t="str">
        <f t="shared" si="238"/>
        <v>стр.860 гр.6 раздела 3 ф.0503196 &lt;&gt; стр.085 гр.4 - 3 раздела 2 ф.0503195 - недопустимо.</v>
      </c>
      <c r="AD404" s="263" t="s">
        <v>123</v>
      </c>
      <c r="AE404" s="263" t="s">
        <v>123</v>
      </c>
      <c r="AF404" s="139"/>
      <c r="AG404" s="161">
        <v>45532.607997685183</v>
      </c>
      <c r="AH404" s="324" t="s">
        <v>4</v>
      </c>
      <c r="AI404" s="324" t="s">
        <v>123</v>
      </c>
      <c r="AJ404" s="166">
        <f t="shared" si="239"/>
        <v>1</v>
      </c>
      <c r="AK404" s="6">
        <f t="shared" si="240"/>
        <v>0</v>
      </c>
      <c r="AL404" s="6">
        <f t="shared" si="241"/>
        <v>0</v>
      </c>
      <c r="AM404" s="92" t="str">
        <f t="shared" si="242"/>
        <v>стр.860</v>
      </c>
      <c r="AN404" s="92" t="str">
        <f t="shared" si="243"/>
        <v/>
      </c>
      <c r="AO404" s="92" t="str">
        <f t="shared" si="244"/>
        <v xml:space="preserve"> гр.6</v>
      </c>
      <c r="AP404" s="92" t="str">
        <f t="shared" si="245"/>
        <v/>
      </c>
      <c r="AQ404" s="92" t="str">
        <f t="shared" si="246"/>
        <v xml:space="preserve"> раздела 3</v>
      </c>
      <c r="AR404" s="92" t="str">
        <f t="shared" si="247"/>
        <v xml:space="preserve"> ф.0503196</v>
      </c>
      <c r="AS404" s="79" t="str">
        <f t="shared" si="248"/>
        <v/>
      </c>
      <c r="AT404" s="92" t="str">
        <f t="shared" si="249"/>
        <v xml:space="preserve"> &lt;&gt;</v>
      </c>
      <c r="AU404" s="92" t="str">
        <f t="shared" si="250"/>
        <v xml:space="preserve"> стр.085</v>
      </c>
      <c r="AV404" s="92" t="str">
        <f t="shared" si="251"/>
        <v/>
      </c>
      <c r="AW404" s="92" t="str">
        <f t="shared" si="252"/>
        <v xml:space="preserve"> гр.4 - 3</v>
      </c>
      <c r="AX404" s="92" t="str">
        <f t="shared" si="253"/>
        <v/>
      </c>
      <c r="AY404" s="92" t="str">
        <f t="shared" si="254"/>
        <v xml:space="preserve"> раздела 2</v>
      </c>
      <c r="AZ404" s="92" t="str">
        <f t="shared" si="255"/>
        <v xml:space="preserve"> ф.0503195</v>
      </c>
      <c r="BA404" s="79" t="str">
        <f t="shared" si="256"/>
        <v/>
      </c>
      <c r="BB404" s="92" t="str">
        <f t="shared" si="257"/>
        <v xml:space="preserve"> - недопустимо.</v>
      </c>
      <c r="BC404" s="6" t="s">
        <v>1507</v>
      </c>
    </row>
    <row r="405" spans="1:55" ht="28.5" hidden="1" outlineLevel="1" x14ac:dyDescent="0.25">
      <c r="A405" s="116"/>
      <c r="B405" s="297" t="str">
        <f>"М"&amp;COUNTA($C$394:C405)&amp;"_"&amp;MID(I405,5,3)&amp;"_"&amp;MID(S405,5,3)</f>
        <v>М10_196_195</v>
      </c>
      <c r="C405" s="260" t="s">
        <v>116</v>
      </c>
      <c r="D405" s="260" t="s">
        <v>116</v>
      </c>
      <c r="E405" s="260" t="s">
        <v>117</v>
      </c>
      <c r="F405" s="174" t="s">
        <v>117</v>
      </c>
      <c r="G405" s="174" t="s">
        <v>117</v>
      </c>
      <c r="H405" s="260" t="s">
        <v>116</v>
      </c>
      <c r="I405" s="260" t="s">
        <v>173</v>
      </c>
      <c r="J405" s="260"/>
      <c r="K405" s="260"/>
      <c r="L405" s="260"/>
      <c r="M405" s="260" t="s">
        <v>125</v>
      </c>
      <c r="N405" s="260" t="s">
        <v>1485</v>
      </c>
      <c r="O405" s="260"/>
      <c r="P405" s="260" t="s">
        <v>138</v>
      </c>
      <c r="Q405" s="260"/>
      <c r="R405" s="260" t="s">
        <v>122</v>
      </c>
      <c r="S405" s="260" t="s">
        <v>172</v>
      </c>
      <c r="T405" s="260"/>
      <c r="U405" s="260"/>
      <c r="V405" s="260"/>
      <c r="W405" s="260" t="s">
        <v>131</v>
      </c>
      <c r="X405" s="260" t="s">
        <v>1303</v>
      </c>
      <c r="Y405" s="371"/>
      <c r="Z405" s="260"/>
      <c r="AA405" s="260" t="s">
        <v>1338</v>
      </c>
      <c r="AB405" s="260"/>
      <c r="AC405" s="261" t="str">
        <f t="shared" ref="AC405" si="258">AM405&amp;AN405&amp;AO405&amp;AP405&amp;AQ405&amp;AR405&amp;AS405&amp;AT405&amp;AU405&amp;AV405&amp;AW405&amp;AX405&amp;AY405&amp;AZ405&amp;BA405&amp;BB405</f>
        <v>стр.870 гр.6 раздела 3 ф.0503196 &lt;&gt; стр.086 гр.4 - 3 раздела 2 ф.0503195 - недопустимо.</v>
      </c>
      <c r="AD405" s="263" t="s">
        <v>123</v>
      </c>
      <c r="AE405" s="263" t="s">
        <v>123</v>
      </c>
      <c r="AF405" s="139"/>
      <c r="AG405" s="265">
        <v>45532.60800925926</v>
      </c>
      <c r="AH405" s="324" t="s">
        <v>4</v>
      </c>
      <c r="AI405" s="324" t="s">
        <v>123</v>
      </c>
      <c r="AJ405" s="166">
        <f t="shared" ref="AJ405" si="259">IF(AH405="Включена",1,0)</f>
        <v>1</v>
      </c>
      <c r="AK405" s="6">
        <f t="shared" ref="AK405" si="260">IF(AH405="Черновик",1,0)</f>
        <v>0</v>
      </c>
      <c r="AL405" s="6">
        <f t="shared" ref="AL405" si="261">IF(AH405="Отсутствует",1,0)</f>
        <v>0</v>
      </c>
      <c r="AM405" s="92" t="str">
        <f t="shared" ref="AM405" si="262">IF(N405="*","по всем строкам","стр."&amp;N405)</f>
        <v>стр.870</v>
      </c>
      <c r="AN405" s="92" t="str">
        <f t="shared" ref="AN405" si="263">IF(O405="",""," (кроме стр."&amp;O405&amp;")")</f>
        <v/>
      </c>
      <c r="AO405" s="92" t="str">
        <f t="shared" ref="AO405" si="264">IF(P405="*"," по всем графам"," гр."&amp;P405)</f>
        <v xml:space="preserve"> гр.6</v>
      </c>
      <c r="AP405" s="92" t="str">
        <f t="shared" ref="AP405" si="265">IF(Q405="",""," (кроме гр."&amp;Q405&amp;")")</f>
        <v/>
      </c>
      <c r="AQ405" s="92" t="str">
        <f t="shared" ref="AQ405" si="266">IF(M405="",""," раздела "&amp;M405)</f>
        <v xml:space="preserve"> раздела 3</v>
      </c>
      <c r="AR405" s="92" t="str">
        <f t="shared" ref="AR405" si="267">" ф."&amp;I405</f>
        <v xml:space="preserve"> ф.0503196</v>
      </c>
      <c r="AS405" s="79" t="str">
        <f t="shared" ref="AS405" si="268">IF(J405="",""," ("&amp;J405&amp;")")</f>
        <v/>
      </c>
      <c r="AT405" s="92" t="str">
        <f t="shared" ref="AT405" si="269">IF(R405="="," &lt;&gt;",IF(R405="&lt;&gt;"," =",IF(R405="&gt;"," &lt;",IF(R405="&lt;"," &gt;",IF(R405="&gt;="," &lt;",IF(R405="&lt;="," &gt;",""))))))</f>
        <v xml:space="preserve"> &lt;&gt;</v>
      </c>
      <c r="AU405" s="92" t="str">
        <f t="shared" ref="AU405" si="270">IF(X405="*"," соответствующим строкам",IF(X405="",""," стр."&amp;X405))</f>
        <v xml:space="preserve"> стр.086</v>
      </c>
      <c r="AV405" s="92" t="str">
        <f t="shared" ref="AV405" si="271">IF(Z405="",""," (кроме стр."&amp;Z405&amp;")")</f>
        <v/>
      </c>
      <c r="AW405" s="92" t="str">
        <f t="shared" ref="AW405" si="272">IF(AA405="*"," по соответствующим графам",IF(AA405="",""," гр."&amp;AA405))</f>
        <v xml:space="preserve"> гр.4 - 3</v>
      </c>
      <c r="AX405" s="92" t="str">
        <f t="shared" ref="AX405" si="273">IF(AB405="",""," (кроме гр."&amp;AB405&amp;")")</f>
        <v/>
      </c>
      <c r="AY405" s="92" t="str">
        <f t="shared" ref="AY405" si="274">IF(W405="",""," раздела "&amp;W405)</f>
        <v xml:space="preserve"> раздела 2</v>
      </c>
      <c r="AZ405" s="92" t="str">
        <f t="shared" ref="AZ405" si="275">IF(S405="",""," ф."&amp;S405)</f>
        <v xml:space="preserve"> ф.0503195</v>
      </c>
      <c r="BA405" s="79" t="str">
        <f t="shared" ref="BA405" si="276">IF(T405="",""," ("&amp;T405&amp;")")</f>
        <v/>
      </c>
      <c r="BB405" s="92" t="str">
        <f t="shared" ref="BB405" si="277">IF(AF405="",IF(IF(OR(AD405="П",AE405="П"),"П","Б")="Б"," - недопустимо."," - требуется пояснение.")," - "&amp;AF405)</f>
        <v xml:space="preserve"> - недопустимо.</v>
      </c>
      <c r="BC405" s="6" t="s">
        <v>1509</v>
      </c>
    </row>
    <row r="406" spans="1:55" ht="57" hidden="1" outlineLevel="1" x14ac:dyDescent="0.25">
      <c r="A406" s="116"/>
      <c r="B406" s="297" t="str">
        <f>"М"&amp;COUNTA($C$394:C406)&amp;"_"&amp;MID(I406,5,3)&amp;"_"&amp;MID(S406,5,3)</f>
        <v>М11_196_195</v>
      </c>
      <c r="C406" s="260" t="s">
        <v>116</v>
      </c>
      <c r="D406" s="260" t="s">
        <v>116</v>
      </c>
      <c r="E406" s="260" t="s">
        <v>117</v>
      </c>
      <c r="F406" s="174" t="s">
        <v>117</v>
      </c>
      <c r="G406" s="174" t="s">
        <v>117</v>
      </c>
      <c r="H406" s="260" t="s">
        <v>116</v>
      </c>
      <c r="I406" s="260" t="s">
        <v>173</v>
      </c>
      <c r="J406" s="317"/>
      <c r="K406" s="260"/>
      <c r="L406" s="260"/>
      <c r="M406" s="260" t="s">
        <v>125</v>
      </c>
      <c r="N406" s="260" t="s">
        <v>595</v>
      </c>
      <c r="O406" s="260"/>
      <c r="P406" s="260" t="s">
        <v>138</v>
      </c>
      <c r="Q406" s="260"/>
      <c r="R406" s="260" t="s">
        <v>122</v>
      </c>
      <c r="S406" s="260" t="s">
        <v>172</v>
      </c>
      <c r="T406" s="286" t="s">
        <v>1312</v>
      </c>
      <c r="U406" s="260"/>
      <c r="V406" s="260"/>
      <c r="W406" s="260" t="s">
        <v>119</v>
      </c>
      <c r="X406" s="444" t="s">
        <v>1628</v>
      </c>
      <c r="Y406" s="371"/>
      <c r="Z406" s="260"/>
      <c r="AA406" s="260" t="s">
        <v>1338</v>
      </c>
      <c r="AB406" s="260"/>
      <c r="AC406" s="261" t="str">
        <f t="shared" si="238"/>
        <v>стр.900 гр.6 раздела 3 ф.0503196 &lt;&gt; стр.011 + 012 + 013 + 015 - 070 - 080 - 173(в абсолютном значении) гр.4 - 3 раздела 1, 2 ф.0503195 (кроме отчета на 1 января текущего финансового года) - недопустимо.</v>
      </c>
      <c r="AD406" s="263" t="s">
        <v>123</v>
      </c>
      <c r="AE406" s="263" t="s">
        <v>123</v>
      </c>
      <c r="AF406" s="325"/>
      <c r="AG406" s="112">
        <v>45532.608020833337</v>
      </c>
      <c r="AH406" s="219" t="s">
        <v>4</v>
      </c>
      <c r="AI406" s="219" t="s">
        <v>123</v>
      </c>
      <c r="AJ406" s="326">
        <f t="shared" si="239"/>
        <v>1</v>
      </c>
      <c r="AK406" s="6">
        <f t="shared" si="240"/>
        <v>0</v>
      </c>
      <c r="AL406" s="6">
        <f t="shared" si="241"/>
        <v>0</v>
      </c>
      <c r="AM406" s="92" t="str">
        <f t="shared" si="242"/>
        <v>стр.900</v>
      </c>
      <c r="AN406" s="92" t="str">
        <f t="shared" si="243"/>
        <v/>
      </c>
      <c r="AO406" s="92" t="str">
        <f t="shared" si="244"/>
        <v xml:space="preserve"> гр.6</v>
      </c>
      <c r="AP406" s="92" t="str">
        <f t="shared" si="245"/>
        <v/>
      </c>
      <c r="AQ406" s="92" t="str">
        <f t="shared" si="246"/>
        <v xml:space="preserve"> раздела 3</v>
      </c>
      <c r="AR406" s="92" t="str">
        <f t="shared" si="247"/>
        <v xml:space="preserve"> ф.0503196</v>
      </c>
      <c r="AS406" s="79" t="str">
        <f t="shared" si="248"/>
        <v/>
      </c>
      <c r="AT406" s="92" t="str">
        <f t="shared" si="249"/>
        <v xml:space="preserve"> &lt;&gt;</v>
      </c>
      <c r="AU406" s="92" t="str">
        <f t="shared" si="250"/>
        <v xml:space="preserve"> стр.011 + 012 + 013 + 015 - 070 - 080 - 173(в абсолютном значении)</v>
      </c>
      <c r="AV406" s="92" t="str">
        <f t="shared" si="251"/>
        <v/>
      </c>
      <c r="AW406" s="92" t="str">
        <f t="shared" si="252"/>
        <v xml:space="preserve"> гр.4 - 3</v>
      </c>
      <c r="AX406" s="92" t="str">
        <f t="shared" si="253"/>
        <v/>
      </c>
      <c r="AY406" s="92" t="str">
        <f t="shared" si="254"/>
        <v xml:space="preserve"> раздела 1, 2</v>
      </c>
      <c r="AZ406" s="92" t="str">
        <f t="shared" si="255"/>
        <v xml:space="preserve"> ф.0503195</v>
      </c>
      <c r="BA406" s="79" t="str">
        <f t="shared" si="256"/>
        <v xml:space="preserve"> (кроме отчета на 1 января текущего финансового года)</v>
      </c>
      <c r="BB406" s="92" t="str">
        <f t="shared" si="257"/>
        <v xml:space="preserve"> - недопустимо.</v>
      </c>
      <c r="BC406" s="6" t="s">
        <v>1508</v>
      </c>
    </row>
    <row r="407" spans="1:55" ht="30" hidden="1" outlineLevel="1" x14ac:dyDescent="0.25">
      <c r="A407" s="116"/>
      <c r="B407" s="744" t="str">
        <f>"М"&amp;COUNTA($C$394:C407)&amp;"_"&amp;MID(I407,5,3)&amp;"_"&amp;MID(S407,5,3)</f>
        <v>М12_196_195</v>
      </c>
      <c r="C407" s="703" t="s">
        <v>116</v>
      </c>
      <c r="D407" s="703" t="s">
        <v>116</v>
      </c>
      <c r="E407" s="703" t="s">
        <v>117</v>
      </c>
      <c r="F407" s="747" t="s">
        <v>117</v>
      </c>
      <c r="G407" s="747" t="s">
        <v>117</v>
      </c>
      <c r="H407" s="703" t="s">
        <v>116</v>
      </c>
      <c r="I407" s="703" t="s">
        <v>173</v>
      </c>
      <c r="J407" s="703" t="s">
        <v>1309</v>
      </c>
      <c r="K407" s="703"/>
      <c r="L407" s="703"/>
      <c r="M407" s="703" t="s">
        <v>125</v>
      </c>
      <c r="N407" s="703" t="s">
        <v>595</v>
      </c>
      <c r="O407" s="703"/>
      <c r="P407" s="703" t="s">
        <v>138</v>
      </c>
      <c r="Q407" s="703"/>
      <c r="R407" s="703" t="s">
        <v>122</v>
      </c>
      <c r="S407" s="260" t="s">
        <v>172</v>
      </c>
      <c r="T407" s="260" t="s">
        <v>1309</v>
      </c>
      <c r="U407" s="260"/>
      <c r="V407" s="260"/>
      <c r="W407" s="260" t="s">
        <v>121</v>
      </c>
      <c r="X407" s="260" t="s">
        <v>1339</v>
      </c>
      <c r="Y407" s="371"/>
      <c r="Z407" s="260"/>
      <c r="AA407" s="260" t="s">
        <v>1338</v>
      </c>
      <c r="AB407" s="260"/>
      <c r="AC407" s="753" t="str">
        <f t="shared" si="238"/>
        <v>стр.900 гр.6 раздела 3 ф.0503196 (на 1 января текущего финансового года) &lt;&gt; стр.011 + 012 + 013 + 015 гр.4 - 3 раздела 1 ф.0503195 (на 1 января текущего финансового года) - недопустимо.</v>
      </c>
      <c r="AD407" s="755" t="s">
        <v>116</v>
      </c>
      <c r="AE407" s="755" t="s">
        <v>116</v>
      </c>
      <c r="AF407" s="758"/>
      <c r="AG407" s="760">
        <v>45532.608032407406</v>
      </c>
      <c r="AH407" s="734"/>
      <c r="AI407" s="734"/>
      <c r="AJ407" s="326">
        <f t="shared" si="239"/>
        <v>0</v>
      </c>
      <c r="AK407" s="6">
        <f t="shared" si="240"/>
        <v>0</v>
      </c>
      <c r="AL407" s="6">
        <f t="shared" si="241"/>
        <v>0</v>
      </c>
      <c r="AM407" s="92" t="str">
        <f t="shared" si="242"/>
        <v>стр.900</v>
      </c>
      <c r="AN407" s="92" t="str">
        <f t="shared" si="243"/>
        <v/>
      </c>
      <c r="AO407" s="92" t="str">
        <f t="shared" si="244"/>
        <v xml:space="preserve"> гр.6</v>
      </c>
      <c r="AP407" s="92" t="str">
        <f t="shared" si="245"/>
        <v/>
      </c>
      <c r="AQ407" s="92" t="str">
        <f t="shared" si="246"/>
        <v xml:space="preserve"> раздела 3</v>
      </c>
      <c r="AR407" s="92" t="str">
        <f t="shared" si="247"/>
        <v xml:space="preserve"> ф.0503196</v>
      </c>
      <c r="AS407" s="79" t="str">
        <f t="shared" si="248"/>
        <v xml:space="preserve"> (на 1 января текущего финансового года)</v>
      </c>
      <c r="AT407" s="92" t="str">
        <f t="shared" si="249"/>
        <v xml:space="preserve"> &lt;&gt;</v>
      </c>
      <c r="AU407" s="92" t="str">
        <f t="shared" si="250"/>
        <v xml:space="preserve"> стр.011 + 012 + 013 + 015</v>
      </c>
      <c r="AV407" s="92" t="str">
        <f t="shared" si="251"/>
        <v/>
      </c>
      <c r="AW407" s="92" t="str">
        <f t="shared" si="252"/>
        <v xml:space="preserve"> гр.4 - 3</v>
      </c>
      <c r="AX407" s="92" t="str">
        <f t="shared" si="253"/>
        <v/>
      </c>
      <c r="AY407" s="92" t="str">
        <f t="shared" si="254"/>
        <v xml:space="preserve"> раздела 1</v>
      </c>
      <c r="AZ407" s="92" t="str">
        <f t="shared" si="255"/>
        <v xml:space="preserve"> ф.0503195</v>
      </c>
      <c r="BA407" s="79" t="str">
        <f t="shared" si="256"/>
        <v xml:space="preserve"> (на 1 января текущего финансового года)</v>
      </c>
      <c r="BB407" s="92" t="str">
        <f t="shared" si="257"/>
        <v xml:space="preserve"> - недопустимо.</v>
      </c>
      <c r="BC407" s="6" t="s">
        <v>1511</v>
      </c>
    </row>
    <row r="408" spans="1:55" hidden="1" outlineLevel="1" x14ac:dyDescent="0.25">
      <c r="A408" s="116"/>
      <c r="B408" s="745"/>
      <c r="C408" s="703"/>
      <c r="D408" s="703"/>
      <c r="E408" s="703"/>
      <c r="F408" s="747"/>
      <c r="G408" s="747"/>
      <c r="H408" s="703"/>
      <c r="I408" s="703"/>
      <c r="J408" s="703"/>
      <c r="K408" s="703"/>
      <c r="L408" s="703"/>
      <c r="M408" s="703"/>
      <c r="N408" s="703"/>
      <c r="O408" s="703"/>
      <c r="P408" s="703"/>
      <c r="Q408" s="703"/>
      <c r="R408" s="703"/>
      <c r="S408" s="735" t="s">
        <v>116</v>
      </c>
      <c r="T408" s="735"/>
      <c r="U408" s="735"/>
      <c r="V408" s="735"/>
      <c r="W408" s="735"/>
      <c r="X408" s="735"/>
      <c r="Y408" s="735"/>
      <c r="Z408" s="735"/>
      <c r="AA408" s="735"/>
      <c r="AB408" s="735"/>
      <c r="AC408" s="753"/>
      <c r="AD408" s="756"/>
      <c r="AE408" s="756"/>
      <c r="AF408" s="758"/>
      <c r="AG408" s="760"/>
      <c r="AH408" s="734"/>
      <c r="AI408" s="734"/>
      <c r="AJ408" s="326">
        <f t="shared" si="239"/>
        <v>0</v>
      </c>
      <c r="AK408" s="6">
        <f t="shared" si="240"/>
        <v>0</v>
      </c>
      <c r="AL408" s="6">
        <f t="shared" si="241"/>
        <v>0</v>
      </c>
      <c r="AM408" s="92" t="str">
        <f t="shared" si="242"/>
        <v>стр.</v>
      </c>
      <c r="AN408" s="92" t="str">
        <f t="shared" si="243"/>
        <v/>
      </c>
      <c r="AO408" s="92" t="str">
        <f t="shared" si="244"/>
        <v xml:space="preserve"> гр.</v>
      </c>
      <c r="AP408" s="92" t="str">
        <f t="shared" si="245"/>
        <v/>
      </c>
      <c r="AQ408" s="92" t="str">
        <f t="shared" si="246"/>
        <v/>
      </c>
      <c r="AR408" s="92" t="str">
        <f t="shared" si="247"/>
        <v xml:space="preserve"> ф.</v>
      </c>
      <c r="AS408" s="79" t="str">
        <f t="shared" si="248"/>
        <v/>
      </c>
      <c r="AT408" s="92" t="str">
        <f t="shared" si="249"/>
        <v/>
      </c>
      <c r="AU408" s="92" t="str">
        <f t="shared" si="250"/>
        <v/>
      </c>
      <c r="AV408" s="92" t="str">
        <f t="shared" si="251"/>
        <v/>
      </c>
      <c r="AW408" s="92" t="str">
        <f t="shared" si="252"/>
        <v/>
      </c>
      <c r="AX408" s="92" t="str">
        <f t="shared" si="253"/>
        <v/>
      </c>
      <c r="AY408" s="92" t="str">
        <f t="shared" si="254"/>
        <v/>
      </c>
      <c r="AZ408" s="92" t="str">
        <f t="shared" si="255"/>
        <v xml:space="preserve"> ф.-</v>
      </c>
      <c r="BA408" s="79" t="str">
        <f t="shared" si="256"/>
        <v/>
      </c>
      <c r="BB408" s="92" t="str">
        <f t="shared" si="257"/>
        <v xml:space="preserve"> - недопустимо.</v>
      </c>
    </row>
    <row r="409" spans="1:55" ht="60" hidden="1" outlineLevel="1" x14ac:dyDescent="0.25">
      <c r="A409" s="23"/>
      <c r="B409" s="746"/>
      <c r="C409" s="704"/>
      <c r="D409" s="704"/>
      <c r="E409" s="704"/>
      <c r="F409" s="748"/>
      <c r="G409" s="748"/>
      <c r="H409" s="704"/>
      <c r="I409" s="704"/>
      <c r="J409" s="704"/>
      <c r="K409" s="704"/>
      <c r="L409" s="704"/>
      <c r="M409" s="704"/>
      <c r="N409" s="704"/>
      <c r="O409" s="704"/>
      <c r="P409" s="704"/>
      <c r="Q409" s="704"/>
      <c r="R409" s="704"/>
      <c r="S409" s="330" t="s">
        <v>179</v>
      </c>
      <c r="T409" s="330" t="s">
        <v>1317</v>
      </c>
      <c r="U409" s="330"/>
      <c r="V409" s="330"/>
      <c r="W409" s="330" t="s">
        <v>131</v>
      </c>
      <c r="X409" s="330" t="s">
        <v>1315</v>
      </c>
      <c r="Y409" s="330"/>
      <c r="Z409" s="330"/>
      <c r="AA409" s="330" t="s">
        <v>143</v>
      </c>
      <c r="AB409" s="330"/>
      <c r="AC409" s="754"/>
      <c r="AD409" s="757"/>
      <c r="AE409" s="757"/>
      <c r="AF409" s="759"/>
      <c r="AG409" s="760"/>
      <c r="AH409" s="734"/>
      <c r="AI409" s="734"/>
      <c r="AJ409" s="6"/>
      <c r="AK409" s="6"/>
      <c r="AL409" s="6"/>
      <c r="AM409" s="92"/>
      <c r="AN409" s="92"/>
      <c r="AO409" s="92"/>
      <c r="AP409" s="92"/>
      <c r="AQ409" s="92"/>
      <c r="AR409" s="92"/>
      <c r="AT409" s="92"/>
      <c r="AU409" s="92"/>
      <c r="AV409" s="92"/>
      <c r="AW409" s="92"/>
      <c r="AX409" s="92"/>
      <c r="AY409" s="92"/>
      <c r="AZ409" s="92"/>
      <c r="BB409" s="92"/>
    </row>
    <row r="410" spans="1:55" collapsed="1" x14ac:dyDescent="0.25">
      <c r="A410" s="36"/>
      <c r="B410" s="632" t="s">
        <v>1552</v>
      </c>
      <c r="C410" s="695"/>
      <c r="D410" s="695"/>
      <c r="E410" s="695"/>
      <c r="F410" s="695"/>
      <c r="G410" s="695"/>
      <c r="H410" s="695"/>
      <c r="I410" s="695"/>
      <c r="J410" s="695"/>
      <c r="K410" s="695"/>
      <c r="L410" s="695"/>
      <c r="M410" s="695"/>
      <c r="N410" s="695"/>
      <c r="O410" s="695"/>
      <c r="P410" s="695"/>
      <c r="Q410" s="695"/>
      <c r="R410" s="695"/>
      <c r="S410" s="695"/>
      <c r="T410" s="695"/>
      <c r="U410" s="695"/>
      <c r="V410" s="695"/>
      <c r="W410" s="695"/>
      <c r="X410" s="695"/>
      <c r="Y410" s="695"/>
      <c r="Z410" s="695"/>
      <c r="AA410" s="695"/>
      <c r="AB410" s="695"/>
      <c r="AC410" s="695"/>
      <c r="AD410" s="695"/>
      <c r="AE410" s="695"/>
      <c r="AF410" s="695"/>
      <c r="AG410" s="165"/>
      <c r="AH410" s="366"/>
      <c r="AI410" s="366"/>
      <c r="AJ410" s="35">
        <f t="shared" ref="AJ410:AJ422" si="278">IF(AH410="Включена",1,0)</f>
        <v>0</v>
      </c>
      <c r="AK410" s="6">
        <f t="shared" ref="AK410:AK422" si="279">IF(AH410="Черновик",1,0)</f>
        <v>0</v>
      </c>
      <c r="AL410" s="6">
        <f t="shared" ref="AL410:AL422" si="280">IF(AH410="Отсутствует",1,0)</f>
        <v>0</v>
      </c>
      <c r="AM410" s="92"/>
      <c r="AN410" s="92"/>
      <c r="AO410" s="92"/>
      <c r="AP410" s="92"/>
      <c r="AQ410" s="92"/>
      <c r="AR410" s="92"/>
      <c r="AT410" s="92"/>
      <c r="AU410" s="92"/>
      <c r="AV410" s="92"/>
      <c r="AW410" s="92"/>
      <c r="AX410" s="92"/>
      <c r="AY410" s="92"/>
      <c r="AZ410" s="92"/>
      <c r="BB410" s="92"/>
    </row>
    <row r="411" spans="1:55" ht="128.25" hidden="1" outlineLevel="1" x14ac:dyDescent="0.25">
      <c r="A411" s="23"/>
      <c r="B411" s="416" t="str">
        <f>"М"&amp;COUNTA($C$411:C411)&amp;"_"&amp;MID(I411,5,3)&amp;"_"&amp;MID(S411,5,3)</f>
        <v>М1_196_151</v>
      </c>
      <c r="C411" s="413" t="s">
        <v>116</v>
      </c>
      <c r="D411" s="413" t="s">
        <v>116</v>
      </c>
      <c r="E411" s="413" t="s">
        <v>117</v>
      </c>
      <c r="F411" s="413" t="s">
        <v>116</v>
      </c>
      <c r="G411" s="413" t="s">
        <v>116</v>
      </c>
      <c r="H411" s="413" t="s">
        <v>116</v>
      </c>
      <c r="I411" s="413" t="s">
        <v>173</v>
      </c>
      <c r="J411" s="207"/>
      <c r="K411" s="413"/>
      <c r="L411" s="413"/>
      <c r="M411" s="413" t="s">
        <v>121</v>
      </c>
      <c r="N411" s="413" t="s">
        <v>1297</v>
      </c>
      <c r="O411" s="413"/>
      <c r="P411" s="413" t="s">
        <v>125</v>
      </c>
      <c r="Q411" s="413"/>
      <c r="R411" s="413" t="s">
        <v>122</v>
      </c>
      <c r="S411" s="413" t="s">
        <v>154</v>
      </c>
      <c r="T411" s="207" t="s">
        <v>1553</v>
      </c>
      <c r="U411" s="413" t="s">
        <v>1182</v>
      </c>
      <c r="V411" s="413"/>
      <c r="W411" s="413" t="s">
        <v>156</v>
      </c>
      <c r="X411" s="413" t="s">
        <v>1554</v>
      </c>
      <c r="Y411" s="174" t="s">
        <v>1595</v>
      </c>
      <c r="Z411" s="174" t="s">
        <v>1594</v>
      </c>
      <c r="AA411" s="413" t="s">
        <v>138</v>
      </c>
      <c r="AB411" s="413"/>
      <c r="AC411" s="414" t="str">
        <f t="shared" ref="AC411" si="281">AM411&amp;AN411&amp;AO411&amp;AP411&amp;AQ411&amp;AR411&amp;AS411&amp;AT411&amp;AU411&amp;AV411&amp;AW411&amp;AX411&amp;AY411&amp;AZ411&amp;BA411&amp;BB411</f>
        <v>стр.023 гр.3 раздела 1 ф.0503196 &lt;&gt; стр.010
+
520 (кроме стр.по КА = 510 только если КИФ &lt;&gt; 
010606________510, 
010610________510, 
по КА = 610 только если КИФ =
010606________610, 
010610________610) гр.6 раздела 1, 3 ф.0503151 (Отчет бюджета субъекта РФ) - односторонний (на ф.503196)</v>
      </c>
      <c r="AD411" s="415" t="s">
        <v>123</v>
      </c>
      <c r="AE411" s="415" t="s">
        <v>123</v>
      </c>
      <c r="AF411" s="139" t="s">
        <v>1568</v>
      </c>
      <c r="AG411" s="373">
        <v>45448.515949074077</v>
      </c>
      <c r="AH411" s="324" t="s">
        <v>4</v>
      </c>
      <c r="AI411" s="324" t="s">
        <v>123</v>
      </c>
      <c r="AJ411" s="6">
        <f t="shared" si="278"/>
        <v>1</v>
      </c>
      <c r="AK411" s="6">
        <f t="shared" si="279"/>
        <v>0</v>
      </c>
      <c r="AL411" s="6">
        <f t="shared" si="280"/>
        <v>0</v>
      </c>
      <c r="AM411" s="92" t="str">
        <f t="shared" ref="AM411" si="282">IF(N411="*","по всем строкам","стр."&amp;N411)</f>
        <v>стр.023</v>
      </c>
      <c r="AN411" s="92" t="str">
        <f t="shared" ref="AN411" si="283">IF(O411="",""," (кроме стр."&amp;O411&amp;")")</f>
        <v/>
      </c>
      <c r="AO411" s="92" t="str">
        <f t="shared" ref="AO411" si="284">IF(P411="*"," по всем графам"," гр."&amp;P411)</f>
        <v xml:space="preserve"> гр.3</v>
      </c>
      <c r="AP411" s="92" t="str">
        <f t="shared" ref="AP411" si="285">IF(Q411="",""," (кроме гр."&amp;Q411&amp;")")</f>
        <v/>
      </c>
      <c r="AQ411" s="92" t="str">
        <f t="shared" ref="AQ411" si="286">IF(M411="",""," раздела "&amp;M411)</f>
        <v xml:space="preserve"> раздела 1</v>
      </c>
      <c r="AR411" s="92" t="str">
        <f t="shared" ref="AR411" si="287">" ф."&amp;I411</f>
        <v xml:space="preserve"> ф.0503196</v>
      </c>
      <c r="AS411" s="79" t="str">
        <f t="shared" ref="AS411" si="288">IF(J411="",""," ("&amp;J411&amp;")")</f>
        <v/>
      </c>
      <c r="AT411" s="92" t="str">
        <f t="shared" ref="AT411" si="289">IF(R411="="," &lt;&gt;",IF(R411="&lt;&gt;"," =",IF(R411="&gt;"," &lt;",IF(R411="&lt;"," &gt;",IF(R411="&gt;="," &lt;",IF(R411="&lt;="," &gt;",""))))))</f>
        <v xml:space="preserve"> &lt;&gt;</v>
      </c>
      <c r="AU411" s="92" t="str">
        <f t="shared" ref="AU411" si="290">IF(X411="*"," соответствующим строкам",IF(X411="",""," стр."&amp;X411))</f>
        <v xml:space="preserve"> стр.010
+
520</v>
      </c>
      <c r="AV411" s="92" t="str">
        <f t="shared" ref="AV411" si="291">IF(Z411="",""," (кроме стр."&amp;Z411&amp;")")</f>
        <v xml:space="preserve"> (кроме стр.по КА = 510 только если КИФ &lt;&gt; 
010606________510, 
010610________510, 
по КА = 610 только если КИФ =
010606________610, 
010610________610)</v>
      </c>
      <c r="AW411" s="92" t="str">
        <f t="shared" ref="AW411" si="292">IF(AA411="*"," по соответствующим графам",IF(AA411="",""," гр."&amp;AA411))</f>
        <v xml:space="preserve"> гр.6</v>
      </c>
      <c r="AX411" s="92" t="str">
        <f t="shared" ref="AX411" si="293">IF(AB411="",""," (кроме гр."&amp;AB411&amp;")")</f>
        <v/>
      </c>
      <c r="AY411" s="92" t="str">
        <f t="shared" ref="AY411" si="294">IF(W411="",""," раздела "&amp;W411)</f>
        <v xml:space="preserve"> раздела 1, 3</v>
      </c>
      <c r="AZ411" s="92" t="str">
        <f t="shared" ref="AZ411" si="295">IF(S411="",""," ф."&amp;S411)</f>
        <v xml:space="preserve"> ф.0503151</v>
      </c>
      <c r="BA411" s="79" t="str">
        <f t="shared" ref="BA411" si="296">IF(T411="",""," ("&amp;T411&amp;")")</f>
        <v xml:space="preserve"> (Отчет бюджета субъекта РФ)</v>
      </c>
      <c r="BB411" s="92" t="str">
        <f t="shared" ref="BB411" si="297">IF(AF411="",IF(IF(OR(AD411="П",AE411="П"),"П","Б")="Б"," - недопустимо."," - требуется пояснение.")," - "&amp;AF411)</f>
        <v xml:space="preserve"> - односторонний (на ф.503196)</v>
      </c>
    </row>
    <row r="412" spans="1:55" ht="142.5" hidden="1" outlineLevel="1" x14ac:dyDescent="0.25">
      <c r="A412" s="23"/>
      <c r="B412" s="416" t="str">
        <f>"М"&amp;COUNTA($C$411:C412)&amp;"_"&amp;MID(I412,5,3)&amp;"_"&amp;MID(S412,5,3)</f>
        <v>М2_196_151</v>
      </c>
      <c r="C412" s="413" t="s">
        <v>116</v>
      </c>
      <c r="D412" s="413" t="s">
        <v>116</v>
      </c>
      <c r="E412" s="413" t="s">
        <v>117</v>
      </c>
      <c r="F412" s="413" t="s">
        <v>116</v>
      </c>
      <c r="G412" s="413" t="s">
        <v>116</v>
      </c>
      <c r="H412" s="413" t="s">
        <v>116</v>
      </c>
      <c r="I412" s="413" t="s">
        <v>173</v>
      </c>
      <c r="J412" s="207"/>
      <c r="K412" s="413"/>
      <c r="L412" s="413"/>
      <c r="M412" s="413" t="s">
        <v>121</v>
      </c>
      <c r="N412" s="413" t="s">
        <v>871</v>
      </c>
      <c r="O412" s="413"/>
      <c r="P412" s="413" t="s">
        <v>125</v>
      </c>
      <c r="Q412" s="413"/>
      <c r="R412" s="413" t="s">
        <v>122</v>
      </c>
      <c r="S412" s="413" t="s">
        <v>154</v>
      </c>
      <c r="T412" s="207" t="s">
        <v>1557</v>
      </c>
      <c r="U412" s="413" t="s">
        <v>1564</v>
      </c>
      <c r="V412" s="413"/>
      <c r="W412" s="413" t="s">
        <v>156</v>
      </c>
      <c r="X412" s="413" t="s">
        <v>1554</v>
      </c>
      <c r="Y412" s="174" t="s">
        <v>1595</v>
      </c>
      <c r="Z412" s="174" t="s">
        <v>1594</v>
      </c>
      <c r="AA412" s="413" t="s">
        <v>138</v>
      </c>
      <c r="AB412" s="413"/>
      <c r="AC412" s="414" t="str">
        <f>AM412&amp;AN412&amp;AO412&amp;AP412&amp;AQ412&amp;AR412&amp;AS412&amp;AT412&amp;AU412&amp;AV412&amp;AW412&amp;AX412&amp;AY412&amp;AZ412&amp;BA412&amp;BB412</f>
        <v>стр.024 гр.3 раздела 1 ф.0503196 &lt;&gt; стр.010
+
520 (кроме стр.по КА = 510 только если КИФ &lt;&gt; 
010606________510, 
010610________510, 
по КА = 610 только если КИФ =
010606________610, 
010610________610) гр.6 раздела 1, 3 ф.0503151 (Отчеты местных бюджетов (сумма всех форм)) - односторонний (на ф.503196)</v>
      </c>
      <c r="AD412" s="415" t="s">
        <v>123</v>
      </c>
      <c r="AE412" s="415" t="s">
        <v>123</v>
      </c>
      <c r="AF412" s="139" t="s">
        <v>1568</v>
      </c>
      <c r="AG412" s="373">
        <v>45448.516006944446</v>
      </c>
      <c r="AH412" s="324" t="s">
        <v>4</v>
      </c>
      <c r="AI412" s="324" t="s">
        <v>123</v>
      </c>
      <c r="AJ412" s="6">
        <f>IF(AH412="Включена",1,0)</f>
        <v>1</v>
      </c>
      <c r="AK412" s="6">
        <f>IF(AH412="Черновик",1,0)</f>
        <v>0</v>
      </c>
      <c r="AL412" s="6">
        <f>IF(AH412="Отсутствует",1,0)</f>
        <v>0</v>
      </c>
      <c r="AM412" s="92" t="str">
        <f>IF(N412="*","по всем строкам","стр."&amp;N412)</f>
        <v>стр.024</v>
      </c>
      <c r="AN412" s="92" t="str">
        <f>IF(O412="",""," (кроме стр."&amp;O412&amp;")")</f>
        <v/>
      </c>
      <c r="AO412" s="92" t="str">
        <f>IF(P412="*"," по всем графам"," гр."&amp;P412)</f>
        <v xml:space="preserve"> гр.3</v>
      </c>
      <c r="AP412" s="92" t="str">
        <f>IF(Q412="",""," (кроме гр."&amp;Q412&amp;")")</f>
        <v/>
      </c>
      <c r="AQ412" s="92" t="str">
        <f>IF(M412="",""," раздела "&amp;M412)</f>
        <v xml:space="preserve"> раздела 1</v>
      </c>
      <c r="AR412" s="92" t="str">
        <f>" ф."&amp;I412</f>
        <v xml:space="preserve"> ф.0503196</v>
      </c>
      <c r="AS412" s="79" t="str">
        <f>IF(J412="",""," ("&amp;J412&amp;")")</f>
        <v/>
      </c>
      <c r="AT412" s="92" t="str">
        <f>IF(R412="="," &lt;&gt;",IF(R412="&lt;&gt;"," =",IF(R412="&gt;"," &lt;",IF(R412="&lt;"," &gt;",IF(R412="&gt;="," &lt;",IF(R412="&lt;="," &gt;",""))))))</f>
        <v xml:space="preserve"> &lt;&gt;</v>
      </c>
      <c r="AU412" s="92" t="str">
        <f>IF(X412="*"," соответствующим строкам",IF(X412="",""," стр."&amp;X412))</f>
        <v xml:space="preserve"> стр.010
+
520</v>
      </c>
      <c r="AV412" s="92" t="str">
        <f>IF(Z412="",""," (кроме стр."&amp;Z412&amp;")")</f>
        <v xml:space="preserve"> (кроме стр.по КА = 510 только если КИФ &lt;&gt; 
010606________510, 
010610________510, 
по КА = 610 только если КИФ =
010606________610, 
010610________610)</v>
      </c>
      <c r="AW412" s="92" t="str">
        <f>IF(AA412="*"," по соответствующим графам",IF(AA412="",""," гр."&amp;AA412))</f>
        <v xml:space="preserve"> гр.6</v>
      </c>
      <c r="AX412" s="92" t="str">
        <f>IF(AB412="",""," (кроме гр."&amp;AB412&amp;")")</f>
        <v/>
      </c>
      <c r="AY412" s="92" t="str">
        <f>IF(W412="",""," раздела "&amp;W412)</f>
        <v xml:space="preserve"> раздела 1, 3</v>
      </c>
      <c r="AZ412" s="92" t="str">
        <f>IF(S412="",""," ф."&amp;S412)</f>
        <v xml:space="preserve"> ф.0503151</v>
      </c>
      <c r="BA412" s="79" t="str">
        <f>IF(T412="",""," ("&amp;T412&amp;")")</f>
        <v xml:space="preserve"> (Отчеты местных бюджетов (сумма всех форм))</v>
      </c>
      <c r="BB412" s="92" t="str">
        <f>IF(AF412="",IF(IF(OR(AD412="П",AE412="П"),"П","Б")="Б"," - недопустимо."," - требуется пояснение.")," - "&amp;AF412)</f>
        <v xml:space="preserve"> - односторонний (на ф.503196)</v>
      </c>
    </row>
    <row r="413" spans="1:55" ht="142.5" hidden="1" outlineLevel="1" x14ac:dyDescent="0.25">
      <c r="A413" s="23"/>
      <c r="B413" s="416" t="str">
        <f>"М"&amp;COUNTA($C$411:C413)&amp;"_"&amp;MID(I413,5,3)&amp;"_"&amp;MID(S413,5,3)</f>
        <v>М3_196_151</v>
      </c>
      <c r="C413" s="413" t="s">
        <v>116</v>
      </c>
      <c r="D413" s="413" t="s">
        <v>116</v>
      </c>
      <c r="E413" s="413" t="s">
        <v>117</v>
      </c>
      <c r="F413" s="413" t="s">
        <v>116</v>
      </c>
      <c r="G413" s="413" t="s">
        <v>116</v>
      </c>
      <c r="H413" s="413" t="s">
        <v>116</v>
      </c>
      <c r="I413" s="413" t="s">
        <v>173</v>
      </c>
      <c r="J413" s="207"/>
      <c r="K413" s="413"/>
      <c r="L413" s="413"/>
      <c r="M413" s="413" t="s">
        <v>121</v>
      </c>
      <c r="N413" s="413" t="s">
        <v>935</v>
      </c>
      <c r="O413" s="413"/>
      <c r="P413" s="413" t="s">
        <v>125</v>
      </c>
      <c r="Q413" s="413"/>
      <c r="R413" s="413" t="s">
        <v>122</v>
      </c>
      <c r="S413" s="413" t="s">
        <v>154</v>
      </c>
      <c r="T413" s="207" t="s">
        <v>1558</v>
      </c>
      <c r="U413" s="413" t="s">
        <v>1184</v>
      </c>
      <c r="V413" s="413"/>
      <c r="W413" s="413" t="s">
        <v>156</v>
      </c>
      <c r="X413" s="413" t="s">
        <v>1554</v>
      </c>
      <c r="Y413" s="174" t="s">
        <v>1595</v>
      </c>
      <c r="Z413" s="174" t="s">
        <v>1594</v>
      </c>
      <c r="AA413" s="413" t="s">
        <v>138</v>
      </c>
      <c r="AB413" s="413"/>
      <c r="AC413" s="414" t="str">
        <f>AM413&amp;AN413&amp;AO413&amp;AP413&amp;AQ413&amp;AR413&amp;AS413&amp;AT413&amp;AU413&amp;AV413&amp;AW413&amp;AX413&amp;AY413&amp;AZ413&amp;BA413&amp;BB413</f>
        <v>стр.025 гр.3 раздела 1 ф.0503196 &lt;&gt; стр.010
+
520 (кроме стр.по КА = 510 только если КИФ &lt;&gt; 
010606________510, 
010610________510, 
по КА = 610 только если КИФ =
010606________610, 
010610________610) гр.6 раздела 1, 3 ф.0503151 (Отчет Фондов пенсионного и социального страхования РФ) - односторонний (на ф.503196)</v>
      </c>
      <c r="AD413" s="415" t="s">
        <v>123</v>
      </c>
      <c r="AE413" s="415" t="s">
        <v>123</v>
      </c>
      <c r="AF413" s="139" t="s">
        <v>1568</v>
      </c>
      <c r="AG413" s="373">
        <v>45448.516006944446</v>
      </c>
      <c r="AH413" s="324" t="s">
        <v>4</v>
      </c>
      <c r="AI413" s="324" t="s">
        <v>123</v>
      </c>
      <c r="AJ413" s="6">
        <f>IF(AH413="Включена",1,0)</f>
        <v>1</v>
      </c>
      <c r="AK413" s="6">
        <f>IF(AH413="Черновик",1,0)</f>
        <v>0</v>
      </c>
      <c r="AL413" s="6">
        <f>IF(AH413="Отсутствует",1,0)</f>
        <v>0</v>
      </c>
      <c r="AM413" s="92" t="str">
        <f>IF(N413="*","по всем строкам","стр."&amp;N413)</f>
        <v>стр.025</v>
      </c>
      <c r="AN413" s="92" t="str">
        <f>IF(O413="",""," (кроме стр."&amp;O413&amp;")")</f>
        <v/>
      </c>
      <c r="AO413" s="92" t="str">
        <f>IF(P413="*"," по всем графам"," гр."&amp;P413)</f>
        <v xml:space="preserve"> гр.3</v>
      </c>
      <c r="AP413" s="92" t="str">
        <f>IF(Q413="",""," (кроме гр."&amp;Q413&amp;")")</f>
        <v/>
      </c>
      <c r="AQ413" s="92" t="str">
        <f>IF(M413="",""," раздела "&amp;M413)</f>
        <v xml:space="preserve"> раздела 1</v>
      </c>
      <c r="AR413" s="92" t="str">
        <f>" ф."&amp;I413</f>
        <v xml:space="preserve"> ф.0503196</v>
      </c>
      <c r="AS413" s="79" t="str">
        <f>IF(J413="",""," ("&amp;J413&amp;")")</f>
        <v/>
      </c>
      <c r="AT413" s="92" t="str">
        <f>IF(R413="="," &lt;&gt;",IF(R413="&lt;&gt;"," =",IF(R413="&gt;"," &lt;",IF(R413="&lt;"," &gt;",IF(R413="&gt;="," &lt;",IF(R413="&lt;="," &gt;",""))))))</f>
        <v xml:space="preserve"> &lt;&gt;</v>
      </c>
      <c r="AU413" s="92" t="str">
        <f>IF(X413="*"," соответствующим строкам",IF(X413="",""," стр."&amp;X413))</f>
        <v xml:space="preserve"> стр.010
+
520</v>
      </c>
      <c r="AV413" s="92" t="str">
        <f>IF(Z413="",""," (кроме стр."&amp;Z413&amp;")")</f>
        <v xml:space="preserve"> (кроме стр.по КА = 510 только если КИФ &lt;&gt; 
010606________510, 
010610________510, 
по КА = 610 только если КИФ =
010606________610, 
010610________610)</v>
      </c>
      <c r="AW413" s="92" t="str">
        <f>IF(AA413="*"," по соответствующим графам",IF(AA413="",""," гр."&amp;AA413))</f>
        <v xml:space="preserve"> гр.6</v>
      </c>
      <c r="AX413" s="92" t="str">
        <f>IF(AB413="",""," (кроме гр."&amp;AB413&amp;")")</f>
        <v/>
      </c>
      <c r="AY413" s="92" t="str">
        <f>IF(W413="",""," раздела "&amp;W413)</f>
        <v xml:space="preserve"> раздела 1, 3</v>
      </c>
      <c r="AZ413" s="92" t="str">
        <f>IF(S413="",""," ф."&amp;S413)</f>
        <v xml:space="preserve"> ф.0503151</v>
      </c>
      <c r="BA413" s="79" t="str">
        <f>IF(T413="",""," ("&amp;T413&amp;")")</f>
        <v xml:space="preserve"> (Отчет Фондов пенсионного и социального страхования РФ)</v>
      </c>
      <c r="BB413" s="92" t="str">
        <f>IF(AF413="",IF(IF(OR(AD413="П",AE413="П"),"П","Б")="Б"," - недопустимо."," - требуется пояснение.")," - "&amp;AF413)</f>
        <v xml:space="preserve"> - односторонний (на ф.503196)</v>
      </c>
    </row>
    <row r="414" spans="1:55" ht="142.5" hidden="1" outlineLevel="1" x14ac:dyDescent="0.25">
      <c r="A414" s="23"/>
      <c r="B414" s="416" t="str">
        <f>"М"&amp;COUNTA($C$411:C414)&amp;"_"&amp;MID(I414,5,3)&amp;"_"&amp;MID(S414,5,3)</f>
        <v>М4_196_151</v>
      </c>
      <c r="C414" s="413" t="s">
        <v>116</v>
      </c>
      <c r="D414" s="413" t="s">
        <v>116</v>
      </c>
      <c r="E414" s="413" t="s">
        <v>117</v>
      </c>
      <c r="F414" s="413" t="s">
        <v>116</v>
      </c>
      <c r="G414" s="413" t="s">
        <v>116</v>
      </c>
      <c r="H414" s="413" t="s">
        <v>116</v>
      </c>
      <c r="I414" s="413" t="s">
        <v>173</v>
      </c>
      <c r="J414" s="207"/>
      <c r="K414" s="413"/>
      <c r="L414" s="413"/>
      <c r="M414" s="413" t="s">
        <v>121</v>
      </c>
      <c r="N414" s="413" t="s">
        <v>1299</v>
      </c>
      <c r="O414" s="413"/>
      <c r="P414" s="413" t="s">
        <v>125</v>
      </c>
      <c r="Q414" s="413"/>
      <c r="R414" s="413" t="s">
        <v>122</v>
      </c>
      <c r="S414" s="413" t="s">
        <v>154</v>
      </c>
      <c r="T414" s="207" t="s">
        <v>1559</v>
      </c>
      <c r="U414" s="413" t="s">
        <v>1187</v>
      </c>
      <c r="V414" s="413"/>
      <c r="W414" s="413" t="s">
        <v>156</v>
      </c>
      <c r="X414" s="413" t="s">
        <v>1554</v>
      </c>
      <c r="Y414" s="174" t="s">
        <v>1595</v>
      </c>
      <c r="Z414" s="174" t="s">
        <v>1594</v>
      </c>
      <c r="AA414" s="413" t="s">
        <v>138</v>
      </c>
      <c r="AB414" s="413"/>
      <c r="AC414" s="414" t="str">
        <f>AM414&amp;AN414&amp;AO414&amp;AP414&amp;AQ414&amp;AR414&amp;AS414&amp;AT414&amp;AU414&amp;AV414&amp;AW414&amp;AX414&amp;AY414&amp;AZ414&amp;BA414&amp;BB414</f>
        <v>стр.026 гр.3 раздела 1 ф.0503196 &lt;&gt; стр.010
+
520 (кроме стр.по КА = 510 только если КИФ &lt;&gt; 
010606________510, 
010610________510, 
по КА = 610 только если КИФ =
010606________610, 
010610________610) гр.6 раздела 1, 3 ф.0503151 (Отчет Федерального фонда обязательного медицинского страхования) - односторонний (на ф.503196)</v>
      </c>
      <c r="AD414" s="415" t="s">
        <v>123</v>
      </c>
      <c r="AE414" s="415" t="s">
        <v>123</v>
      </c>
      <c r="AF414" s="139" t="s">
        <v>1568</v>
      </c>
      <c r="AG414" s="373">
        <v>45448.516006944446</v>
      </c>
      <c r="AH414" s="324" t="s">
        <v>4</v>
      </c>
      <c r="AI414" s="324" t="s">
        <v>123</v>
      </c>
      <c r="AJ414" s="6">
        <f>IF(AH414="Включена",1,0)</f>
        <v>1</v>
      </c>
      <c r="AK414" s="6">
        <f>IF(AH414="Черновик",1,0)</f>
        <v>0</v>
      </c>
      <c r="AL414" s="6">
        <f>IF(AH414="Отсутствует",1,0)</f>
        <v>0</v>
      </c>
      <c r="AM414" s="92" t="str">
        <f>IF(N414="*","по всем строкам","стр."&amp;N414)</f>
        <v>стр.026</v>
      </c>
      <c r="AN414" s="92" t="str">
        <f>IF(O414="",""," (кроме стр."&amp;O414&amp;")")</f>
        <v/>
      </c>
      <c r="AO414" s="92" t="str">
        <f>IF(P414="*"," по всем графам"," гр."&amp;P414)</f>
        <v xml:space="preserve"> гр.3</v>
      </c>
      <c r="AP414" s="92" t="str">
        <f>IF(Q414="",""," (кроме гр."&amp;Q414&amp;")")</f>
        <v/>
      </c>
      <c r="AQ414" s="92" t="str">
        <f>IF(M414="",""," раздела "&amp;M414)</f>
        <v xml:space="preserve"> раздела 1</v>
      </c>
      <c r="AR414" s="92" t="str">
        <f>" ф."&amp;I414</f>
        <v xml:space="preserve"> ф.0503196</v>
      </c>
      <c r="AS414" s="79" t="str">
        <f>IF(J414="",""," ("&amp;J414&amp;")")</f>
        <v/>
      </c>
      <c r="AT414" s="92" t="str">
        <f>IF(R414="="," &lt;&gt;",IF(R414="&lt;&gt;"," =",IF(R414="&gt;"," &lt;",IF(R414="&lt;"," &gt;",IF(R414="&gt;="," &lt;",IF(R414="&lt;="," &gt;",""))))))</f>
        <v xml:space="preserve"> &lt;&gt;</v>
      </c>
      <c r="AU414" s="92" t="str">
        <f>IF(X414="*"," соответствующим строкам",IF(X414="",""," стр."&amp;X414))</f>
        <v xml:space="preserve"> стр.010
+
520</v>
      </c>
      <c r="AV414" s="92" t="str">
        <f>IF(Z414="",""," (кроме стр."&amp;Z414&amp;")")</f>
        <v xml:space="preserve"> (кроме стр.по КА = 510 только если КИФ &lt;&gt; 
010606________510, 
010610________510, 
по КА = 610 только если КИФ =
010606________610, 
010610________610)</v>
      </c>
      <c r="AW414" s="92" t="str">
        <f>IF(AA414="*"," по соответствующим графам",IF(AA414="",""," гр."&amp;AA414))</f>
        <v xml:space="preserve"> гр.6</v>
      </c>
      <c r="AX414" s="92" t="str">
        <f>IF(AB414="",""," (кроме гр."&amp;AB414&amp;")")</f>
        <v/>
      </c>
      <c r="AY414" s="92" t="str">
        <f>IF(W414="",""," раздела "&amp;W414)</f>
        <v xml:space="preserve"> раздела 1, 3</v>
      </c>
      <c r="AZ414" s="92" t="str">
        <f>IF(S414="",""," ф."&amp;S414)</f>
        <v xml:space="preserve"> ф.0503151</v>
      </c>
      <c r="BA414" s="79" t="str">
        <f>IF(T414="",""," ("&amp;T414&amp;")")</f>
        <v xml:space="preserve"> (Отчет Федерального фонда обязательного медицинского страхования)</v>
      </c>
      <c r="BB414" s="92" t="str">
        <f>IF(AF414="",IF(IF(OR(AD414="П",AE414="П"),"П","Б")="Б"," - недопустимо."," - требуется пояснение.")," - "&amp;AF414)</f>
        <v xml:space="preserve"> - односторонний (на ф.503196)</v>
      </c>
    </row>
    <row r="415" spans="1:55" ht="142.5" hidden="1" outlineLevel="1" x14ac:dyDescent="0.25">
      <c r="A415" s="23"/>
      <c r="B415" s="416" t="str">
        <f>"М"&amp;COUNTA($C$411:C415)&amp;"_"&amp;MID(I415,5,3)&amp;"_"&amp;MID(S415,5,3)</f>
        <v>М5_196_151</v>
      </c>
      <c r="C415" s="413" t="s">
        <v>116</v>
      </c>
      <c r="D415" s="413" t="s">
        <v>116</v>
      </c>
      <c r="E415" s="413" t="s">
        <v>117</v>
      </c>
      <c r="F415" s="413" t="s">
        <v>116</v>
      </c>
      <c r="G415" s="413" t="s">
        <v>116</v>
      </c>
      <c r="H415" s="413" t="s">
        <v>116</v>
      </c>
      <c r="I415" s="413" t="s">
        <v>173</v>
      </c>
      <c r="J415" s="207"/>
      <c r="K415" s="413"/>
      <c r="L415" s="413"/>
      <c r="M415" s="413" t="s">
        <v>121</v>
      </c>
      <c r="N415" s="413" t="s">
        <v>1298</v>
      </c>
      <c r="O415" s="413"/>
      <c r="P415" s="413" t="s">
        <v>125</v>
      </c>
      <c r="Q415" s="413"/>
      <c r="R415" s="413" t="s">
        <v>122</v>
      </c>
      <c r="S415" s="413" t="s">
        <v>154</v>
      </c>
      <c r="T415" s="207" t="s">
        <v>1560</v>
      </c>
      <c r="U415" s="413" t="s">
        <v>702</v>
      </c>
      <c r="V415" s="413"/>
      <c r="W415" s="413" t="s">
        <v>156</v>
      </c>
      <c r="X415" s="413" t="s">
        <v>1554</v>
      </c>
      <c r="Y415" s="174" t="s">
        <v>1595</v>
      </c>
      <c r="Z415" s="174" t="s">
        <v>1594</v>
      </c>
      <c r="AA415" s="413" t="s">
        <v>138</v>
      </c>
      <c r="AB415" s="413"/>
      <c r="AC415" s="414" t="str">
        <f>AM415&amp;AN415&amp;AO415&amp;AP415&amp;AQ415&amp;AR415&amp;AS415&amp;AT415&amp;AU415&amp;AV415&amp;AW415&amp;AX415&amp;AY415&amp;AZ415&amp;BA415&amp;BB415</f>
        <v>стр.027 гр.3 раздела 1 ф.0503196 &lt;&gt; стр.010
+
520 (кроме стр.по КА = 510 только если КИФ &lt;&gt; 
010606________510, 
010610________510, 
по КА = 610 только если КИФ =
010606________610, 
010610________610) гр.6 раздела 1, 3 ф.0503151 (Отчет территориальных фондов обязательного) - односторонний (на ф.503196)</v>
      </c>
      <c r="AD415" s="415" t="s">
        <v>123</v>
      </c>
      <c r="AE415" s="415" t="s">
        <v>123</v>
      </c>
      <c r="AF415" s="139" t="s">
        <v>1568</v>
      </c>
      <c r="AG415" s="373">
        <v>45448.516006944446</v>
      </c>
      <c r="AH415" s="324" t="s">
        <v>4</v>
      </c>
      <c r="AI415" s="324" t="s">
        <v>123</v>
      </c>
      <c r="AJ415" s="6">
        <f>IF(AH415="Включена",1,0)</f>
        <v>1</v>
      </c>
      <c r="AK415" s="6">
        <f>IF(AH415="Черновик",1,0)</f>
        <v>0</v>
      </c>
      <c r="AL415" s="6">
        <f>IF(AH415="Отсутствует",1,0)</f>
        <v>0</v>
      </c>
      <c r="AM415" s="92" t="str">
        <f>IF(N415="*","по всем строкам","стр."&amp;N415)</f>
        <v>стр.027</v>
      </c>
      <c r="AN415" s="92" t="str">
        <f>IF(O415="",""," (кроме стр."&amp;O415&amp;")")</f>
        <v/>
      </c>
      <c r="AO415" s="92" t="str">
        <f>IF(P415="*"," по всем графам"," гр."&amp;P415)</f>
        <v xml:space="preserve"> гр.3</v>
      </c>
      <c r="AP415" s="92" t="str">
        <f>IF(Q415="",""," (кроме гр."&amp;Q415&amp;")")</f>
        <v/>
      </c>
      <c r="AQ415" s="92" t="str">
        <f>IF(M415="",""," раздела "&amp;M415)</f>
        <v xml:space="preserve"> раздела 1</v>
      </c>
      <c r="AR415" s="92" t="str">
        <f>" ф."&amp;I415</f>
        <v xml:space="preserve"> ф.0503196</v>
      </c>
      <c r="AS415" s="79" t="str">
        <f>IF(J415="",""," ("&amp;J415&amp;")")</f>
        <v/>
      </c>
      <c r="AT415" s="92" t="str">
        <f>IF(R415="="," &lt;&gt;",IF(R415="&lt;&gt;"," =",IF(R415="&gt;"," &lt;",IF(R415="&lt;"," &gt;",IF(R415="&gt;="," &lt;",IF(R415="&lt;="," &gt;",""))))))</f>
        <v xml:space="preserve"> &lt;&gt;</v>
      </c>
      <c r="AU415" s="92" t="str">
        <f>IF(X415="*"," соответствующим строкам",IF(X415="",""," стр."&amp;X415))</f>
        <v xml:space="preserve"> стр.010
+
520</v>
      </c>
      <c r="AV415" s="92" t="str">
        <f>IF(Z415="",""," (кроме стр."&amp;Z415&amp;")")</f>
        <v xml:space="preserve"> (кроме стр.по КА = 510 только если КИФ &lt;&gt; 
010606________510, 
010610________510, 
по КА = 610 только если КИФ =
010606________610, 
010610________610)</v>
      </c>
      <c r="AW415" s="92" t="str">
        <f>IF(AA415="*"," по соответствующим графам",IF(AA415="",""," гр."&amp;AA415))</f>
        <v xml:space="preserve"> гр.6</v>
      </c>
      <c r="AX415" s="92" t="str">
        <f>IF(AB415="",""," (кроме гр."&amp;AB415&amp;")")</f>
        <v/>
      </c>
      <c r="AY415" s="92" t="str">
        <f>IF(W415="",""," раздела "&amp;W415)</f>
        <v xml:space="preserve"> раздела 1, 3</v>
      </c>
      <c r="AZ415" s="92" t="str">
        <f>IF(S415="",""," ф."&amp;S415)</f>
        <v xml:space="preserve"> ф.0503151</v>
      </c>
      <c r="BA415" s="79" t="str">
        <f>IF(T415="",""," ("&amp;T415&amp;")")</f>
        <v xml:space="preserve"> (Отчет территориальных фондов обязательного)</v>
      </c>
      <c r="BB415" s="92" t="str">
        <f>IF(AF415="",IF(IF(OR(AD415="П",AE415="П"),"П","Б")="Б"," - недопустимо."," - требуется пояснение.")," - "&amp;AF415)</f>
        <v xml:space="preserve"> - односторонний (на ф.503196)</v>
      </c>
    </row>
    <row r="416" spans="1:55" ht="128.25" hidden="1" outlineLevel="1" x14ac:dyDescent="0.25">
      <c r="A416" s="23"/>
      <c r="B416" s="416" t="str">
        <f>"М"&amp;COUNTA($C$411:C416)&amp;"_"&amp;MID(I416,5,3)&amp;"_"&amp;MID(S416,5,3)</f>
        <v>М6_196_151</v>
      </c>
      <c r="C416" s="413" t="s">
        <v>116</v>
      </c>
      <c r="D416" s="413" t="s">
        <v>116</v>
      </c>
      <c r="E416" s="413" t="s">
        <v>117</v>
      </c>
      <c r="F416" s="413" t="s">
        <v>116</v>
      </c>
      <c r="G416" s="413" t="s">
        <v>116</v>
      </c>
      <c r="H416" s="413" t="s">
        <v>116</v>
      </c>
      <c r="I416" s="413" t="s">
        <v>173</v>
      </c>
      <c r="J416" s="207"/>
      <c r="K416" s="413"/>
      <c r="L416" s="413"/>
      <c r="M416" s="413" t="s">
        <v>131</v>
      </c>
      <c r="N416" s="413" t="s">
        <v>1354</v>
      </c>
      <c r="O416" s="413"/>
      <c r="P416" s="413" t="s">
        <v>125</v>
      </c>
      <c r="Q416" s="413"/>
      <c r="R416" s="413" t="s">
        <v>122</v>
      </c>
      <c r="S416" s="413" t="s">
        <v>154</v>
      </c>
      <c r="T416" s="207" t="s">
        <v>1553</v>
      </c>
      <c r="U416" s="413" t="s">
        <v>1182</v>
      </c>
      <c r="V416" s="413"/>
      <c r="W416" s="413" t="s">
        <v>1062</v>
      </c>
      <c r="X416" s="445" t="s">
        <v>1658</v>
      </c>
      <c r="Y416" s="174" t="s">
        <v>1596</v>
      </c>
      <c r="Z416" s="174" t="s">
        <v>1593</v>
      </c>
      <c r="AA416" s="413" t="s">
        <v>138</v>
      </c>
      <c r="AB416" s="413"/>
      <c r="AC416" s="414" t="str">
        <f t="shared" ref="AC416:AC420" si="298">AM416&amp;AN416&amp;AO416&amp;AP416&amp;AQ416&amp;AR416&amp;AS416&amp;AT416&amp;AU416&amp;AV416&amp;AW416&amp;AX416&amp;AY416&amp;AZ416&amp;BA416&amp;BB416</f>
        <v>стр.212 гр.3 раздела 2 ф.0503196 &lt;&gt; стр.200
+
520 + 620 (кроме стр.по КА = 510 только если КИФ = 
010606________510, 
010610________510, 
по КА = 610 только если КИФ &lt;&gt;
010606________610, 
010610________610) гр.6 раздела 2, 3 ф.0503151 (Отчет бюджета субъекта РФ) - односторонний (на ф.503196)</v>
      </c>
      <c r="AD416" s="415" t="s">
        <v>123</v>
      </c>
      <c r="AE416" s="415" t="s">
        <v>123</v>
      </c>
      <c r="AF416" s="139" t="s">
        <v>1568</v>
      </c>
      <c r="AG416" s="373">
        <v>45679.715624999997</v>
      </c>
      <c r="AH416" s="324" t="s">
        <v>4</v>
      </c>
      <c r="AI416" s="324" t="s">
        <v>123</v>
      </c>
      <c r="AJ416" s="6">
        <f t="shared" ref="AJ416:AJ420" si="299">IF(AH416="Включена",1,0)</f>
        <v>1</v>
      </c>
      <c r="AK416" s="6">
        <f t="shared" ref="AK416:AK420" si="300">IF(AH416="Черновик",1,0)</f>
        <v>0</v>
      </c>
      <c r="AL416" s="6">
        <f t="shared" ref="AL416:AL420" si="301">IF(AH416="Отсутствует",1,0)</f>
        <v>0</v>
      </c>
      <c r="AM416" s="92" t="str">
        <f t="shared" ref="AM416:AM420" si="302">IF(N416="*","по всем строкам","стр."&amp;N416)</f>
        <v>стр.212</v>
      </c>
      <c r="AN416" s="92" t="str">
        <f t="shared" ref="AN416:AN420" si="303">IF(O416="",""," (кроме стр."&amp;O416&amp;")")</f>
        <v/>
      </c>
      <c r="AO416" s="92" t="str">
        <f t="shared" ref="AO416:AO420" si="304">IF(P416="*"," по всем графам"," гр."&amp;P416)</f>
        <v xml:space="preserve"> гр.3</v>
      </c>
      <c r="AP416" s="92" t="str">
        <f t="shared" ref="AP416:AP420" si="305">IF(Q416="",""," (кроме гр."&amp;Q416&amp;")")</f>
        <v/>
      </c>
      <c r="AQ416" s="92" t="str">
        <f t="shared" ref="AQ416:AQ420" si="306">IF(M416="",""," раздела "&amp;M416)</f>
        <v xml:space="preserve"> раздела 2</v>
      </c>
      <c r="AR416" s="92" t="str">
        <f t="shared" ref="AR416:AR420" si="307">" ф."&amp;I416</f>
        <v xml:space="preserve"> ф.0503196</v>
      </c>
      <c r="AS416" s="79" t="str">
        <f t="shared" ref="AS416:AS420" si="308">IF(J416="",""," ("&amp;J416&amp;")")</f>
        <v/>
      </c>
      <c r="AT416" s="92" t="str">
        <f t="shared" ref="AT416:AT420" si="309">IF(R416="="," &lt;&gt;",IF(R416="&lt;&gt;"," =",IF(R416="&gt;"," &lt;",IF(R416="&lt;"," &gt;",IF(R416="&gt;="," &lt;",IF(R416="&lt;="," &gt;",""))))))</f>
        <v xml:space="preserve"> &lt;&gt;</v>
      </c>
      <c r="AU416" s="92" t="str">
        <f t="shared" ref="AU416:AU420" si="310">IF(X416="*"," соответствующим строкам",IF(X416="",""," стр."&amp;X416))</f>
        <v xml:space="preserve"> стр.200
+
520 + 620</v>
      </c>
      <c r="AV416" s="92" t="str">
        <f t="shared" ref="AV416:AV420" si="311">IF(Z416="",""," (кроме стр."&amp;Z416&amp;")")</f>
        <v xml:space="preserve"> (кроме стр.по КА = 510 только если КИФ = 
010606________510, 
010610________510, 
по КА = 610 только если КИФ &lt;&gt;
010606________610, 
010610________610)</v>
      </c>
      <c r="AW416" s="92" t="str">
        <f t="shared" ref="AW416:AW420" si="312">IF(AA416="*"," по соответствующим графам",IF(AA416="",""," гр."&amp;AA416))</f>
        <v xml:space="preserve"> гр.6</v>
      </c>
      <c r="AX416" s="92" t="str">
        <f t="shared" ref="AX416:AX420" si="313">IF(AB416="",""," (кроме гр."&amp;AB416&amp;")")</f>
        <v/>
      </c>
      <c r="AY416" s="92" t="str">
        <f t="shared" ref="AY416:AY420" si="314">IF(W416="",""," раздела "&amp;W416)</f>
        <v xml:space="preserve"> раздела 2, 3</v>
      </c>
      <c r="AZ416" s="92" t="str">
        <f t="shared" ref="AZ416:AZ420" si="315">IF(S416="",""," ф."&amp;S416)</f>
        <v xml:space="preserve"> ф.0503151</v>
      </c>
      <c r="BA416" s="79" t="str">
        <f t="shared" ref="BA416:BA420" si="316">IF(T416="",""," ("&amp;T416&amp;")")</f>
        <v xml:space="preserve"> (Отчет бюджета субъекта РФ)</v>
      </c>
      <c r="BB416" s="92" t="str">
        <f t="shared" ref="BB416:BB420" si="317">IF(AF416="",IF(IF(OR(AD416="П",AE416="П"),"П","Б")="Б"," - недопустимо."," - требуется пояснение.")," - "&amp;AF416)</f>
        <v xml:space="preserve"> - односторонний (на ф.503196)</v>
      </c>
    </row>
    <row r="417" spans="1:54" ht="142.5" hidden="1" outlineLevel="1" x14ac:dyDescent="0.25">
      <c r="A417" s="23"/>
      <c r="B417" s="416" t="str">
        <f>"М"&amp;COUNTA($C$411:C417)&amp;"_"&amp;MID(I417,5,3)&amp;"_"&amp;MID(S417,5,3)</f>
        <v>М7_196_151</v>
      </c>
      <c r="C417" s="413" t="s">
        <v>116</v>
      </c>
      <c r="D417" s="413" t="s">
        <v>116</v>
      </c>
      <c r="E417" s="413" t="s">
        <v>117</v>
      </c>
      <c r="F417" s="413" t="s">
        <v>116</v>
      </c>
      <c r="G417" s="413" t="s">
        <v>116</v>
      </c>
      <c r="H417" s="413" t="s">
        <v>116</v>
      </c>
      <c r="I417" s="413" t="s">
        <v>173</v>
      </c>
      <c r="J417" s="207"/>
      <c r="K417" s="413"/>
      <c r="L417" s="413"/>
      <c r="M417" s="413" t="s">
        <v>131</v>
      </c>
      <c r="N417" s="413" t="s">
        <v>1355</v>
      </c>
      <c r="O417" s="413"/>
      <c r="P417" s="413" t="s">
        <v>125</v>
      </c>
      <c r="Q417" s="413"/>
      <c r="R417" s="413" t="s">
        <v>122</v>
      </c>
      <c r="S417" s="413" t="s">
        <v>154</v>
      </c>
      <c r="T417" s="207" t="s">
        <v>1557</v>
      </c>
      <c r="U417" s="413" t="s">
        <v>1564</v>
      </c>
      <c r="V417" s="413"/>
      <c r="W417" s="413" t="s">
        <v>1062</v>
      </c>
      <c r="X417" s="413" t="s">
        <v>1556</v>
      </c>
      <c r="Y417" s="174" t="s">
        <v>1596</v>
      </c>
      <c r="Z417" s="174" t="s">
        <v>1593</v>
      </c>
      <c r="AA417" s="413" t="s">
        <v>138</v>
      </c>
      <c r="AB417" s="413"/>
      <c r="AC417" s="414" t="str">
        <f t="shared" si="298"/>
        <v>стр.213 гр.3 раздела 2 ф.0503196 &lt;&gt; стр.200
+
520 (кроме стр.по КА = 510 только если КИФ = 
010606________510, 
010610________510, 
по КА = 610 только если КИФ &lt;&gt;
010606________610, 
010610________610) гр.6 раздела 2, 3 ф.0503151 (Отчеты местных бюджетов (сумма всех форм)) - односторонний (на ф.503196)</v>
      </c>
      <c r="AD417" s="415" t="s">
        <v>123</v>
      </c>
      <c r="AE417" s="415" t="s">
        <v>123</v>
      </c>
      <c r="AF417" s="139" t="s">
        <v>1568</v>
      </c>
      <c r="AG417" s="373">
        <v>45448.653182870374</v>
      </c>
      <c r="AH417" s="324" t="s">
        <v>4</v>
      </c>
      <c r="AI417" s="324" t="s">
        <v>123</v>
      </c>
      <c r="AJ417" s="6">
        <f t="shared" si="299"/>
        <v>1</v>
      </c>
      <c r="AK417" s="6">
        <f t="shared" si="300"/>
        <v>0</v>
      </c>
      <c r="AL417" s="6">
        <f t="shared" si="301"/>
        <v>0</v>
      </c>
      <c r="AM417" s="92" t="str">
        <f t="shared" si="302"/>
        <v>стр.213</v>
      </c>
      <c r="AN417" s="92" t="str">
        <f t="shared" si="303"/>
        <v/>
      </c>
      <c r="AO417" s="92" t="str">
        <f t="shared" si="304"/>
        <v xml:space="preserve"> гр.3</v>
      </c>
      <c r="AP417" s="92" t="str">
        <f t="shared" si="305"/>
        <v/>
      </c>
      <c r="AQ417" s="92" t="str">
        <f t="shared" si="306"/>
        <v xml:space="preserve"> раздела 2</v>
      </c>
      <c r="AR417" s="92" t="str">
        <f t="shared" si="307"/>
        <v xml:space="preserve"> ф.0503196</v>
      </c>
      <c r="AS417" s="79" t="str">
        <f t="shared" si="308"/>
        <v/>
      </c>
      <c r="AT417" s="92" t="str">
        <f t="shared" si="309"/>
        <v xml:space="preserve"> &lt;&gt;</v>
      </c>
      <c r="AU417" s="92" t="str">
        <f t="shared" si="310"/>
        <v xml:space="preserve"> стр.200
+
520</v>
      </c>
      <c r="AV417" s="92" t="str">
        <f t="shared" si="311"/>
        <v xml:space="preserve"> (кроме стр.по КА = 510 только если КИФ = 
010606________510, 
010610________510, 
по КА = 610 только если КИФ &lt;&gt;
010606________610, 
010610________610)</v>
      </c>
      <c r="AW417" s="92" t="str">
        <f t="shared" si="312"/>
        <v xml:space="preserve"> гр.6</v>
      </c>
      <c r="AX417" s="92" t="str">
        <f t="shared" si="313"/>
        <v/>
      </c>
      <c r="AY417" s="92" t="str">
        <f t="shared" si="314"/>
        <v xml:space="preserve"> раздела 2, 3</v>
      </c>
      <c r="AZ417" s="92" t="str">
        <f t="shared" si="315"/>
        <v xml:space="preserve"> ф.0503151</v>
      </c>
      <c r="BA417" s="79" t="str">
        <f t="shared" si="316"/>
        <v xml:space="preserve"> (Отчеты местных бюджетов (сумма всех форм))</v>
      </c>
      <c r="BB417" s="92" t="str">
        <f t="shared" si="317"/>
        <v xml:space="preserve"> - односторонний (на ф.503196)</v>
      </c>
    </row>
    <row r="418" spans="1:54" ht="142.5" hidden="1" outlineLevel="1" x14ac:dyDescent="0.25">
      <c r="A418" s="23"/>
      <c r="B418" s="416" t="str">
        <f>"М"&amp;COUNTA($C$411:C418)&amp;"_"&amp;MID(I418,5,3)&amp;"_"&amp;MID(S418,5,3)</f>
        <v>М8_196_151</v>
      </c>
      <c r="C418" s="413" t="s">
        <v>116</v>
      </c>
      <c r="D418" s="413" t="s">
        <v>116</v>
      </c>
      <c r="E418" s="413" t="s">
        <v>117</v>
      </c>
      <c r="F418" s="413" t="s">
        <v>116</v>
      </c>
      <c r="G418" s="413" t="s">
        <v>116</v>
      </c>
      <c r="H418" s="413" t="s">
        <v>116</v>
      </c>
      <c r="I418" s="413" t="s">
        <v>173</v>
      </c>
      <c r="J418" s="207"/>
      <c r="K418" s="413"/>
      <c r="L418" s="413"/>
      <c r="M418" s="413" t="s">
        <v>131</v>
      </c>
      <c r="N418" s="413" t="s">
        <v>939</v>
      </c>
      <c r="O418" s="413"/>
      <c r="P418" s="413" t="s">
        <v>125</v>
      </c>
      <c r="Q418" s="413"/>
      <c r="R418" s="413" t="s">
        <v>122</v>
      </c>
      <c r="S418" s="413" t="s">
        <v>154</v>
      </c>
      <c r="T418" s="207" t="s">
        <v>1558</v>
      </c>
      <c r="U418" s="413" t="s">
        <v>1184</v>
      </c>
      <c r="V418" s="413"/>
      <c r="W418" s="413" t="s">
        <v>1062</v>
      </c>
      <c r="X418" s="413" t="s">
        <v>1556</v>
      </c>
      <c r="Y418" s="174" t="s">
        <v>1596</v>
      </c>
      <c r="Z418" s="174" t="s">
        <v>1593</v>
      </c>
      <c r="AA418" s="413" t="s">
        <v>138</v>
      </c>
      <c r="AB418" s="413"/>
      <c r="AC418" s="414" t="str">
        <f t="shared" si="298"/>
        <v>стр.214 гр.3 раздела 2 ф.0503196 &lt;&gt; стр.200
+
520 (кроме стр.по КА = 510 только если КИФ = 
010606________510, 
010610________510, 
по КА = 610 только если КИФ &lt;&gt;
010606________610, 
010610________610) гр.6 раздела 2, 3 ф.0503151 (Отчет Фондов пенсионного и социального страхования РФ) - односторонний (на ф.503196)</v>
      </c>
      <c r="AD418" s="415" t="s">
        <v>123</v>
      </c>
      <c r="AE418" s="415" t="s">
        <v>123</v>
      </c>
      <c r="AF418" s="139" t="s">
        <v>1568</v>
      </c>
      <c r="AG418" s="373">
        <v>45448.653182870374</v>
      </c>
      <c r="AH418" s="324" t="s">
        <v>4</v>
      </c>
      <c r="AI418" s="324" t="s">
        <v>123</v>
      </c>
      <c r="AJ418" s="6">
        <f t="shared" si="299"/>
        <v>1</v>
      </c>
      <c r="AK418" s="6">
        <f t="shared" si="300"/>
        <v>0</v>
      </c>
      <c r="AL418" s="6">
        <f t="shared" si="301"/>
        <v>0</v>
      </c>
      <c r="AM418" s="92" t="str">
        <f t="shared" si="302"/>
        <v>стр.214</v>
      </c>
      <c r="AN418" s="92" t="str">
        <f t="shared" si="303"/>
        <v/>
      </c>
      <c r="AO418" s="92" t="str">
        <f t="shared" si="304"/>
        <v xml:space="preserve"> гр.3</v>
      </c>
      <c r="AP418" s="92" t="str">
        <f t="shared" si="305"/>
        <v/>
      </c>
      <c r="AQ418" s="92" t="str">
        <f t="shared" si="306"/>
        <v xml:space="preserve"> раздела 2</v>
      </c>
      <c r="AR418" s="92" t="str">
        <f t="shared" si="307"/>
        <v xml:space="preserve"> ф.0503196</v>
      </c>
      <c r="AS418" s="79" t="str">
        <f t="shared" si="308"/>
        <v/>
      </c>
      <c r="AT418" s="92" t="str">
        <f t="shared" si="309"/>
        <v xml:space="preserve"> &lt;&gt;</v>
      </c>
      <c r="AU418" s="92" t="str">
        <f t="shared" si="310"/>
        <v xml:space="preserve"> стр.200
+
520</v>
      </c>
      <c r="AV418" s="92" t="str">
        <f t="shared" si="311"/>
        <v xml:space="preserve"> (кроме стр.по КА = 510 только если КИФ = 
010606________510, 
010610________510, 
по КА = 610 только если КИФ &lt;&gt;
010606________610, 
010610________610)</v>
      </c>
      <c r="AW418" s="92" t="str">
        <f t="shared" si="312"/>
        <v xml:space="preserve"> гр.6</v>
      </c>
      <c r="AX418" s="92" t="str">
        <f t="shared" si="313"/>
        <v/>
      </c>
      <c r="AY418" s="92" t="str">
        <f t="shared" si="314"/>
        <v xml:space="preserve"> раздела 2, 3</v>
      </c>
      <c r="AZ418" s="92" t="str">
        <f t="shared" si="315"/>
        <v xml:space="preserve"> ф.0503151</v>
      </c>
      <c r="BA418" s="79" t="str">
        <f t="shared" si="316"/>
        <v xml:space="preserve"> (Отчет Фондов пенсионного и социального страхования РФ)</v>
      </c>
      <c r="BB418" s="92" t="str">
        <f t="shared" si="317"/>
        <v xml:space="preserve"> - односторонний (на ф.503196)</v>
      </c>
    </row>
    <row r="419" spans="1:54" ht="142.5" hidden="1" outlineLevel="1" x14ac:dyDescent="0.25">
      <c r="A419" s="23"/>
      <c r="B419" s="416" t="str">
        <f>"М"&amp;COUNTA($C$411:C419)&amp;"_"&amp;MID(I419,5,3)&amp;"_"&amp;MID(S419,5,3)</f>
        <v>М9_196_151</v>
      </c>
      <c r="C419" s="413" t="s">
        <v>116</v>
      </c>
      <c r="D419" s="413" t="s">
        <v>116</v>
      </c>
      <c r="E419" s="413" t="s">
        <v>117</v>
      </c>
      <c r="F419" s="413" t="s">
        <v>116</v>
      </c>
      <c r="G419" s="413" t="s">
        <v>116</v>
      </c>
      <c r="H419" s="413" t="s">
        <v>116</v>
      </c>
      <c r="I419" s="413" t="s">
        <v>173</v>
      </c>
      <c r="J419" s="207"/>
      <c r="K419" s="413"/>
      <c r="L419" s="413"/>
      <c r="M419" s="413" t="s">
        <v>131</v>
      </c>
      <c r="N419" s="413" t="s">
        <v>1356</v>
      </c>
      <c r="O419" s="413"/>
      <c r="P419" s="413" t="s">
        <v>125</v>
      </c>
      <c r="Q419" s="413"/>
      <c r="R419" s="413" t="s">
        <v>122</v>
      </c>
      <c r="S419" s="413" t="s">
        <v>154</v>
      </c>
      <c r="T419" s="207" t="s">
        <v>1559</v>
      </c>
      <c r="U419" s="413" t="s">
        <v>1187</v>
      </c>
      <c r="V419" s="413"/>
      <c r="W419" s="413" t="s">
        <v>1062</v>
      </c>
      <c r="X419" s="413" t="s">
        <v>1556</v>
      </c>
      <c r="Y419" s="174" t="s">
        <v>1596</v>
      </c>
      <c r="Z419" s="174" t="s">
        <v>1593</v>
      </c>
      <c r="AA419" s="413" t="s">
        <v>138</v>
      </c>
      <c r="AB419" s="413"/>
      <c r="AC419" s="414" t="str">
        <f t="shared" si="298"/>
        <v>стр.215 гр.3 раздела 2 ф.0503196 &lt;&gt; стр.200
+
520 (кроме стр.по КА = 510 только если КИФ = 
010606________510, 
010610________510, 
по КА = 610 только если КИФ &lt;&gt;
010606________610, 
010610________610) гр.6 раздела 2, 3 ф.0503151 (Отчет Федерального фонда обязательного медицинского страхования) - односторонний (на ф.503196)</v>
      </c>
      <c r="AD419" s="415" t="s">
        <v>123</v>
      </c>
      <c r="AE419" s="415" t="s">
        <v>123</v>
      </c>
      <c r="AF419" s="139" t="s">
        <v>1568</v>
      </c>
      <c r="AG419" s="373">
        <v>45448.653182870374</v>
      </c>
      <c r="AH419" s="324" t="s">
        <v>4</v>
      </c>
      <c r="AI419" s="324" t="s">
        <v>123</v>
      </c>
      <c r="AJ419" s="6">
        <f t="shared" si="299"/>
        <v>1</v>
      </c>
      <c r="AK419" s="6">
        <f t="shared" si="300"/>
        <v>0</v>
      </c>
      <c r="AL419" s="6">
        <f t="shared" si="301"/>
        <v>0</v>
      </c>
      <c r="AM419" s="92" t="str">
        <f t="shared" si="302"/>
        <v>стр.215</v>
      </c>
      <c r="AN419" s="92" t="str">
        <f t="shared" si="303"/>
        <v/>
      </c>
      <c r="AO419" s="92" t="str">
        <f t="shared" si="304"/>
        <v xml:space="preserve"> гр.3</v>
      </c>
      <c r="AP419" s="92" t="str">
        <f t="shared" si="305"/>
        <v/>
      </c>
      <c r="AQ419" s="92" t="str">
        <f t="shared" si="306"/>
        <v xml:space="preserve"> раздела 2</v>
      </c>
      <c r="AR419" s="92" t="str">
        <f t="shared" si="307"/>
        <v xml:space="preserve"> ф.0503196</v>
      </c>
      <c r="AS419" s="79" t="str">
        <f t="shared" si="308"/>
        <v/>
      </c>
      <c r="AT419" s="92" t="str">
        <f t="shared" si="309"/>
        <v xml:space="preserve"> &lt;&gt;</v>
      </c>
      <c r="AU419" s="92" t="str">
        <f t="shared" si="310"/>
        <v xml:space="preserve"> стр.200
+
520</v>
      </c>
      <c r="AV419" s="92" t="str">
        <f t="shared" si="311"/>
        <v xml:space="preserve"> (кроме стр.по КА = 510 только если КИФ = 
010606________510, 
010610________510, 
по КА = 610 только если КИФ &lt;&gt;
010606________610, 
010610________610)</v>
      </c>
      <c r="AW419" s="92" t="str">
        <f t="shared" si="312"/>
        <v xml:space="preserve"> гр.6</v>
      </c>
      <c r="AX419" s="92" t="str">
        <f t="shared" si="313"/>
        <v/>
      </c>
      <c r="AY419" s="92" t="str">
        <f t="shared" si="314"/>
        <v xml:space="preserve"> раздела 2, 3</v>
      </c>
      <c r="AZ419" s="92" t="str">
        <f t="shared" si="315"/>
        <v xml:space="preserve"> ф.0503151</v>
      </c>
      <c r="BA419" s="79" t="str">
        <f t="shared" si="316"/>
        <v xml:space="preserve"> (Отчет Федерального фонда обязательного медицинского страхования)</v>
      </c>
      <c r="BB419" s="92" t="str">
        <f t="shared" si="317"/>
        <v xml:space="preserve"> - односторонний (на ф.503196)</v>
      </c>
    </row>
    <row r="420" spans="1:54" ht="142.5" hidden="1" outlineLevel="1" x14ac:dyDescent="0.25">
      <c r="A420" s="23"/>
      <c r="B420" s="416" t="str">
        <f>"М"&amp;COUNTA($C$411:C420)&amp;"_"&amp;MID(I420,5,3)&amp;"_"&amp;MID(S420,5,3)</f>
        <v>М10_196_151</v>
      </c>
      <c r="C420" s="413" t="s">
        <v>116</v>
      </c>
      <c r="D420" s="413" t="s">
        <v>116</v>
      </c>
      <c r="E420" s="413" t="s">
        <v>117</v>
      </c>
      <c r="F420" s="413" t="s">
        <v>116</v>
      </c>
      <c r="G420" s="413" t="s">
        <v>116</v>
      </c>
      <c r="H420" s="413" t="s">
        <v>116</v>
      </c>
      <c r="I420" s="413" t="s">
        <v>173</v>
      </c>
      <c r="J420" s="207"/>
      <c r="K420" s="413"/>
      <c r="L420" s="413"/>
      <c r="M420" s="413" t="s">
        <v>131</v>
      </c>
      <c r="N420" s="413" t="s">
        <v>1357</v>
      </c>
      <c r="O420" s="413"/>
      <c r="P420" s="413" t="s">
        <v>125</v>
      </c>
      <c r="Q420" s="413"/>
      <c r="R420" s="413" t="s">
        <v>122</v>
      </c>
      <c r="S420" s="413" t="s">
        <v>154</v>
      </c>
      <c r="T420" s="207" t="s">
        <v>1560</v>
      </c>
      <c r="U420" s="413" t="s">
        <v>702</v>
      </c>
      <c r="V420" s="413"/>
      <c r="W420" s="413" t="s">
        <v>1062</v>
      </c>
      <c r="X420" s="413" t="s">
        <v>1556</v>
      </c>
      <c r="Y420" s="174" t="s">
        <v>1596</v>
      </c>
      <c r="Z420" s="174" t="s">
        <v>1593</v>
      </c>
      <c r="AA420" s="413" t="s">
        <v>138</v>
      </c>
      <c r="AB420" s="413"/>
      <c r="AC420" s="414" t="str">
        <f t="shared" si="298"/>
        <v>стр.216 гр.3 раздела 2 ф.0503196 &lt;&gt; стр.200
+
520 (кроме стр.по КА = 510 только если КИФ = 
010606________510, 
010610________510, 
по КА = 610 только если КИФ &lt;&gt;
010606________610, 
010610________610) гр.6 раздела 2, 3 ф.0503151 (Отчет территориальных фондов обязательного) - односторонний (на ф.503196)</v>
      </c>
      <c r="AD420" s="415" t="s">
        <v>123</v>
      </c>
      <c r="AE420" s="415" t="s">
        <v>123</v>
      </c>
      <c r="AF420" s="139" t="s">
        <v>1568</v>
      </c>
      <c r="AG420" s="373">
        <v>45448.653182870374</v>
      </c>
      <c r="AH420" s="324" t="s">
        <v>4</v>
      </c>
      <c r="AI420" s="324" t="s">
        <v>123</v>
      </c>
      <c r="AJ420" s="6">
        <f t="shared" si="299"/>
        <v>1</v>
      </c>
      <c r="AK420" s="6">
        <f t="shared" si="300"/>
        <v>0</v>
      </c>
      <c r="AL420" s="6">
        <f t="shared" si="301"/>
        <v>0</v>
      </c>
      <c r="AM420" s="92" t="str">
        <f t="shared" si="302"/>
        <v>стр.216</v>
      </c>
      <c r="AN420" s="92" t="str">
        <f t="shared" si="303"/>
        <v/>
      </c>
      <c r="AO420" s="92" t="str">
        <f t="shared" si="304"/>
        <v xml:space="preserve"> гр.3</v>
      </c>
      <c r="AP420" s="92" t="str">
        <f t="shared" si="305"/>
        <v/>
      </c>
      <c r="AQ420" s="92" t="str">
        <f t="shared" si="306"/>
        <v xml:space="preserve"> раздела 2</v>
      </c>
      <c r="AR420" s="92" t="str">
        <f t="shared" si="307"/>
        <v xml:space="preserve"> ф.0503196</v>
      </c>
      <c r="AS420" s="79" t="str">
        <f t="shared" si="308"/>
        <v/>
      </c>
      <c r="AT420" s="92" t="str">
        <f t="shared" si="309"/>
        <v xml:space="preserve"> &lt;&gt;</v>
      </c>
      <c r="AU420" s="92" t="str">
        <f t="shared" si="310"/>
        <v xml:space="preserve"> стр.200
+
520</v>
      </c>
      <c r="AV420" s="92" t="str">
        <f t="shared" si="311"/>
        <v xml:space="preserve"> (кроме стр.по КА = 510 только если КИФ = 
010606________510, 
010610________510, 
по КА = 610 только если КИФ &lt;&gt;
010606________610, 
010610________610)</v>
      </c>
      <c r="AW420" s="92" t="str">
        <f t="shared" si="312"/>
        <v xml:space="preserve"> гр.6</v>
      </c>
      <c r="AX420" s="92" t="str">
        <f t="shared" si="313"/>
        <v/>
      </c>
      <c r="AY420" s="92" t="str">
        <f t="shared" si="314"/>
        <v xml:space="preserve"> раздела 2, 3</v>
      </c>
      <c r="AZ420" s="92" t="str">
        <f t="shared" si="315"/>
        <v xml:space="preserve"> ф.0503151</v>
      </c>
      <c r="BA420" s="79" t="str">
        <f t="shared" si="316"/>
        <v xml:space="preserve"> (Отчет территориальных фондов обязательного)</v>
      </c>
      <c r="BB420" s="92" t="str">
        <f t="shared" si="317"/>
        <v xml:space="preserve"> - односторонний (на ф.503196)</v>
      </c>
    </row>
    <row r="421" spans="1:54" collapsed="1" x14ac:dyDescent="0.25">
      <c r="A421" s="36"/>
      <c r="B421" s="738" t="s">
        <v>1866</v>
      </c>
      <c r="C421" s="695"/>
      <c r="D421" s="695"/>
      <c r="E421" s="695"/>
      <c r="F421" s="695"/>
      <c r="G421" s="695"/>
      <c r="H421" s="695"/>
      <c r="I421" s="695"/>
      <c r="J421" s="695"/>
      <c r="K421" s="695"/>
      <c r="L421" s="695"/>
      <c r="M421" s="695"/>
      <c r="N421" s="695"/>
      <c r="O421" s="695"/>
      <c r="P421" s="695"/>
      <c r="Q421" s="695"/>
      <c r="R421" s="695"/>
      <c r="S421" s="695"/>
      <c r="T421" s="695"/>
      <c r="U421" s="695"/>
      <c r="V421" s="695"/>
      <c r="W421" s="695"/>
      <c r="X421" s="695"/>
      <c r="Y421" s="695"/>
      <c r="Z421" s="695"/>
      <c r="AA421" s="695"/>
      <c r="AB421" s="695"/>
      <c r="AC421" s="695"/>
      <c r="AD421" s="695"/>
      <c r="AE421" s="695"/>
      <c r="AF421" s="695"/>
      <c r="AG421" s="165">
        <v>45797.575243055559</v>
      </c>
      <c r="AH421" s="366"/>
      <c r="AI421" s="366"/>
      <c r="AJ421" s="35">
        <f t="shared" si="278"/>
        <v>0</v>
      </c>
      <c r="AK421" s="6">
        <f t="shared" si="279"/>
        <v>0</v>
      </c>
      <c r="AL421" s="6">
        <f t="shared" si="280"/>
        <v>0</v>
      </c>
      <c r="AM421" s="92"/>
      <c r="AN421" s="92"/>
      <c r="AO421" s="92"/>
      <c r="AP421" s="92"/>
      <c r="AQ421" s="92"/>
      <c r="AR421" s="92"/>
      <c r="AT421" s="92"/>
      <c r="AU421" s="92"/>
      <c r="AV421" s="92"/>
      <c r="AW421" s="92"/>
      <c r="AX421" s="92"/>
      <c r="AY421" s="92"/>
      <c r="AZ421" s="92"/>
      <c r="BB421" s="92"/>
    </row>
    <row r="422" spans="1:54" ht="90" hidden="1" outlineLevel="1" x14ac:dyDescent="0.25">
      <c r="A422" s="23"/>
      <c r="B422" s="412" t="str">
        <f>"М"&amp;COUNTA($C$422:C422)&amp;"_"&amp;MID(I422,5,3)&amp;"_"&amp;MID(S422,5,3)</f>
        <v>М1_196_155</v>
      </c>
      <c r="C422" s="411" t="s">
        <v>116</v>
      </c>
      <c r="D422" s="411" t="s">
        <v>116</v>
      </c>
      <c r="E422" s="411" t="s">
        <v>117</v>
      </c>
      <c r="F422" s="411" t="s">
        <v>116</v>
      </c>
      <c r="G422" s="411" t="s">
        <v>116</v>
      </c>
      <c r="H422" s="411" t="s">
        <v>116</v>
      </c>
      <c r="I422" s="602" t="s">
        <v>173</v>
      </c>
      <c r="J422" s="317"/>
      <c r="K422" s="602"/>
      <c r="L422" s="602"/>
      <c r="M422" s="602" t="s">
        <v>121</v>
      </c>
      <c r="N422" s="602" t="s">
        <v>1353</v>
      </c>
      <c r="O422" s="602"/>
      <c r="P422" s="602" t="s">
        <v>134</v>
      </c>
      <c r="Q422" s="602"/>
      <c r="R422" s="599" t="s">
        <v>122</v>
      </c>
      <c r="S422" s="602" t="s">
        <v>170</v>
      </c>
      <c r="T422" s="317" t="s">
        <v>1561</v>
      </c>
      <c r="U422" s="602" t="s">
        <v>1565</v>
      </c>
      <c r="V422" s="602"/>
      <c r="W422" s="602" t="s">
        <v>156</v>
      </c>
      <c r="X422" s="602" t="s">
        <v>1554</v>
      </c>
      <c r="Y422" s="602" t="s">
        <v>1589</v>
      </c>
      <c r="Z422" s="602" t="s">
        <v>1590</v>
      </c>
      <c r="AA422" s="602" t="s">
        <v>422</v>
      </c>
      <c r="AB422" s="594"/>
      <c r="AC422" s="597" t="s">
        <v>1923</v>
      </c>
      <c r="AD422" s="575" t="s">
        <v>116</v>
      </c>
      <c r="AE422" s="575" t="s">
        <v>271</v>
      </c>
      <c r="AF422" s="615" t="s">
        <v>1969</v>
      </c>
      <c r="AG422" s="373">
        <v>45810.738356481481</v>
      </c>
      <c r="AH422" s="324" t="s">
        <v>4</v>
      </c>
      <c r="AI422" s="324" t="s">
        <v>123</v>
      </c>
      <c r="AJ422" s="6">
        <f t="shared" si="278"/>
        <v>1</v>
      </c>
      <c r="AK422" s="6">
        <f t="shared" si="279"/>
        <v>0</v>
      </c>
      <c r="AL422" s="6">
        <f t="shared" si="280"/>
        <v>0</v>
      </c>
      <c r="AM422" s="92" t="str">
        <f t="shared" ref="AM422" si="318">IF(N422="*","по всем строкам","стр."&amp;N422)</f>
        <v>стр.022</v>
      </c>
      <c r="AN422" s="92" t="str">
        <f t="shared" ref="AN422" si="319">IF(O422="",""," (кроме стр."&amp;O422&amp;")")</f>
        <v/>
      </c>
      <c r="AO422" s="92" t="str">
        <f t="shared" ref="AO422" si="320">IF(P422="*"," по всем графам"," гр."&amp;P422)</f>
        <v xml:space="preserve"> гр.4</v>
      </c>
      <c r="AP422" s="92" t="str">
        <f t="shared" ref="AP422" si="321">IF(Q422="",""," (кроме гр."&amp;Q422&amp;")")</f>
        <v/>
      </c>
      <c r="AQ422" s="92" t="str">
        <f t="shared" ref="AQ422" si="322">IF(M422="",""," раздела "&amp;M422)</f>
        <v xml:space="preserve"> раздела 1</v>
      </c>
      <c r="AR422" s="92" t="str">
        <f t="shared" ref="AR422" si="323">" ф."&amp;I422</f>
        <v xml:space="preserve"> ф.0503196</v>
      </c>
      <c r="AS422" s="79" t="str">
        <f t="shared" ref="AS422" si="324">IF(J422="",""," ("&amp;J422&amp;")")</f>
        <v/>
      </c>
      <c r="AT422" s="92" t="str">
        <f t="shared" ref="AT422" si="325">IF(R422="="," &lt;&gt;",IF(R422="&lt;&gt;"," =",IF(R422="&gt;"," &lt;",IF(R422="&lt;"," &gt;",IF(R422="&gt;="," &lt;",IF(R422="&lt;="," &gt;",""))))))</f>
        <v xml:space="preserve"> &lt;&gt;</v>
      </c>
      <c r="AU422" s="92" t="str">
        <f t="shared" ref="AU422" si="326">IF(X422="*"," соответствующим строкам",IF(X422="",""," стр."&amp;X422))</f>
        <v xml:space="preserve"> стр.010
+
520</v>
      </c>
      <c r="AV422" s="92" t="str">
        <f t="shared" ref="AV422:AV427" si="327">IF(AA422="",""," (кроме стр."&amp;AA422&amp;")")</f>
        <v xml:space="preserve"> (кроме стр.7)</v>
      </c>
      <c r="AW422" s="92" t="e">
        <f>IF(#REF!="*"," по соответствующим графам",IF(#REF!="",""," гр."&amp;#REF!))</f>
        <v>#REF!</v>
      </c>
      <c r="AX422" s="92" t="str">
        <f t="shared" ref="AX422" si="328">IF(AB422="",""," (кроме гр."&amp;AB422&amp;")")</f>
        <v/>
      </c>
      <c r="AY422" s="92" t="str">
        <f t="shared" ref="AY422" si="329">IF(W422="",""," раздела "&amp;W422)</f>
        <v xml:space="preserve"> раздела 1, 3</v>
      </c>
      <c r="AZ422" s="92" t="str">
        <f t="shared" ref="AZ422" si="330">IF(S422="",""," ф."&amp;S422)</f>
        <v xml:space="preserve"> ф.0503155</v>
      </c>
      <c r="BA422" s="79" t="str">
        <f t="shared" ref="BA422" si="331">IF(T422="",""," ("&amp;T422&amp;")")</f>
        <v xml:space="preserve"> (Отчет федерального бюджета (АУ, БУ))</v>
      </c>
      <c r="BB422" s="92" t="str">
        <f t="shared" ref="BB422" si="332">IF(AF422="",IF(IF(OR(AD422="П",AE422="П"),"П","Б")="Б"," - недопустимо."," - требуется пояснение.")," - "&amp;AF422)</f>
        <v xml:space="preserve"> - односторонний (на ф.503196) выключены 11.24, до этого вместо блокирующего были изменены на предупреждающий. Отключен до перевода неучастников всех в ЭБ</v>
      </c>
    </row>
    <row r="423" spans="1:54" ht="62.25" hidden="1" customHeight="1" outlineLevel="1" x14ac:dyDescent="0.25">
      <c r="A423" s="23"/>
      <c r="B423" s="412" t="str">
        <f>"М"&amp;COUNTA($C$422:C423)&amp;"_"&amp;MID(I423,5,3)&amp;"_"&amp;MID(S423,5,3)</f>
        <v>М2_196_155</v>
      </c>
      <c r="C423" s="411" t="s">
        <v>116</v>
      </c>
      <c r="D423" s="411" t="s">
        <v>116</v>
      </c>
      <c r="E423" s="411" t="s">
        <v>117</v>
      </c>
      <c r="F423" s="411" t="s">
        <v>116</v>
      </c>
      <c r="G423" s="411" t="s">
        <v>116</v>
      </c>
      <c r="H423" s="411" t="s">
        <v>116</v>
      </c>
      <c r="I423" s="602" t="s">
        <v>173</v>
      </c>
      <c r="J423" s="317"/>
      <c r="K423" s="602"/>
      <c r="L423" s="602"/>
      <c r="M423" s="602" t="s">
        <v>121</v>
      </c>
      <c r="N423" s="602" t="s">
        <v>1353</v>
      </c>
      <c r="O423" s="602"/>
      <c r="P423" s="602" t="s">
        <v>124</v>
      </c>
      <c r="Q423" s="602"/>
      <c r="R423" s="599" t="s">
        <v>122</v>
      </c>
      <c r="S423" s="602" t="s">
        <v>170</v>
      </c>
      <c r="T423" s="317" t="s">
        <v>1562</v>
      </c>
      <c r="U423" s="602" t="s">
        <v>1566</v>
      </c>
      <c r="V423" s="602"/>
      <c r="W423" s="602" t="s">
        <v>121</v>
      </c>
      <c r="X423" s="602" t="s">
        <v>292</v>
      </c>
      <c r="Y423" s="602"/>
      <c r="Z423" s="602"/>
      <c r="AA423" s="602" t="s">
        <v>422</v>
      </c>
      <c r="AB423" s="594"/>
      <c r="AC423" s="597" t="s">
        <v>1924</v>
      </c>
      <c r="AD423" s="575" t="s">
        <v>123</v>
      </c>
      <c r="AE423" s="575" t="s">
        <v>123</v>
      </c>
      <c r="AF423" s="598" t="s">
        <v>1568</v>
      </c>
      <c r="AG423" s="373">
        <v>45810.757395833331</v>
      </c>
      <c r="AH423" s="324" t="s">
        <v>4</v>
      </c>
      <c r="AI423" s="324" t="s">
        <v>123</v>
      </c>
      <c r="AJ423" s="6">
        <f t="shared" ref="AJ423:AJ424" si="333">IF(AH423="Включена",1,0)</f>
        <v>1</v>
      </c>
      <c r="AK423" s="6">
        <f t="shared" ref="AK423:AK424" si="334">IF(AH423="Черновик",1,0)</f>
        <v>0</v>
      </c>
      <c r="AL423" s="6">
        <f t="shared" ref="AL423:AL424" si="335">IF(AH423="Отсутствует",1,0)</f>
        <v>0</v>
      </c>
      <c r="AM423" s="92" t="str">
        <f t="shared" ref="AM423:AM424" si="336">IF(N423="*","по всем строкам","стр."&amp;N423)</f>
        <v>стр.022</v>
      </c>
      <c r="AN423" s="92" t="str">
        <f t="shared" ref="AN423:AN424" si="337">IF(O423="",""," (кроме стр."&amp;O423&amp;")")</f>
        <v/>
      </c>
      <c r="AO423" s="92" t="str">
        <f t="shared" ref="AO423:AO424" si="338">IF(P423="*"," по всем графам"," гр."&amp;P423)</f>
        <v xml:space="preserve"> гр.5</v>
      </c>
      <c r="AP423" s="92" t="str">
        <f t="shared" ref="AP423:AP424" si="339">IF(Q423="",""," (кроме гр."&amp;Q423&amp;")")</f>
        <v/>
      </c>
      <c r="AQ423" s="92" t="str">
        <f t="shared" ref="AQ423:AQ424" si="340">IF(M423="",""," раздела "&amp;M423)</f>
        <v xml:space="preserve"> раздела 1</v>
      </c>
      <c r="AR423" s="92" t="str">
        <f t="shared" ref="AR423:AR424" si="341">" ф."&amp;I423</f>
        <v xml:space="preserve"> ф.0503196</v>
      </c>
      <c r="AS423" s="79" t="str">
        <f t="shared" ref="AS423:AS424" si="342">IF(J423="",""," ("&amp;J423&amp;")")</f>
        <v/>
      </c>
      <c r="AT423" s="92" t="str">
        <f t="shared" ref="AT423:AT424" si="343">IF(R423="="," &lt;&gt;",IF(R423="&lt;&gt;"," =",IF(R423="&gt;"," &lt;",IF(R423="&lt;"," &gt;",IF(R423="&gt;="," &lt;",IF(R423="&lt;="," &gt;",""))))))</f>
        <v xml:space="preserve"> &lt;&gt;</v>
      </c>
      <c r="AU423" s="92" t="str">
        <f t="shared" ref="AU423:AU424" si="344">IF(X423="*"," соответствующим строкам",IF(X423="",""," стр."&amp;X423))</f>
        <v xml:space="preserve"> стр.010</v>
      </c>
      <c r="AV423" s="92" t="str">
        <f t="shared" si="327"/>
        <v xml:space="preserve"> (кроме стр.7)</v>
      </c>
      <c r="AW423" s="92" t="e">
        <f>IF(#REF!="*"," по соответствующим графам",IF(#REF!="",""," гр."&amp;#REF!))</f>
        <v>#REF!</v>
      </c>
      <c r="AX423" s="92" t="str">
        <f t="shared" ref="AX423:AX424" si="345">IF(AB423="",""," (кроме гр."&amp;AB423&amp;")")</f>
        <v/>
      </c>
      <c r="AY423" s="92" t="str">
        <f t="shared" ref="AY423:AY424" si="346">IF(W423="",""," раздела "&amp;W423)</f>
        <v xml:space="preserve"> раздела 1</v>
      </c>
      <c r="AZ423" s="92" t="str">
        <f t="shared" ref="AZ423:AZ424" si="347">IF(S423="",""," ф."&amp;S423)</f>
        <v xml:space="preserve"> ф.0503155</v>
      </c>
      <c r="BA423" s="79" t="str">
        <f t="shared" ref="BA423:BA424" si="348">IF(T423="",""," ("&amp;T423&amp;")")</f>
        <v xml:space="preserve"> (Отчет федерального бюджета (Иные юр.лица))</v>
      </c>
      <c r="BB423" s="92" t="str">
        <f t="shared" ref="BB423:BB424" si="349">IF(AF423="",IF(IF(OR(AD423="П",AE423="П"),"П","Б")="Б"," - недопустимо."," - требуется пояснение.")," - "&amp;AF423)</f>
        <v xml:space="preserve"> - односторонний (на ф.503196)</v>
      </c>
    </row>
    <row r="424" spans="1:54" ht="90" hidden="1" outlineLevel="1" x14ac:dyDescent="0.25">
      <c r="A424" s="23"/>
      <c r="B424" s="612" t="s">
        <v>1911</v>
      </c>
      <c r="C424" s="594" t="s">
        <v>116</v>
      </c>
      <c r="D424" s="594" t="s">
        <v>116</v>
      </c>
      <c r="E424" s="594" t="s">
        <v>117</v>
      </c>
      <c r="F424" s="594" t="s">
        <v>116</v>
      </c>
      <c r="G424" s="594" t="s">
        <v>116</v>
      </c>
      <c r="H424" s="594" t="s">
        <v>116</v>
      </c>
      <c r="I424" s="602" t="s">
        <v>173</v>
      </c>
      <c r="J424" s="317"/>
      <c r="K424" s="602"/>
      <c r="L424" s="602"/>
      <c r="M424" s="602" t="s">
        <v>121</v>
      </c>
      <c r="N424" s="602" t="s">
        <v>935</v>
      </c>
      <c r="O424" s="602"/>
      <c r="P424" s="602" t="s">
        <v>134</v>
      </c>
      <c r="Q424" s="602"/>
      <c r="R424" s="599" t="s">
        <v>122</v>
      </c>
      <c r="S424" s="602" t="s">
        <v>170</v>
      </c>
      <c r="T424" s="317" t="s">
        <v>1563</v>
      </c>
      <c r="U424" s="602" t="s">
        <v>1567</v>
      </c>
      <c r="V424" s="602"/>
      <c r="W424" s="602" t="s">
        <v>156</v>
      </c>
      <c r="X424" s="602" t="s">
        <v>1554</v>
      </c>
      <c r="Y424" s="602" t="s">
        <v>1589</v>
      </c>
      <c r="Z424" s="602" t="s">
        <v>1590</v>
      </c>
      <c r="AA424" s="602" t="s">
        <v>422</v>
      </c>
      <c r="AB424" s="594"/>
      <c r="AC424" s="597" t="s">
        <v>1925</v>
      </c>
      <c r="AD424" s="575" t="s">
        <v>116</v>
      </c>
      <c r="AE424" s="575" t="s">
        <v>271</v>
      </c>
      <c r="AF424" s="615" t="s">
        <v>1969</v>
      </c>
      <c r="AG424" s="373">
        <v>45810.741944444446</v>
      </c>
      <c r="AH424" s="324" t="s">
        <v>4</v>
      </c>
      <c r="AI424" s="324" t="s">
        <v>123</v>
      </c>
      <c r="AJ424" s="6">
        <f t="shared" si="333"/>
        <v>1</v>
      </c>
      <c r="AK424" s="6">
        <f t="shared" si="334"/>
        <v>0</v>
      </c>
      <c r="AL424" s="6">
        <f t="shared" si="335"/>
        <v>0</v>
      </c>
      <c r="AM424" s="92" t="str">
        <f t="shared" si="336"/>
        <v>стр.025</v>
      </c>
      <c r="AN424" s="92" t="str">
        <f t="shared" si="337"/>
        <v/>
      </c>
      <c r="AO424" s="92" t="str">
        <f t="shared" si="338"/>
        <v xml:space="preserve"> гр.4</v>
      </c>
      <c r="AP424" s="92" t="str">
        <f t="shared" si="339"/>
        <v/>
      </c>
      <c r="AQ424" s="92" t="str">
        <f t="shared" si="340"/>
        <v xml:space="preserve"> раздела 1</v>
      </c>
      <c r="AR424" s="92" t="str">
        <f t="shared" si="341"/>
        <v xml:space="preserve"> ф.0503196</v>
      </c>
      <c r="AS424" s="79" t="str">
        <f t="shared" si="342"/>
        <v/>
      </c>
      <c r="AT424" s="92" t="str">
        <f t="shared" si="343"/>
        <v xml:space="preserve"> &lt;&gt;</v>
      </c>
      <c r="AU424" s="92" t="str">
        <f t="shared" si="344"/>
        <v xml:space="preserve"> стр.010
+
520</v>
      </c>
      <c r="AV424" s="92" t="str">
        <f t="shared" si="327"/>
        <v xml:space="preserve"> (кроме стр.7)</v>
      </c>
      <c r="AW424" s="92" t="e">
        <f>IF(#REF!="*"," по соответствующим графам",IF(#REF!="",""," гр."&amp;#REF!))</f>
        <v>#REF!</v>
      </c>
      <c r="AX424" s="92" t="str">
        <f t="shared" si="345"/>
        <v/>
      </c>
      <c r="AY424" s="92" t="str">
        <f t="shared" si="346"/>
        <v xml:space="preserve"> раздела 1, 3</v>
      </c>
      <c r="AZ424" s="92" t="str">
        <f t="shared" si="347"/>
        <v xml:space="preserve"> ф.0503155</v>
      </c>
      <c r="BA424" s="79" t="str">
        <f t="shared" si="348"/>
        <v xml:space="preserve"> (Отчет Фонда пенсионного и социального страхования РФ (АУ, БУ))</v>
      </c>
      <c r="BB424" s="92" t="str">
        <f t="shared" si="349"/>
        <v xml:space="preserve"> - односторонний (на ф.503196) выключены 11.24, до этого вместо блокирующего были изменены на предупреждающий. Отключен до перевода неучастников всех в ЭБ</v>
      </c>
    </row>
    <row r="425" spans="1:54" ht="75" hidden="1" outlineLevel="1" x14ac:dyDescent="0.25">
      <c r="A425" s="23"/>
      <c r="B425" s="596" t="s">
        <v>1912</v>
      </c>
      <c r="C425" s="594" t="s">
        <v>116</v>
      </c>
      <c r="D425" s="594" t="s">
        <v>116</v>
      </c>
      <c r="E425" s="594" t="s">
        <v>117</v>
      </c>
      <c r="F425" s="594" t="s">
        <v>116</v>
      </c>
      <c r="G425" s="594" t="s">
        <v>116</v>
      </c>
      <c r="H425" s="594" t="s">
        <v>116</v>
      </c>
      <c r="I425" s="602" t="s">
        <v>173</v>
      </c>
      <c r="J425" s="317"/>
      <c r="K425" s="602"/>
      <c r="L425" s="602"/>
      <c r="M425" s="602" t="s">
        <v>131</v>
      </c>
      <c r="N425" s="602" t="s">
        <v>1135</v>
      </c>
      <c r="O425" s="602"/>
      <c r="P425" s="602" t="s">
        <v>134</v>
      </c>
      <c r="Q425" s="602"/>
      <c r="R425" s="599" t="s">
        <v>122</v>
      </c>
      <c r="S425" s="602" t="s">
        <v>170</v>
      </c>
      <c r="T425" s="317" t="s">
        <v>1561</v>
      </c>
      <c r="U425" s="602" t="s">
        <v>1565</v>
      </c>
      <c r="V425" s="602"/>
      <c r="W425" s="602" t="s">
        <v>1062</v>
      </c>
      <c r="X425" s="602" t="s">
        <v>1556</v>
      </c>
      <c r="Y425" s="602" t="s">
        <v>1592</v>
      </c>
      <c r="Z425" s="602" t="s">
        <v>1591</v>
      </c>
      <c r="AA425" s="602" t="s">
        <v>422</v>
      </c>
      <c r="AB425" s="594"/>
      <c r="AC425" s="597" t="s">
        <v>1926</v>
      </c>
      <c r="AD425" s="575" t="s">
        <v>116</v>
      </c>
      <c r="AE425" s="575" t="s">
        <v>271</v>
      </c>
      <c r="AF425" s="615" t="s">
        <v>1969</v>
      </c>
      <c r="AG425" s="373">
        <v>45810.742754629631</v>
      </c>
      <c r="AH425" s="324" t="s">
        <v>4</v>
      </c>
      <c r="AI425" s="324" t="s">
        <v>123</v>
      </c>
      <c r="AJ425" s="6">
        <f t="shared" ref="AJ425:AJ427" si="350">IF(AH425="Включена",1,0)</f>
        <v>1</v>
      </c>
      <c r="AK425" s="6">
        <f t="shared" ref="AK425:AK427" si="351">IF(AH425="Черновик",1,0)</f>
        <v>0</v>
      </c>
      <c r="AL425" s="6">
        <f t="shared" ref="AL425:AL427" si="352">IF(AH425="Отсутствует",1,0)</f>
        <v>0</v>
      </c>
      <c r="AM425" s="92" t="str">
        <f t="shared" ref="AM425:AM427" si="353">IF(N425="*","по всем строкам","стр."&amp;N425)</f>
        <v>стр.211</v>
      </c>
      <c r="AN425" s="92" t="str">
        <f t="shared" ref="AN425:AN427" si="354">IF(O425="",""," (кроме стр."&amp;O425&amp;")")</f>
        <v/>
      </c>
      <c r="AO425" s="92" t="str">
        <f t="shared" ref="AO425:AO427" si="355">IF(P425="*"," по всем графам"," гр."&amp;P425)</f>
        <v xml:space="preserve"> гр.4</v>
      </c>
      <c r="AP425" s="92" t="str">
        <f t="shared" ref="AP425:AP427" si="356">IF(Q425="",""," (кроме гр."&amp;Q425&amp;")")</f>
        <v/>
      </c>
      <c r="AQ425" s="92" t="str">
        <f t="shared" ref="AQ425:AQ427" si="357">IF(M425="",""," раздела "&amp;M425)</f>
        <v xml:space="preserve"> раздела 2</v>
      </c>
      <c r="AR425" s="92" t="str">
        <f t="shared" ref="AR425:AR427" si="358">" ф."&amp;I425</f>
        <v xml:space="preserve"> ф.0503196</v>
      </c>
      <c r="AS425" s="79" t="str">
        <f t="shared" ref="AS425:AS427" si="359">IF(J425="",""," ("&amp;J425&amp;")")</f>
        <v/>
      </c>
      <c r="AT425" s="92" t="str">
        <f t="shared" ref="AT425:AT427" si="360">IF(R425="="," &lt;&gt;",IF(R425="&lt;&gt;"," =",IF(R425="&gt;"," &lt;",IF(R425="&lt;"," &gt;",IF(R425="&gt;="," &lt;",IF(R425="&lt;="," &gt;",""))))))</f>
        <v xml:space="preserve"> &lt;&gt;</v>
      </c>
      <c r="AU425" s="92" t="str">
        <f t="shared" ref="AU425:AU427" si="361">IF(X425="*"," соответствующим строкам",IF(X425="",""," стр."&amp;X425))</f>
        <v xml:space="preserve"> стр.200
+
520</v>
      </c>
      <c r="AV425" s="92" t="str">
        <f t="shared" si="327"/>
        <v xml:space="preserve"> (кроме стр.7)</v>
      </c>
      <c r="AW425" s="92" t="e">
        <f>IF(#REF!="*"," по соответствующим графам",IF(#REF!="",""," гр."&amp;#REF!))</f>
        <v>#REF!</v>
      </c>
      <c r="AX425" s="92" t="str">
        <f t="shared" ref="AX425:AX427" si="362">IF(AB425="",""," (кроме гр."&amp;AB425&amp;")")</f>
        <v/>
      </c>
      <c r="AY425" s="92" t="str">
        <f t="shared" ref="AY425:AY427" si="363">IF(W425="",""," раздела "&amp;W425)</f>
        <v xml:space="preserve"> раздела 2, 3</v>
      </c>
      <c r="AZ425" s="92" t="str">
        <f t="shared" ref="AZ425:AZ427" si="364">IF(S425="",""," ф."&amp;S425)</f>
        <v xml:space="preserve"> ф.0503155</v>
      </c>
      <c r="BA425" s="79" t="str">
        <f t="shared" ref="BA425:BA427" si="365">IF(T425="",""," ("&amp;T425&amp;")")</f>
        <v xml:space="preserve"> (Отчет федерального бюджета (АУ, БУ))</v>
      </c>
      <c r="BB425" s="92" t="str">
        <f t="shared" ref="BB425:BB427" si="366">IF(AF425="",IF(IF(OR(AD425="П",AE425="П"),"П","Б")="Б"," - недопустимо."," - требуется пояснение.")," - "&amp;AF425)</f>
        <v xml:space="preserve"> - односторонний (на ф.503196) выключены 11.24, до этого вместо блокирующего были изменены на предупреждающий. Отключен до перевода неучастников всех в ЭБ</v>
      </c>
    </row>
    <row r="426" spans="1:54" ht="62.25" hidden="1" customHeight="1" outlineLevel="1" x14ac:dyDescent="0.25">
      <c r="A426" s="23"/>
      <c r="B426" s="596" t="s">
        <v>1913</v>
      </c>
      <c r="C426" s="594" t="s">
        <v>116</v>
      </c>
      <c r="D426" s="594" t="s">
        <v>116</v>
      </c>
      <c r="E426" s="594" t="s">
        <v>117</v>
      </c>
      <c r="F426" s="594" t="s">
        <v>116</v>
      </c>
      <c r="G426" s="594" t="s">
        <v>116</v>
      </c>
      <c r="H426" s="594" t="s">
        <v>116</v>
      </c>
      <c r="I426" s="602" t="s">
        <v>173</v>
      </c>
      <c r="J426" s="317"/>
      <c r="K426" s="602"/>
      <c r="L426" s="602"/>
      <c r="M426" s="602" t="s">
        <v>131</v>
      </c>
      <c r="N426" s="602" t="s">
        <v>1135</v>
      </c>
      <c r="O426" s="602"/>
      <c r="P426" s="602" t="s">
        <v>124</v>
      </c>
      <c r="Q426" s="602"/>
      <c r="R426" s="599" t="s">
        <v>122</v>
      </c>
      <c r="S426" s="602" t="s">
        <v>170</v>
      </c>
      <c r="T426" s="317" t="s">
        <v>1562</v>
      </c>
      <c r="U426" s="602" t="s">
        <v>1566</v>
      </c>
      <c r="V426" s="602"/>
      <c r="W426" s="602" t="s">
        <v>131</v>
      </c>
      <c r="X426" s="602" t="s">
        <v>293</v>
      </c>
      <c r="Y426" s="602"/>
      <c r="Z426" s="602"/>
      <c r="AA426" s="602" t="s">
        <v>422</v>
      </c>
      <c r="AB426" s="594"/>
      <c r="AC426" s="597" t="s">
        <v>1927</v>
      </c>
      <c r="AD426" s="575" t="s">
        <v>123</v>
      </c>
      <c r="AE426" s="575" t="s">
        <v>123</v>
      </c>
      <c r="AF426" s="598" t="s">
        <v>1966</v>
      </c>
      <c r="AG426" s="373">
        <v>45810.757349537038</v>
      </c>
      <c r="AH426" s="324" t="s">
        <v>4</v>
      </c>
      <c r="AI426" s="324" t="s">
        <v>123</v>
      </c>
      <c r="AJ426" s="6">
        <f t="shared" si="350"/>
        <v>1</v>
      </c>
      <c r="AK426" s="6">
        <f t="shared" si="351"/>
        <v>0</v>
      </c>
      <c r="AL426" s="6">
        <f t="shared" si="352"/>
        <v>0</v>
      </c>
      <c r="AM426" s="92" t="str">
        <f t="shared" si="353"/>
        <v>стр.211</v>
      </c>
      <c r="AN426" s="92" t="str">
        <f t="shared" si="354"/>
        <v/>
      </c>
      <c r="AO426" s="92" t="str">
        <f t="shared" si="355"/>
        <v xml:space="preserve"> гр.5</v>
      </c>
      <c r="AP426" s="92" t="str">
        <f t="shared" si="356"/>
        <v/>
      </c>
      <c r="AQ426" s="92" t="str">
        <f t="shared" si="357"/>
        <v xml:space="preserve"> раздела 2</v>
      </c>
      <c r="AR426" s="92" t="str">
        <f t="shared" si="358"/>
        <v xml:space="preserve"> ф.0503196</v>
      </c>
      <c r="AS426" s="79" t="str">
        <f t="shared" si="359"/>
        <v/>
      </c>
      <c r="AT426" s="92" t="str">
        <f t="shared" si="360"/>
        <v xml:space="preserve"> &lt;&gt;</v>
      </c>
      <c r="AU426" s="92" t="str">
        <f t="shared" si="361"/>
        <v xml:space="preserve"> стр.200</v>
      </c>
      <c r="AV426" s="92" t="str">
        <f t="shared" si="327"/>
        <v xml:space="preserve"> (кроме стр.7)</v>
      </c>
      <c r="AW426" s="92" t="e">
        <f>IF(#REF!="*"," по соответствующим графам",IF(#REF!="",""," гр."&amp;#REF!))</f>
        <v>#REF!</v>
      </c>
      <c r="AX426" s="92" t="str">
        <f t="shared" si="362"/>
        <v/>
      </c>
      <c r="AY426" s="92" t="str">
        <f t="shared" si="363"/>
        <v xml:space="preserve"> раздела 2</v>
      </c>
      <c r="AZ426" s="92" t="str">
        <f t="shared" si="364"/>
        <v xml:space="preserve"> ф.0503155</v>
      </c>
      <c r="BA426" s="79" t="str">
        <f t="shared" si="365"/>
        <v xml:space="preserve"> (Отчет федерального бюджета (Иные юр.лица))</v>
      </c>
      <c r="BB426" s="92" t="str">
        <f t="shared" si="366"/>
        <v xml:space="preserve"> - односторонний (на ф.503196) </v>
      </c>
    </row>
    <row r="427" spans="1:54" ht="75" hidden="1" outlineLevel="1" x14ac:dyDescent="0.25">
      <c r="A427" s="23"/>
      <c r="B427" s="596" t="s">
        <v>1914</v>
      </c>
      <c r="C427" s="594" t="s">
        <v>116</v>
      </c>
      <c r="D427" s="594" t="s">
        <v>116</v>
      </c>
      <c r="E427" s="594" t="s">
        <v>117</v>
      </c>
      <c r="F427" s="594" t="s">
        <v>116</v>
      </c>
      <c r="G427" s="594" t="s">
        <v>116</v>
      </c>
      <c r="H427" s="594" t="s">
        <v>116</v>
      </c>
      <c r="I427" s="602" t="s">
        <v>173</v>
      </c>
      <c r="J427" s="317"/>
      <c r="K427" s="602"/>
      <c r="L427" s="602"/>
      <c r="M427" s="602" t="s">
        <v>131</v>
      </c>
      <c r="N427" s="602" t="s">
        <v>939</v>
      </c>
      <c r="O427" s="602"/>
      <c r="P427" s="602" t="s">
        <v>134</v>
      </c>
      <c r="Q427" s="602"/>
      <c r="R427" s="599" t="s">
        <v>122</v>
      </c>
      <c r="S427" s="602" t="s">
        <v>170</v>
      </c>
      <c r="T427" s="317" t="s">
        <v>1563</v>
      </c>
      <c r="U427" s="602" t="s">
        <v>1567</v>
      </c>
      <c r="V427" s="602"/>
      <c r="W427" s="602" t="s">
        <v>1062</v>
      </c>
      <c r="X427" s="602" t="s">
        <v>1556</v>
      </c>
      <c r="Y427" s="602" t="s">
        <v>1592</v>
      </c>
      <c r="Z427" s="602" t="s">
        <v>1591</v>
      </c>
      <c r="AA427" s="602" t="s">
        <v>422</v>
      </c>
      <c r="AB427" s="594"/>
      <c r="AC427" s="600" t="s">
        <v>1928</v>
      </c>
      <c r="AD427" s="575" t="s">
        <v>116</v>
      </c>
      <c r="AE427" s="575" t="s">
        <v>271</v>
      </c>
      <c r="AF427" s="615" t="s">
        <v>1969</v>
      </c>
      <c r="AG427" s="611">
        <v>45810.74796296296</v>
      </c>
      <c r="AH427" s="324" t="s">
        <v>4</v>
      </c>
      <c r="AI427" s="324" t="s">
        <v>123</v>
      </c>
      <c r="AJ427" s="6">
        <f t="shared" si="350"/>
        <v>1</v>
      </c>
      <c r="AK427" s="6">
        <f t="shared" si="351"/>
        <v>0</v>
      </c>
      <c r="AL427" s="6">
        <f t="shared" si="352"/>
        <v>0</v>
      </c>
      <c r="AM427" s="92" t="str">
        <f t="shared" si="353"/>
        <v>стр.214</v>
      </c>
      <c r="AN427" s="92" t="str">
        <f t="shared" si="354"/>
        <v/>
      </c>
      <c r="AO427" s="92" t="str">
        <f t="shared" si="355"/>
        <v xml:space="preserve"> гр.4</v>
      </c>
      <c r="AP427" s="92" t="str">
        <f t="shared" si="356"/>
        <v/>
      </c>
      <c r="AQ427" s="92" t="str">
        <f t="shared" si="357"/>
        <v xml:space="preserve"> раздела 2</v>
      </c>
      <c r="AR427" s="92" t="str">
        <f t="shared" si="358"/>
        <v xml:space="preserve"> ф.0503196</v>
      </c>
      <c r="AS427" s="79" t="str">
        <f t="shared" si="359"/>
        <v/>
      </c>
      <c r="AT427" s="92" t="str">
        <f t="shared" si="360"/>
        <v xml:space="preserve"> &lt;&gt;</v>
      </c>
      <c r="AU427" s="92" t="str">
        <f t="shared" si="361"/>
        <v xml:space="preserve"> стр.200
+
520</v>
      </c>
      <c r="AV427" s="92" t="str">
        <f t="shared" si="327"/>
        <v xml:space="preserve"> (кроме стр.7)</v>
      </c>
      <c r="AW427" s="92" t="e">
        <f>IF(#REF!="*"," по соответствующим графам",IF(#REF!="",""," гр."&amp;#REF!))</f>
        <v>#REF!</v>
      </c>
      <c r="AX427" s="92" t="str">
        <f t="shared" si="362"/>
        <v/>
      </c>
      <c r="AY427" s="92" t="str">
        <f t="shared" si="363"/>
        <v xml:space="preserve"> раздела 2, 3</v>
      </c>
      <c r="AZ427" s="92" t="str">
        <f t="shared" si="364"/>
        <v xml:space="preserve"> ф.0503155</v>
      </c>
      <c r="BA427" s="79" t="str">
        <f t="shared" si="365"/>
        <v xml:space="preserve"> (Отчет Фонда пенсионного и социального страхования РФ (АУ, БУ))</v>
      </c>
      <c r="BB427" s="92" t="str">
        <f t="shared" si="366"/>
        <v xml:space="preserve"> - односторонний (на ф.503196) выключены 11.24, до этого вместо блокирующего были изменены на предупреждающий. Отключен до перевода неучастников всех в ЭБ</v>
      </c>
    </row>
    <row r="428" spans="1:54" ht="90" hidden="1" outlineLevel="1" x14ac:dyDescent="0.25">
      <c r="A428" s="23"/>
      <c r="B428" s="332" t="s">
        <v>1915</v>
      </c>
      <c r="C428" s="251" t="s">
        <v>116</v>
      </c>
      <c r="D428" s="251" t="s">
        <v>116</v>
      </c>
      <c r="E428" s="251" t="s">
        <v>117</v>
      </c>
      <c r="F428" s="251" t="s">
        <v>117</v>
      </c>
      <c r="G428" s="251" t="s">
        <v>117</v>
      </c>
      <c r="H428" s="251" t="s">
        <v>116</v>
      </c>
      <c r="I428" s="317" t="s">
        <v>173</v>
      </c>
      <c r="J428" s="317"/>
      <c r="K428" s="317"/>
      <c r="L428" s="317"/>
      <c r="M428" s="317" t="s">
        <v>121</v>
      </c>
      <c r="N428" s="317" t="s">
        <v>1297</v>
      </c>
      <c r="O428" s="317"/>
      <c r="P428" s="317" t="s">
        <v>134</v>
      </c>
      <c r="Q428" s="317"/>
      <c r="R428" s="533" t="s">
        <v>122</v>
      </c>
      <c r="S428" s="317" t="s">
        <v>1833</v>
      </c>
      <c r="T428" s="317"/>
      <c r="U428" s="317" t="s">
        <v>1941</v>
      </c>
      <c r="V428" s="317"/>
      <c r="W428" s="317" t="s">
        <v>1838</v>
      </c>
      <c r="X428" s="317" t="s">
        <v>1952</v>
      </c>
      <c r="Y428" s="613" t="s">
        <v>1589</v>
      </c>
      <c r="Z428" s="613" t="s">
        <v>1590</v>
      </c>
      <c r="AA428" s="317" t="s">
        <v>1834</v>
      </c>
      <c r="AB428" s="317"/>
      <c r="AC428" s="558" t="s">
        <v>1949</v>
      </c>
      <c r="AD428" s="575" t="s">
        <v>116</v>
      </c>
      <c r="AE428" s="575" t="s">
        <v>271</v>
      </c>
      <c r="AF428" s="616" t="s">
        <v>1970</v>
      </c>
      <c r="AG428" s="608">
        <v>45810.748055555552</v>
      </c>
      <c r="AH428" s="609"/>
      <c r="AI428" s="609"/>
      <c r="AJ428" s="6"/>
      <c r="AK428" s="6"/>
      <c r="AL428" s="6"/>
      <c r="AM428" s="92"/>
      <c r="AN428" s="92"/>
      <c r="AO428" s="92"/>
      <c r="AP428" s="92"/>
      <c r="AQ428" s="92"/>
      <c r="AR428" s="92"/>
      <c r="AT428" s="92"/>
      <c r="AU428" s="92"/>
      <c r="AV428" s="92"/>
      <c r="AW428" s="92"/>
      <c r="AX428" s="92"/>
      <c r="AY428" s="92"/>
      <c r="AZ428" s="92"/>
      <c r="BB428" s="92"/>
    </row>
    <row r="429" spans="1:54" ht="45" hidden="1" outlineLevel="1" x14ac:dyDescent="0.25">
      <c r="A429" s="23"/>
      <c r="B429" s="332" t="s">
        <v>1916</v>
      </c>
      <c r="C429" s="251" t="s">
        <v>116</v>
      </c>
      <c r="D429" s="251" t="s">
        <v>116</v>
      </c>
      <c r="E429" s="251" t="s">
        <v>117</v>
      </c>
      <c r="F429" s="251" t="s">
        <v>117</v>
      </c>
      <c r="G429" s="251" t="s">
        <v>117</v>
      </c>
      <c r="H429" s="251" t="s">
        <v>116</v>
      </c>
      <c r="I429" s="317" t="s">
        <v>173</v>
      </c>
      <c r="J429" s="317"/>
      <c r="K429" s="317"/>
      <c r="L429" s="317"/>
      <c r="M429" s="317" t="s">
        <v>121</v>
      </c>
      <c r="N429" s="317" t="s">
        <v>1297</v>
      </c>
      <c r="O429" s="317"/>
      <c r="P429" s="317" t="s">
        <v>124</v>
      </c>
      <c r="Q429" s="317"/>
      <c r="R429" s="533" t="s">
        <v>122</v>
      </c>
      <c r="S429" s="317" t="s">
        <v>1835</v>
      </c>
      <c r="T429" s="317"/>
      <c r="U429" s="317" t="s">
        <v>1941</v>
      </c>
      <c r="V429" s="317"/>
      <c r="W429" s="317" t="s">
        <v>1955</v>
      </c>
      <c r="X429" s="317" t="s">
        <v>1950</v>
      </c>
      <c r="Y429" s="613"/>
      <c r="Z429" s="613"/>
      <c r="AA429" s="317" t="s">
        <v>1948</v>
      </c>
      <c r="AB429" s="317"/>
      <c r="AC429" s="558" t="s">
        <v>1953</v>
      </c>
      <c r="AD429" s="575" t="s">
        <v>271</v>
      </c>
      <c r="AE429" s="575" t="s">
        <v>271</v>
      </c>
      <c r="AF429" s="555" t="s">
        <v>1971</v>
      </c>
      <c r="AG429" s="608">
        <v>45810.755902777775</v>
      </c>
      <c r="AH429" s="609"/>
      <c r="AI429" s="609"/>
      <c r="AJ429" s="6"/>
      <c r="AK429" s="6"/>
      <c r="AL429" s="6"/>
      <c r="AM429" s="92"/>
      <c r="AN429" s="92"/>
      <c r="AO429" s="92"/>
      <c r="AP429" s="92"/>
      <c r="AQ429" s="92"/>
      <c r="AR429" s="92"/>
      <c r="AT429" s="92"/>
      <c r="AU429" s="92"/>
      <c r="AV429" s="92"/>
      <c r="AW429" s="92"/>
      <c r="AX429" s="92"/>
      <c r="AY429" s="92"/>
      <c r="AZ429" s="92"/>
      <c r="BB429" s="92"/>
    </row>
    <row r="430" spans="1:54" ht="75" hidden="1" outlineLevel="1" x14ac:dyDescent="0.25">
      <c r="A430" s="23"/>
      <c r="B430" s="332" t="s">
        <v>1917</v>
      </c>
      <c r="C430" s="251" t="s">
        <v>116</v>
      </c>
      <c r="D430" s="251" t="s">
        <v>116</v>
      </c>
      <c r="E430" s="251" t="s">
        <v>117</v>
      </c>
      <c r="F430" s="251" t="s">
        <v>117</v>
      </c>
      <c r="G430" s="251" t="s">
        <v>117</v>
      </c>
      <c r="H430" s="251" t="s">
        <v>116</v>
      </c>
      <c r="I430" s="317" t="s">
        <v>173</v>
      </c>
      <c r="J430" s="317"/>
      <c r="K430" s="317"/>
      <c r="L430" s="317"/>
      <c r="M430" s="317" t="s">
        <v>131</v>
      </c>
      <c r="N430" s="317" t="s">
        <v>1354</v>
      </c>
      <c r="O430" s="317"/>
      <c r="P430" s="317" t="s">
        <v>134</v>
      </c>
      <c r="Q430" s="317"/>
      <c r="R430" s="533" t="s">
        <v>122</v>
      </c>
      <c r="S430" s="317" t="s">
        <v>1833</v>
      </c>
      <c r="T430" s="317"/>
      <c r="U430" s="317" t="s">
        <v>1941</v>
      </c>
      <c r="V430" s="317"/>
      <c r="W430" s="317" t="s">
        <v>1839</v>
      </c>
      <c r="X430" s="317" t="s">
        <v>1954</v>
      </c>
      <c r="Y430" s="613" t="s">
        <v>1592</v>
      </c>
      <c r="Z430" s="613" t="s">
        <v>1591</v>
      </c>
      <c r="AA430" s="317" t="s">
        <v>1837</v>
      </c>
      <c r="AB430" s="317"/>
      <c r="AC430" s="558" t="s">
        <v>1959</v>
      </c>
      <c r="AD430" s="575" t="s">
        <v>116</v>
      </c>
      <c r="AE430" s="575" t="s">
        <v>271</v>
      </c>
      <c r="AF430" s="616" t="s">
        <v>1970</v>
      </c>
      <c r="AG430" s="608">
        <v>45810.74863425926</v>
      </c>
      <c r="AH430" s="609"/>
      <c r="AI430" s="609"/>
      <c r="AJ430" s="6"/>
      <c r="AK430" s="6"/>
      <c r="AL430" s="6"/>
      <c r="AM430" s="92"/>
      <c r="AN430" s="92"/>
      <c r="AO430" s="92"/>
      <c r="AP430" s="92"/>
      <c r="AQ430" s="92"/>
      <c r="AR430" s="92"/>
      <c r="AT430" s="92"/>
      <c r="AU430" s="92"/>
      <c r="AV430" s="92"/>
      <c r="AW430" s="92"/>
      <c r="AX430" s="92"/>
      <c r="AY430" s="92"/>
      <c r="AZ430" s="92"/>
      <c r="BB430" s="92"/>
    </row>
    <row r="431" spans="1:54" ht="45" hidden="1" outlineLevel="1" x14ac:dyDescent="0.25">
      <c r="A431" s="23"/>
      <c r="B431" s="332" t="s">
        <v>1918</v>
      </c>
      <c r="C431" s="251" t="s">
        <v>116</v>
      </c>
      <c r="D431" s="251" t="s">
        <v>116</v>
      </c>
      <c r="E431" s="251" t="s">
        <v>117</v>
      </c>
      <c r="F431" s="251" t="s">
        <v>117</v>
      </c>
      <c r="G431" s="251" t="s">
        <v>117</v>
      </c>
      <c r="H431" s="251" t="s">
        <v>116</v>
      </c>
      <c r="I431" s="317" t="s">
        <v>173</v>
      </c>
      <c r="J431" s="317"/>
      <c r="K431" s="317"/>
      <c r="L431" s="317"/>
      <c r="M431" s="317" t="s">
        <v>131</v>
      </c>
      <c r="N431" s="317" t="s">
        <v>1354</v>
      </c>
      <c r="O431" s="317"/>
      <c r="P431" s="317" t="s">
        <v>124</v>
      </c>
      <c r="Q431" s="317"/>
      <c r="R431" s="533" t="s">
        <v>122</v>
      </c>
      <c r="S431" s="317" t="s">
        <v>1836</v>
      </c>
      <c r="T431" s="317"/>
      <c r="U431" s="317" t="s">
        <v>1941</v>
      </c>
      <c r="V431" s="317"/>
      <c r="W431" s="317" t="s">
        <v>1956</v>
      </c>
      <c r="X431" s="317" t="s">
        <v>1957</v>
      </c>
      <c r="Y431" s="613"/>
      <c r="Z431" s="613"/>
      <c r="AA431" s="317" t="s">
        <v>1958</v>
      </c>
      <c r="AB431" s="317"/>
      <c r="AC431" s="558" t="s">
        <v>1960</v>
      </c>
      <c r="AD431" s="575" t="s">
        <v>271</v>
      </c>
      <c r="AE431" s="575" t="s">
        <v>271</v>
      </c>
      <c r="AF431" s="555" t="s">
        <v>1972</v>
      </c>
      <c r="AG431" s="608">
        <v>45810.755868055552</v>
      </c>
      <c r="AH431" s="609"/>
      <c r="AI431" s="609"/>
      <c r="AJ431" s="6"/>
      <c r="AK431" s="6"/>
      <c r="AL431" s="6"/>
      <c r="AM431" s="92"/>
      <c r="AN431" s="92"/>
      <c r="AO431" s="92"/>
      <c r="AP431" s="92"/>
      <c r="AQ431" s="92"/>
      <c r="AR431" s="92"/>
      <c r="AT431" s="92"/>
      <c r="AU431" s="92"/>
      <c r="AV431" s="92"/>
      <c r="AW431" s="92"/>
      <c r="AX431" s="92"/>
      <c r="AY431" s="92"/>
      <c r="AZ431" s="92"/>
      <c r="BB431" s="92"/>
    </row>
    <row r="432" spans="1:54" ht="90" hidden="1" outlineLevel="1" x14ac:dyDescent="0.25">
      <c r="A432" s="23"/>
      <c r="B432" s="332" t="s">
        <v>1919</v>
      </c>
      <c r="C432" s="251" t="s">
        <v>116</v>
      </c>
      <c r="D432" s="251" t="s">
        <v>116</v>
      </c>
      <c r="E432" s="251" t="s">
        <v>117</v>
      </c>
      <c r="F432" s="251" t="s">
        <v>117</v>
      </c>
      <c r="G432" s="251" t="s">
        <v>117</v>
      </c>
      <c r="H432" s="251" t="s">
        <v>116</v>
      </c>
      <c r="I432" s="317" t="s">
        <v>173</v>
      </c>
      <c r="J432" s="317"/>
      <c r="K432" s="317"/>
      <c r="L432" s="317"/>
      <c r="M432" s="317" t="s">
        <v>121</v>
      </c>
      <c r="N432" s="317" t="s">
        <v>871</v>
      </c>
      <c r="O432" s="317"/>
      <c r="P432" s="317" t="s">
        <v>134</v>
      </c>
      <c r="Q432" s="317"/>
      <c r="R432" s="533" t="s">
        <v>122</v>
      </c>
      <c r="S432" s="317" t="s">
        <v>1833</v>
      </c>
      <c r="T432" s="317"/>
      <c r="U432" s="317" t="s">
        <v>1951</v>
      </c>
      <c r="V432" s="317"/>
      <c r="W432" s="317" t="s">
        <v>1838</v>
      </c>
      <c r="X432" s="317" t="s">
        <v>1952</v>
      </c>
      <c r="Y432" s="613" t="s">
        <v>1929</v>
      </c>
      <c r="Z432" s="613" t="s">
        <v>1590</v>
      </c>
      <c r="AA432" s="317" t="s">
        <v>1834</v>
      </c>
      <c r="AB432" s="317"/>
      <c r="AC432" s="558" t="s">
        <v>1961</v>
      </c>
      <c r="AD432" s="575" t="s">
        <v>116</v>
      </c>
      <c r="AE432" s="575" t="s">
        <v>271</v>
      </c>
      <c r="AF432" s="616" t="s">
        <v>1970</v>
      </c>
      <c r="AG432" s="608">
        <v>45810.756076388891</v>
      </c>
      <c r="AH432" s="609"/>
      <c r="AI432" s="609"/>
      <c r="AJ432" s="6"/>
      <c r="AK432" s="6"/>
      <c r="AL432" s="6"/>
      <c r="AM432" s="92"/>
      <c r="AN432" s="92"/>
      <c r="AO432" s="92"/>
      <c r="AP432" s="92"/>
      <c r="AQ432" s="92"/>
      <c r="AR432" s="92"/>
      <c r="AT432" s="92"/>
      <c r="AU432" s="92"/>
      <c r="AV432" s="92"/>
      <c r="AW432" s="92"/>
      <c r="AX432" s="92"/>
      <c r="AY432" s="92"/>
      <c r="AZ432" s="92"/>
      <c r="BB432" s="92"/>
    </row>
    <row r="433" spans="1:55" ht="45" hidden="1" outlineLevel="1" x14ac:dyDescent="0.25">
      <c r="A433" s="23"/>
      <c r="B433" s="332" t="s">
        <v>1920</v>
      </c>
      <c r="C433" s="251" t="s">
        <v>116</v>
      </c>
      <c r="D433" s="251" t="s">
        <v>116</v>
      </c>
      <c r="E433" s="251" t="s">
        <v>117</v>
      </c>
      <c r="F433" s="251" t="s">
        <v>117</v>
      </c>
      <c r="G433" s="251" t="s">
        <v>117</v>
      </c>
      <c r="H433" s="251" t="s">
        <v>116</v>
      </c>
      <c r="I433" s="317" t="s">
        <v>173</v>
      </c>
      <c r="J433" s="317"/>
      <c r="K433" s="317"/>
      <c r="L433" s="317"/>
      <c r="M433" s="317" t="s">
        <v>121</v>
      </c>
      <c r="N433" s="317" t="s">
        <v>871</v>
      </c>
      <c r="O433" s="317"/>
      <c r="P433" s="317" t="s">
        <v>124</v>
      </c>
      <c r="Q433" s="317"/>
      <c r="R433" s="533" t="s">
        <v>122</v>
      </c>
      <c r="S433" s="317" t="s">
        <v>1835</v>
      </c>
      <c r="T433" s="317"/>
      <c r="U433" s="317" t="s">
        <v>1951</v>
      </c>
      <c r="V433" s="317"/>
      <c r="W433" s="317" t="s">
        <v>1955</v>
      </c>
      <c r="X433" s="317" t="s">
        <v>1950</v>
      </c>
      <c r="Y433" s="613"/>
      <c r="Z433" s="613"/>
      <c r="AA433" s="317" t="s">
        <v>1948</v>
      </c>
      <c r="AB433" s="317"/>
      <c r="AC433" s="558" t="s">
        <v>1962</v>
      </c>
      <c r="AD433" s="575" t="s">
        <v>271</v>
      </c>
      <c r="AE433" s="575" t="s">
        <v>271</v>
      </c>
      <c r="AF433" s="555" t="s">
        <v>1971</v>
      </c>
      <c r="AG433" s="608">
        <v>45810.75582175926</v>
      </c>
      <c r="AH433" s="609"/>
      <c r="AI433" s="609"/>
      <c r="AJ433" s="6"/>
      <c r="AK433" s="6"/>
      <c r="AL433" s="6"/>
      <c r="AM433" s="92"/>
      <c r="AN433" s="92"/>
      <c r="AO433" s="92"/>
      <c r="AP433" s="92"/>
      <c r="AQ433" s="92"/>
      <c r="AR433" s="92"/>
      <c r="AT433" s="92"/>
      <c r="AU433" s="92"/>
      <c r="AV433" s="92"/>
      <c r="AW433" s="92"/>
      <c r="AX433" s="92"/>
      <c r="AY433" s="92"/>
      <c r="AZ433" s="92"/>
      <c r="BB433" s="92"/>
    </row>
    <row r="434" spans="1:55" ht="75" hidden="1" outlineLevel="1" x14ac:dyDescent="0.25">
      <c r="A434" s="23"/>
      <c r="B434" s="332" t="s">
        <v>1921</v>
      </c>
      <c r="C434" s="251" t="s">
        <v>116</v>
      </c>
      <c r="D434" s="251" t="s">
        <v>116</v>
      </c>
      <c r="E434" s="251" t="s">
        <v>117</v>
      </c>
      <c r="F434" s="251" t="s">
        <v>117</v>
      </c>
      <c r="G434" s="251" t="s">
        <v>117</v>
      </c>
      <c r="H434" s="251" t="s">
        <v>116</v>
      </c>
      <c r="I434" s="317" t="s">
        <v>173</v>
      </c>
      <c r="J434" s="317"/>
      <c r="K434" s="317"/>
      <c r="L434" s="317"/>
      <c r="M434" s="317" t="s">
        <v>131</v>
      </c>
      <c r="N434" s="317" t="s">
        <v>1355</v>
      </c>
      <c r="O434" s="317"/>
      <c r="P434" s="317" t="s">
        <v>134</v>
      </c>
      <c r="Q434" s="317"/>
      <c r="R434" s="533" t="s">
        <v>122</v>
      </c>
      <c r="S434" s="317" t="s">
        <v>1833</v>
      </c>
      <c r="T434" s="317"/>
      <c r="U434" s="317" t="s">
        <v>1951</v>
      </c>
      <c r="V434" s="317"/>
      <c r="W434" s="317" t="s">
        <v>1839</v>
      </c>
      <c r="X434" s="317" t="s">
        <v>1954</v>
      </c>
      <c r="Y434" s="613" t="s">
        <v>1930</v>
      </c>
      <c r="Z434" s="613" t="s">
        <v>1591</v>
      </c>
      <c r="AA434" s="317" t="s">
        <v>1837</v>
      </c>
      <c r="AB434" s="317"/>
      <c r="AC434" s="558" t="s">
        <v>1963</v>
      </c>
      <c r="AD434" s="575" t="s">
        <v>116</v>
      </c>
      <c r="AE434" s="575" t="s">
        <v>271</v>
      </c>
      <c r="AF434" s="616" t="s">
        <v>1970</v>
      </c>
      <c r="AG434" s="608">
        <v>45810.755196759259</v>
      </c>
      <c r="AH434" s="609"/>
      <c r="AI434" s="609"/>
      <c r="AJ434" s="6"/>
      <c r="AK434" s="6"/>
      <c r="AL434" s="6"/>
      <c r="AM434" s="92"/>
      <c r="AN434" s="92"/>
      <c r="AO434" s="92"/>
      <c r="AP434" s="92"/>
      <c r="AQ434" s="92"/>
      <c r="AR434" s="92"/>
      <c r="AT434" s="92"/>
      <c r="AU434" s="92"/>
      <c r="AV434" s="92"/>
      <c r="AW434" s="92"/>
      <c r="AX434" s="92"/>
      <c r="AY434" s="92"/>
      <c r="AZ434" s="92"/>
      <c r="BB434" s="92"/>
    </row>
    <row r="435" spans="1:55" ht="45" hidden="1" outlineLevel="1" x14ac:dyDescent="0.25">
      <c r="A435" s="23"/>
      <c r="B435" s="332" t="s">
        <v>1922</v>
      </c>
      <c r="C435" s="251" t="s">
        <v>116</v>
      </c>
      <c r="D435" s="251" t="s">
        <v>116</v>
      </c>
      <c r="E435" s="251" t="s">
        <v>117</v>
      </c>
      <c r="F435" s="251" t="s">
        <v>117</v>
      </c>
      <c r="G435" s="251" t="s">
        <v>117</v>
      </c>
      <c r="H435" s="251" t="s">
        <v>116</v>
      </c>
      <c r="I435" s="317" t="s">
        <v>173</v>
      </c>
      <c r="J435" s="317"/>
      <c r="K435" s="317"/>
      <c r="L435" s="317"/>
      <c r="M435" s="317" t="s">
        <v>131</v>
      </c>
      <c r="N435" s="317" t="s">
        <v>1355</v>
      </c>
      <c r="O435" s="317"/>
      <c r="P435" s="317" t="s">
        <v>124</v>
      </c>
      <c r="Q435" s="317"/>
      <c r="R435" s="533" t="s">
        <v>122</v>
      </c>
      <c r="S435" s="317" t="s">
        <v>1836</v>
      </c>
      <c r="T435" s="317"/>
      <c r="U435" s="317" t="s">
        <v>1951</v>
      </c>
      <c r="V435" s="317"/>
      <c r="W435" s="317" t="s">
        <v>1956</v>
      </c>
      <c r="X435" s="317" t="s">
        <v>1957</v>
      </c>
      <c r="Y435" s="613"/>
      <c r="Z435" s="613"/>
      <c r="AA435" s="317" t="s">
        <v>1958</v>
      </c>
      <c r="AB435" s="317"/>
      <c r="AC435" s="558" t="s">
        <v>1964</v>
      </c>
      <c r="AD435" s="575" t="s">
        <v>271</v>
      </c>
      <c r="AE435" s="575" t="s">
        <v>271</v>
      </c>
      <c r="AF435" s="555" t="s">
        <v>1971</v>
      </c>
      <c r="AG435" s="608">
        <v>45810.755787037036</v>
      </c>
      <c r="AH435" s="609"/>
      <c r="AI435" s="609"/>
      <c r="AJ435" s="6"/>
      <c r="AK435" s="6"/>
      <c r="AL435" s="6"/>
      <c r="AM435" s="92"/>
      <c r="AN435" s="92"/>
      <c r="AO435" s="92"/>
      <c r="AP435" s="92"/>
      <c r="AQ435" s="92"/>
      <c r="AR435" s="92"/>
      <c r="AT435" s="92"/>
      <c r="AU435" s="92"/>
      <c r="AV435" s="92"/>
      <c r="AW435" s="92"/>
      <c r="AX435" s="92"/>
      <c r="AY435" s="92"/>
      <c r="AZ435" s="92"/>
      <c r="BB435" s="92"/>
    </row>
    <row r="436" spans="1:55" collapsed="1" x14ac:dyDescent="0.25">
      <c r="A436" s="36"/>
      <c r="B436" s="736" t="s">
        <v>1346</v>
      </c>
      <c r="C436" s="737"/>
      <c r="D436" s="737"/>
      <c r="E436" s="737"/>
      <c r="F436" s="737"/>
      <c r="G436" s="737"/>
      <c r="H436" s="737"/>
      <c r="I436" s="737"/>
      <c r="J436" s="737"/>
      <c r="K436" s="737"/>
      <c r="L436" s="737"/>
      <c r="M436" s="737"/>
      <c r="N436" s="737"/>
      <c r="O436" s="737"/>
      <c r="P436" s="737"/>
      <c r="Q436" s="737"/>
      <c r="R436" s="737"/>
      <c r="S436" s="737"/>
      <c r="T436" s="737"/>
      <c r="U436" s="737"/>
      <c r="V436" s="737"/>
      <c r="W436" s="737"/>
      <c r="X436" s="737"/>
      <c r="Y436" s="737"/>
      <c r="Z436" s="737"/>
      <c r="AA436" s="737"/>
      <c r="AB436" s="737"/>
      <c r="AC436" s="737"/>
      <c r="AD436" s="737"/>
      <c r="AE436" s="737"/>
      <c r="AF436" s="737"/>
      <c r="AG436" s="167">
        <v>45803.419421296298</v>
      </c>
      <c r="AH436" s="168"/>
      <c r="AI436" s="168"/>
      <c r="AJ436" s="35">
        <f t="shared" si="239"/>
        <v>0</v>
      </c>
      <c r="AK436" s="6">
        <f t="shared" si="240"/>
        <v>0</v>
      </c>
      <c r="AL436" s="6">
        <f t="shared" si="241"/>
        <v>0</v>
      </c>
      <c r="AM436" s="92"/>
      <c r="AN436" s="92"/>
      <c r="AO436" s="92"/>
      <c r="AP436" s="92"/>
      <c r="AQ436" s="92"/>
      <c r="AR436" s="92"/>
      <c r="AT436" s="92"/>
      <c r="AU436" s="92"/>
      <c r="AV436" s="92"/>
      <c r="AW436" s="92"/>
      <c r="AX436" s="92"/>
      <c r="AY436" s="92"/>
      <c r="AZ436" s="92"/>
      <c r="BB436" s="92"/>
    </row>
    <row r="437" spans="1:55" ht="45" hidden="1" outlineLevel="1" x14ac:dyDescent="0.25">
      <c r="A437" s="116"/>
      <c r="B437" s="596" t="str">
        <f>"М"&amp;COUNTA($C437:C$437)&amp;"_"&amp;MID(I437,5,3)&amp;"_"&amp;MID(S437,5,3)</f>
        <v>М1_197_195</v>
      </c>
      <c r="C437" s="610" t="s">
        <v>116</v>
      </c>
      <c r="D437" s="610" t="s">
        <v>116</v>
      </c>
      <c r="E437" s="610" t="s">
        <v>117</v>
      </c>
      <c r="F437" s="610" t="s">
        <v>116</v>
      </c>
      <c r="G437" s="610" t="s">
        <v>116</v>
      </c>
      <c r="H437" s="610" t="s">
        <v>116</v>
      </c>
      <c r="I437" s="610" t="s">
        <v>174</v>
      </c>
      <c r="J437" s="610"/>
      <c r="K437" s="610"/>
      <c r="L437" s="610"/>
      <c r="M437" s="610" t="s">
        <v>121</v>
      </c>
      <c r="N437" s="610" t="s">
        <v>292</v>
      </c>
      <c r="O437" s="610"/>
      <c r="P437" s="610" t="s">
        <v>125</v>
      </c>
      <c r="Q437" s="610"/>
      <c r="R437" s="610" t="s">
        <v>122</v>
      </c>
      <c r="S437" s="610" t="s">
        <v>172</v>
      </c>
      <c r="T437" s="317" t="s">
        <v>1312</v>
      </c>
      <c r="U437" s="610"/>
      <c r="V437" s="610"/>
      <c r="W437" s="610" t="s">
        <v>131</v>
      </c>
      <c r="X437" s="610" t="s">
        <v>1307</v>
      </c>
      <c r="Y437" s="610"/>
      <c r="Z437" s="610"/>
      <c r="AA437" s="610" t="s">
        <v>1338</v>
      </c>
      <c r="AB437" s="610"/>
      <c r="AC437" s="597" t="str">
        <f t="shared" si="238"/>
        <v>стр.010 гр.3 раздела 1 ф.0503197 &lt;&gt; стр.201 гр.4 - 3 раздела 2 ф.0503195 (кроме отчета на 1 января текущего финансового года) - недопустимо.</v>
      </c>
      <c r="AD437" s="575" t="s">
        <v>123</v>
      </c>
      <c r="AE437" s="575" t="s">
        <v>123</v>
      </c>
      <c r="AF437" s="598"/>
      <c r="AG437" s="161">
        <v>45803.419479166667</v>
      </c>
      <c r="AH437" s="219" t="s">
        <v>4</v>
      </c>
      <c r="AI437" s="219" t="s">
        <v>123</v>
      </c>
      <c r="AJ437" s="166">
        <f t="shared" si="239"/>
        <v>1</v>
      </c>
      <c r="AK437" s="6">
        <f t="shared" si="240"/>
        <v>0</v>
      </c>
      <c r="AL437" s="6">
        <f t="shared" si="241"/>
        <v>0</v>
      </c>
      <c r="AM437" s="92" t="str">
        <f t="shared" si="242"/>
        <v>стр.010</v>
      </c>
      <c r="AN437" s="92" t="str">
        <f t="shared" si="243"/>
        <v/>
      </c>
      <c r="AO437" s="92" t="str">
        <f t="shared" si="244"/>
        <v xml:space="preserve"> гр.3</v>
      </c>
      <c r="AP437" s="92" t="str">
        <f t="shared" si="245"/>
        <v/>
      </c>
      <c r="AQ437" s="92" t="str">
        <f t="shared" si="246"/>
        <v xml:space="preserve"> раздела 1</v>
      </c>
      <c r="AR437" s="92" t="str">
        <f t="shared" si="247"/>
        <v xml:space="preserve"> ф.0503197</v>
      </c>
      <c r="AS437" s="79" t="str">
        <f t="shared" si="248"/>
        <v/>
      </c>
      <c r="AT437" s="92" t="str">
        <f t="shared" si="249"/>
        <v xml:space="preserve"> &lt;&gt;</v>
      </c>
      <c r="AU437" s="92" t="str">
        <f t="shared" si="250"/>
        <v xml:space="preserve"> стр.201</v>
      </c>
      <c r="AV437" s="92" t="str">
        <f t="shared" si="251"/>
        <v/>
      </c>
      <c r="AW437" s="92" t="str">
        <f t="shared" si="252"/>
        <v xml:space="preserve"> гр.4 - 3</v>
      </c>
      <c r="AX437" s="92" t="str">
        <f t="shared" si="253"/>
        <v/>
      </c>
      <c r="AY437" s="92" t="str">
        <f t="shared" si="254"/>
        <v xml:space="preserve"> раздела 2</v>
      </c>
      <c r="AZ437" s="92" t="str">
        <f t="shared" si="255"/>
        <v xml:space="preserve"> ф.0503195</v>
      </c>
      <c r="BA437" s="79" t="str">
        <f t="shared" si="256"/>
        <v xml:space="preserve"> (кроме отчета на 1 января текущего финансового года)</v>
      </c>
      <c r="BB437" s="92" t="str">
        <f t="shared" si="257"/>
        <v xml:space="preserve"> - недопустимо.</v>
      </c>
      <c r="BC437" s="6" t="s">
        <v>1512</v>
      </c>
    </row>
    <row r="438" spans="1:55" ht="45" hidden="1" outlineLevel="1" x14ac:dyDescent="0.25">
      <c r="A438" s="116"/>
      <c r="B438" s="266" t="str">
        <f>"М"&amp;COUNTA($C$437:C438)&amp;"_"&amp;MID(I438,5,3)&amp;"_"&amp;MID(S438,5,3)</f>
        <v>М2_197_195</v>
      </c>
      <c r="C438" s="259" t="s">
        <v>116</v>
      </c>
      <c r="D438" s="259" t="s">
        <v>116</v>
      </c>
      <c r="E438" s="259" t="s">
        <v>117</v>
      </c>
      <c r="F438" s="259" t="s">
        <v>116</v>
      </c>
      <c r="G438" s="259" t="s">
        <v>116</v>
      </c>
      <c r="H438" s="259" t="s">
        <v>116</v>
      </c>
      <c r="I438" s="259" t="s">
        <v>174</v>
      </c>
      <c r="J438" s="259"/>
      <c r="K438" s="259"/>
      <c r="L438" s="259"/>
      <c r="M438" s="259" t="s">
        <v>131</v>
      </c>
      <c r="N438" s="259" t="s">
        <v>880</v>
      </c>
      <c r="O438" s="259"/>
      <c r="P438" s="259" t="s">
        <v>134</v>
      </c>
      <c r="Q438" s="259"/>
      <c r="R438" s="259" t="s">
        <v>122</v>
      </c>
      <c r="S438" s="259" t="s">
        <v>172</v>
      </c>
      <c r="T438" s="317" t="s">
        <v>1312</v>
      </c>
      <c r="U438" s="259"/>
      <c r="V438" s="259"/>
      <c r="W438" s="259" t="s">
        <v>131</v>
      </c>
      <c r="X438" s="180" t="s">
        <v>1308</v>
      </c>
      <c r="Y438" s="180"/>
      <c r="Z438" s="259"/>
      <c r="AA438" s="259" t="s">
        <v>134</v>
      </c>
      <c r="AB438" s="259"/>
      <c r="AC438" s="262" t="str">
        <f t="shared" si="238"/>
        <v>стр.050 гр.4 раздела 2 ф.0503197 &lt;&gt; стр.202 гр.4 раздела 2 ф.0503195 (кроме отчета на 1 января текущего финансового года) - недопустимо.</v>
      </c>
      <c r="AD438" s="264" t="s">
        <v>123</v>
      </c>
      <c r="AE438" s="264" t="s">
        <v>123</v>
      </c>
      <c r="AF438" s="142"/>
      <c r="AG438" s="163">
        <v>45302.783263888887</v>
      </c>
      <c r="AH438" s="219" t="s">
        <v>4</v>
      </c>
      <c r="AI438" s="219" t="s">
        <v>123</v>
      </c>
      <c r="AJ438" s="166">
        <f t="shared" si="239"/>
        <v>1</v>
      </c>
      <c r="AK438" s="6">
        <f t="shared" si="240"/>
        <v>0</v>
      </c>
      <c r="AL438" s="6">
        <f t="shared" si="241"/>
        <v>0</v>
      </c>
      <c r="AM438" s="92" t="str">
        <f t="shared" si="242"/>
        <v>стр.050</v>
      </c>
      <c r="AN438" s="92" t="str">
        <f t="shared" si="243"/>
        <v/>
      </c>
      <c r="AO438" s="92" t="str">
        <f t="shared" si="244"/>
        <v xml:space="preserve"> гр.4</v>
      </c>
      <c r="AP438" s="92" t="str">
        <f t="shared" si="245"/>
        <v/>
      </c>
      <c r="AQ438" s="92" t="str">
        <f t="shared" si="246"/>
        <v xml:space="preserve"> раздела 2</v>
      </c>
      <c r="AR438" s="92" t="str">
        <f t="shared" si="247"/>
        <v xml:space="preserve"> ф.0503197</v>
      </c>
      <c r="AS438" s="79" t="str">
        <f t="shared" si="248"/>
        <v/>
      </c>
      <c r="AT438" s="92" t="str">
        <f t="shared" si="249"/>
        <v xml:space="preserve"> &lt;&gt;</v>
      </c>
      <c r="AU438" s="92" t="str">
        <f t="shared" si="250"/>
        <v xml:space="preserve"> стр.202</v>
      </c>
      <c r="AV438" s="92" t="str">
        <f t="shared" si="251"/>
        <v/>
      </c>
      <c r="AW438" s="92" t="str">
        <f t="shared" si="252"/>
        <v xml:space="preserve"> гр.4</v>
      </c>
      <c r="AX438" s="92" t="str">
        <f t="shared" si="253"/>
        <v/>
      </c>
      <c r="AY438" s="92" t="str">
        <f t="shared" si="254"/>
        <v xml:space="preserve"> раздела 2</v>
      </c>
      <c r="AZ438" s="92" t="str">
        <f t="shared" si="255"/>
        <v xml:space="preserve"> ф.0503195</v>
      </c>
      <c r="BA438" s="79" t="str">
        <f t="shared" si="256"/>
        <v xml:space="preserve"> (кроме отчета на 1 января текущего финансового года)</v>
      </c>
      <c r="BB438" s="92" t="str">
        <f t="shared" si="257"/>
        <v xml:space="preserve"> - недопустимо.</v>
      </c>
      <c r="BC438" s="6" t="s">
        <v>1513</v>
      </c>
    </row>
    <row r="439" spans="1:55" collapsed="1" x14ac:dyDescent="0.25">
      <c r="A439" s="36"/>
      <c r="B439" s="750" t="s">
        <v>1347</v>
      </c>
      <c r="C439" s="751"/>
      <c r="D439" s="751"/>
      <c r="E439" s="751"/>
      <c r="F439" s="751"/>
      <c r="G439" s="751"/>
      <c r="H439" s="751"/>
      <c r="I439" s="751"/>
      <c r="J439" s="751"/>
      <c r="K439" s="751"/>
      <c r="L439" s="751"/>
      <c r="M439" s="751"/>
      <c r="N439" s="751"/>
      <c r="O439" s="751"/>
      <c r="P439" s="751"/>
      <c r="Q439" s="751"/>
      <c r="R439" s="751"/>
      <c r="S439" s="751"/>
      <c r="T439" s="751"/>
      <c r="U439" s="751"/>
      <c r="V439" s="751"/>
      <c r="W439" s="751"/>
      <c r="X439" s="751"/>
      <c r="Y439" s="751"/>
      <c r="Z439" s="751"/>
      <c r="AA439" s="751"/>
      <c r="AB439" s="751"/>
      <c r="AC439" s="751"/>
      <c r="AD439" s="751"/>
      <c r="AE439" s="751"/>
      <c r="AF439" s="751"/>
      <c r="AG439" s="167"/>
      <c r="AH439" s="168"/>
      <c r="AI439" s="168"/>
      <c r="AJ439" s="35">
        <f t="shared" si="239"/>
        <v>0</v>
      </c>
      <c r="AK439" s="6">
        <f t="shared" si="240"/>
        <v>0</v>
      </c>
      <c r="AL439" s="6">
        <f t="shared" si="241"/>
        <v>0</v>
      </c>
      <c r="AM439" s="92"/>
      <c r="AN439" s="92"/>
      <c r="AO439" s="92"/>
      <c r="AP439" s="92"/>
      <c r="AQ439" s="92"/>
      <c r="AR439" s="92"/>
      <c r="AT439" s="92"/>
      <c r="AU439" s="92"/>
      <c r="AV439" s="92"/>
      <c r="AW439" s="92"/>
      <c r="AX439" s="92"/>
      <c r="AY439" s="92"/>
      <c r="AZ439" s="92"/>
      <c r="BB439" s="92"/>
    </row>
    <row r="440" spans="1:55" ht="28.5" hidden="1" outlineLevel="1" x14ac:dyDescent="0.25">
      <c r="A440" s="116"/>
      <c r="B440" s="160" t="str">
        <f>"М"&amp;COUNTA($C$440:C440)&amp;"_"&amp;MID(I440,5,3)&amp;"_"&amp;MID(S440,5,3)</f>
        <v>М1_198_195</v>
      </c>
      <c r="C440" s="111" t="s">
        <v>116</v>
      </c>
      <c r="D440" s="111" t="s">
        <v>116</v>
      </c>
      <c r="E440" s="111" t="s">
        <v>117</v>
      </c>
      <c r="F440" s="111" t="s">
        <v>116</v>
      </c>
      <c r="G440" s="111" t="s">
        <v>116</v>
      </c>
      <c r="H440" s="111" t="s">
        <v>116</v>
      </c>
      <c r="I440" s="111" t="s">
        <v>176</v>
      </c>
      <c r="J440" s="111"/>
      <c r="K440" s="111"/>
      <c r="L440" s="111"/>
      <c r="M440" s="111" t="s">
        <v>121</v>
      </c>
      <c r="N440" s="111" t="s">
        <v>890</v>
      </c>
      <c r="O440" s="111"/>
      <c r="P440" s="111" t="s">
        <v>125</v>
      </c>
      <c r="Q440" s="111"/>
      <c r="R440" s="111" t="s">
        <v>122</v>
      </c>
      <c r="S440" s="111" t="s">
        <v>172</v>
      </c>
      <c r="T440" s="111"/>
      <c r="U440" s="111"/>
      <c r="V440" s="111"/>
      <c r="W440" s="111" t="s">
        <v>121</v>
      </c>
      <c r="X440" s="111" t="s">
        <v>1339</v>
      </c>
      <c r="Y440" s="370"/>
      <c r="Z440" s="111"/>
      <c r="AA440" s="111" t="s">
        <v>134</v>
      </c>
      <c r="AB440" s="111"/>
      <c r="AC440" s="164" t="str">
        <f t="shared" si="238"/>
        <v>стр.110 гр.3 раздела 1 ф.0503198 &lt;&gt; стр.011 + 012 + 013 + 015 гр.4 раздела 1 ф.0503195 - недопустимо.</v>
      </c>
      <c r="AD440" s="162" t="s">
        <v>123</v>
      </c>
      <c r="AE440" s="162" t="s">
        <v>123</v>
      </c>
      <c r="AF440" s="142"/>
      <c r="AG440" s="163"/>
      <c r="AH440" s="219" t="s">
        <v>4</v>
      </c>
      <c r="AI440" s="219" t="s">
        <v>123</v>
      </c>
      <c r="AJ440" s="166">
        <f t="shared" si="239"/>
        <v>1</v>
      </c>
      <c r="AK440" s="6">
        <f t="shared" si="240"/>
        <v>0</v>
      </c>
      <c r="AL440" s="6">
        <f t="shared" si="241"/>
        <v>0</v>
      </c>
      <c r="AM440" s="92" t="str">
        <f t="shared" si="242"/>
        <v>стр.110</v>
      </c>
      <c r="AN440" s="92" t="str">
        <f t="shared" si="243"/>
        <v/>
      </c>
      <c r="AO440" s="92" t="str">
        <f t="shared" si="244"/>
        <v xml:space="preserve"> гр.3</v>
      </c>
      <c r="AP440" s="92" t="str">
        <f t="shared" si="245"/>
        <v/>
      </c>
      <c r="AQ440" s="92" t="str">
        <f t="shared" si="246"/>
        <v xml:space="preserve"> раздела 1</v>
      </c>
      <c r="AR440" s="92" t="str">
        <f t="shared" si="247"/>
        <v xml:space="preserve"> ф.0503198</v>
      </c>
      <c r="AS440" s="79" t="str">
        <f t="shared" si="248"/>
        <v/>
      </c>
      <c r="AT440" s="92" t="str">
        <f t="shared" si="249"/>
        <v xml:space="preserve"> &lt;&gt;</v>
      </c>
      <c r="AU440" s="92" t="str">
        <f t="shared" si="250"/>
        <v xml:space="preserve"> стр.011 + 012 + 013 + 015</v>
      </c>
      <c r="AV440" s="92" t="str">
        <f t="shared" si="251"/>
        <v/>
      </c>
      <c r="AW440" s="92" t="str">
        <f t="shared" si="252"/>
        <v xml:space="preserve"> гр.4</v>
      </c>
      <c r="AX440" s="92" t="str">
        <f t="shared" si="253"/>
        <v/>
      </c>
      <c r="AY440" s="92" t="str">
        <f t="shared" si="254"/>
        <v xml:space="preserve"> раздела 1</v>
      </c>
      <c r="AZ440" s="92" t="str">
        <f t="shared" si="255"/>
        <v xml:space="preserve"> ф.0503195</v>
      </c>
      <c r="BA440" s="79" t="str">
        <f t="shared" si="256"/>
        <v/>
      </c>
      <c r="BB440" s="92" t="str">
        <f t="shared" si="257"/>
        <v xml:space="preserve"> - недопустимо.</v>
      </c>
      <c r="BC440" s="6" t="s">
        <v>1514</v>
      </c>
    </row>
    <row r="441" spans="1:55" collapsed="1" x14ac:dyDescent="0.25">
      <c r="A441" s="23"/>
      <c r="B441" s="752" t="s">
        <v>1348</v>
      </c>
      <c r="C441" s="721"/>
      <c r="D441" s="721"/>
      <c r="E441" s="721"/>
      <c r="F441" s="721"/>
      <c r="G441" s="721"/>
      <c r="H441" s="721"/>
      <c r="I441" s="721"/>
      <c r="J441" s="721"/>
      <c r="K441" s="721"/>
      <c r="L441" s="721"/>
      <c r="M441" s="721"/>
      <c r="N441" s="721"/>
      <c r="O441" s="721"/>
      <c r="P441" s="721"/>
      <c r="Q441" s="721"/>
      <c r="R441" s="721"/>
      <c r="S441" s="721"/>
      <c r="T441" s="721"/>
      <c r="U441" s="721"/>
      <c r="V441" s="721"/>
      <c r="W441" s="721"/>
      <c r="X441" s="721"/>
      <c r="Y441" s="721"/>
      <c r="Z441" s="721"/>
      <c r="AA441" s="721"/>
      <c r="AB441" s="721"/>
      <c r="AC441" s="721"/>
      <c r="AD441" s="721"/>
      <c r="AE441" s="721"/>
      <c r="AF441" s="721"/>
      <c r="AG441" s="169"/>
      <c r="AH441" s="170"/>
      <c r="AI441" s="168"/>
      <c r="AJ441" s="35">
        <f t="shared" si="239"/>
        <v>0</v>
      </c>
      <c r="AK441" s="6">
        <f t="shared" si="240"/>
        <v>0</v>
      </c>
      <c r="AL441" s="6">
        <f t="shared" si="241"/>
        <v>0</v>
      </c>
      <c r="AM441" s="92"/>
      <c r="AN441" s="92"/>
      <c r="AO441" s="92"/>
      <c r="AP441" s="92"/>
      <c r="AQ441" s="92"/>
      <c r="AR441" s="92"/>
      <c r="AT441" s="92"/>
      <c r="AU441" s="92"/>
      <c r="AV441" s="92"/>
      <c r="AW441" s="92"/>
      <c r="AX441" s="92"/>
      <c r="AY441" s="92"/>
      <c r="AZ441" s="92"/>
      <c r="BB441" s="92"/>
    </row>
    <row r="442" spans="1:55" ht="42.75" hidden="1" outlineLevel="1" x14ac:dyDescent="0.25">
      <c r="A442" s="116"/>
      <c r="B442" s="298" t="str">
        <f>"М"&amp;COUNTA($C442:C$442)&amp;"_"&amp;MID(I442,5,3)&amp;"_"&amp;MID(S442,5,3)</f>
        <v>М1_888_888</v>
      </c>
      <c r="C442" s="301" t="s">
        <v>116</v>
      </c>
      <c r="D442" s="301" t="s">
        <v>116</v>
      </c>
      <c r="E442" s="301" t="s">
        <v>117</v>
      </c>
      <c r="F442" s="301" t="s">
        <v>116</v>
      </c>
      <c r="G442" s="301" t="s">
        <v>116</v>
      </c>
      <c r="H442" s="301" t="s">
        <v>116</v>
      </c>
      <c r="I442" s="302" t="s">
        <v>198</v>
      </c>
      <c r="J442" s="303" t="s">
        <v>1350</v>
      </c>
      <c r="K442" s="304"/>
      <c r="L442" s="301"/>
      <c r="M442" s="301" t="s">
        <v>121</v>
      </c>
      <c r="N442" s="301" t="s">
        <v>120</v>
      </c>
      <c r="O442" s="301"/>
      <c r="P442" s="305" t="s">
        <v>1351</v>
      </c>
      <c r="Q442" s="301"/>
      <c r="R442" s="301" t="s">
        <v>122</v>
      </c>
      <c r="S442" s="302" t="s">
        <v>198</v>
      </c>
      <c r="T442" s="173" t="s">
        <v>1349</v>
      </c>
      <c r="U442" s="304"/>
      <c r="V442" s="301"/>
      <c r="W442" s="301" t="s">
        <v>121</v>
      </c>
      <c r="X442" s="301" t="s">
        <v>120</v>
      </c>
      <c r="Y442" s="301"/>
      <c r="Z442" s="301"/>
      <c r="AA442" s="301" t="s">
        <v>1039</v>
      </c>
      <c r="AB442" s="301"/>
      <c r="AC442" s="306" t="str">
        <f t="shared" si="238"/>
        <v>по всем строкам гр.4, 5, 6 раздела 1 ф.0531888 ((текущий год)) &lt;&gt; соответствующим строкам гр.20, 21, 22 раздела 1 ф.0531888 ((прошлый год)) - недопустимо.</v>
      </c>
      <c r="AD442" s="307" t="s">
        <v>123</v>
      </c>
      <c r="AE442" s="307" t="s">
        <v>123</v>
      </c>
      <c r="AF442" s="308"/>
      <c r="AG442" s="171"/>
      <c r="AH442" s="257" t="s">
        <v>4</v>
      </c>
      <c r="AI442" s="257" t="s">
        <v>123</v>
      </c>
      <c r="AJ442" s="166">
        <f t="shared" si="239"/>
        <v>1</v>
      </c>
      <c r="AK442" s="6">
        <f t="shared" si="240"/>
        <v>0</v>
      </c>
      <c r="AL442" s="6">
        <f t="shared" si="241"/>
        <v>0</v>
      </c>
      <c r="AM442" s="92" t="str">
        <f t="shared" si="242"/>
        <v>по всем строкам</v>
      </c>
      <c r="AN442" s="92" t="str">
        <f t="shared" si="243"/>
        <v/>
      </c>
      <c r="AO442" s="92" t="str">
        <f t="shared" si="244"/>
        <v xml:space="preserve"> гр.4, 5, 6</v>
      </c>
      <c r="AP442" s="92" t="str">
        <f t="shared" si="245"/>
        <v/>
      </c>
      <c r="AQ442" s="92" t="str">
        <f t="shared" si="246"/>
        <v xml:space="preserve"> раздела 1</v>
      </c>
      <c r="AR442" s="92" t="str">
        <f t="shared" si="247"/>
        <v xml:space="preserve"> ф.0531888</v>
      </c>
      <c r="AS442" s="79" t="str">
        <f t="shared" si="248"/>
        <v xml:space="preserve"> ((текущий год))</v>
      </c>
      <c r="AT442" s="92" t="str">
        <f t="shared" si="249"/>
        <v xml:space="preserve"> &lt;&gt;</v>
      </c>
      <c r="AU442" s="92" t="str">
        <f t="shared" si="250"/>
        <v xml:space="preserve"> соответствующим строкам</v>
      </c>
      <c r="AV442" s="92" t="str">
        <f t="shared" si="251"/>
        <v/>
      </c>
      <c r="AW442" s="92" t="str">
        <f t="shared" si="252"/>
        <v xml:space="preserve"> гр.20, 21, 22</v>
      </c>
      <c r="AX442" s="92" t="str">
        <f t="shared" si="253"/>
        <v/>
      </c>
      <c r="AY442" s="92" t="str">
        <f t="shared" si="254"/>
        <v xml:space="preserve"> раздела 1</v>
      </c>
      <c r="AZ442" s="92" t="str">
        <f t="shared" si="255"/>
        <v xml:space="preserve"> ф.0531888</v>
      </c>
      <c r="BA442" s="79" t="str">
        <f t="shared" si="256"/>
        <v xml:space="preserve"> ((прошлый год))</v>
      </c>
      <c r="BB442" s="92" t="str">
        <f t="shared" si="257"/>
        <v xml:space="preserve"> - недопустимо.</v>
      </c>
    </row>
    <row r="443" spans="1:55" ht="42.75" hidden="1" outlineLevel="1" x14ac:dyDescent="0.25">
      <c r="A443" s="116"/>
      <c r="B443" s="298" t="str">
        <f>"М"&amp;COUNTA($C$442:C443)&amp;"_"&amp;MID(I443,5,3)&amp;"_"&amp;MID(S443,5,3)</f>
        <v>М2_888_888</v>
      </c>
      <c r="C443" s="305" t="s">
        <v>116</v>
      </c>
      <c r="D443" s="305" t="s">
        <v>116</v>
      </c>
      <c r="E443" s="305" t="s">
        <v>117</v>
      </c>
      <c r="F443" s="305" t="s">
        <v>116</v>
      </c>
      <c r="G443" s="305" t="s">
        <v>116</v>
      </c>
      <c r="H443" s="305" t="s">
        <v>116</v>
      </c>
      <c r="I443" s="309" t="s">
        <v>198</v>
      </c>
      <c r="J443" s="303" t="s">
        <v>1350</v>
      </c>
      <c r="K443" s="310"/>
      <c r="L443" s="305"/>
      <c r="M443" s="305" t="s">
        <v>131</v>
      </c>
      <c r="N443" s="305" t="s">
        <v>120</v>
      </c>
      <c r="O443" s="305"/>
      <c r="P443" s="305" t="s">
        <v>1351</v>
      </c>
      <c r="Q443" s="305"/>
      <c r="R443" s="305" t="s">
        <v>122</v>
      </c>
      <c r="S443" s="309" t="s">
        <v>198</v>
      </c>
      <c r="T443" s="173" t="s">
        <v>1349</v>
      </c>
      <c r="U443" s="310"/>
      <c r="V443" s="305"/>
      <c r="W443" s="305" t="s">
        <v>131</v>
      </c>
      <c r="X443" s="305" t="s">
        <v>120</v>
      </c>
      <c r="Y443" s="305"/>
      <c r="Z443" s="305"/>
      <c r="AA443" s="305" t="s">
        <v>1039</v>
      </c>
      <c r="AB443" s="305"/>
      <c r="AC443" s="311" t="str">
        <f t="shared" si="238"/>
        <v>по всем строкам гр.4, 5, 6 раздела 2 ф.0531888 ((текущий год)) &lt;&gt; соответствующим строкам гр.20, 21, 22 раздела 2 ф.0531888 ((прошлый год)) - недопустимо.</v>
      </c>
      <c r="AD443" s="312" t="s">
        <v>123</v>
      </c>
      <c r="AE443" s="312" t="s">
        <v>123</v>
      </c>
      <c r="AF443" s="313"/>
      <c r="AG443" s="161"/>
      <c r="AH443" s="257" t="s">
        <v>4</v>
      </c>
      <c r="AI443" s="257" t="s">
        <v>123</v>
      </c>
      <c r="AJ443" s="166">
        <f t="shared" si="239"/>
        <v>1</v>
      </c>
      <c r="AK443" s="6">
        <f t="shared" si="240"/>
        <v>0</v>
      </c>
      <c r="AL443" s="6">
        <f t="shared" si="241"/>
        <v>0</v>
      </c>
      <c r="AM443" s="92" t="str">
        <f t="shared" si="242"/>
        <v>по всем строкам</v>
      </c>
      <c r="AN443" s="92" t="str">
        <f t="shared" si="243"/>
        <v/>
      </c>
      <c r="AO443" s="92" t="str">
        <f t="shared" si="244"/>
        <v xml:space="preserve"> гр.4, 5, 6</v>
      </c>
      <c r="AP443" s="92" t="str">
        <f t="shared" si="245"/>
        <v/>
      </c>
      <c r="AQ443" s="92" t="str">
        <f t="shared" si="246"/>
        <v xml:space="preserve"> раздела 2</v>
      </c>
      <c r="AR443" s="92" t="str">
        <f t="shared" si="247"/>
        <v xml:space="preserve"> ф.0531888</v>
      </c>
      <c r="AS443" s="79" t="str">
        <f t="shared" si="248"/>
        <v xml:space="preserve"> ((текущий год))</v>
      </c>
      <c r="AT443" s="92" t="str">
        <f t="shared" si="249"/>
        <v xml:space="preserve"> &lt;&gt;</v>
      </c>
      <c r="AU443" s="92" t="str">
        <f t="shared" si="250"/>
        <v xml:space="preserve"> соответствующим строкам</v>
      </c>
      <c r="AV443" s="92" t="str">
        <f t="shared" si="251"/>
        <v/>
      </c>
      <c r="AW443" s="92" t="str">
        <f t="shared" si="252"/>
        <v xml:space="preserve"> гр.20, 21, 22</v>
      </c>
      <c r="AX443" s="92" t="str">
        <f t="shared" si="253"/>
        <v/>
      </c>
      <c r="AY443" s="92" t="str">
        <f t="shared" si="254"/>
        <v xml:space="preserve"> раздела 2</v>
      </c>
      <c r="AZ443" s="92" t="str">
        <f t="shared" si="255"/>
        <v xml:space="preserve"> ф.0531888</v>
      </c>
      <c r="BA443" s="79" t="str">
        <f t="shared" si="256"/>
        <v xml:space="preserve"> ((прошлый год))</v>
      </c>
      <c r="BB443" s="92" t="str">
        <f t="shared" si="257"/>
        <v xml:space="preserve"> - недопустимо.</v>
      </c>
    </row>
    <row r="444" spans="1:55" ht="42.75" hidden="1" outlineLevel="1" x14ac:dyDescent="0.25">
      <c r="A444" s="116"/>
      <c r="B444" s="298" t="str">
        <f>"М"&amp;COUNTA($C$442:C444)&amp;"_"&amp;MID(I444,5,3)&amp;"_"&amp;MID(S444,5,3)</f>
        <v>М3_888_888</v>
      </c>
      <c r="C444" s="305" t="s">
        <v>116</v>
      </c>
      <c r="D444" s="305" t="s">
        <v>116</v>
      </c>
      <c r="E444" s="305" t="s">
        <v>117</v>
      </c>
      <c r="F444" s="305" t="s">
        <v>116</v>
      </c>
      <c r="G444" s="305" t="s">
        <v>116</v>
      </c>
      <c r="H444" s="305" t="s">
        <v>116</v>
      </c>
      <c r="I444" s="309" t="s">
        <v>198</v>
      </c>
      <c r="J444" s="303" t="s">
        <v>1350</v>
      </c>
      <c r="K444" s="310"/>
      <c r="L444" s="305"/>
      <c r="M444" s="305" t="s">
        <v>125</v>
      </c>
      <c r="N444" s="305" t="s">
        <v>120</v>
      </c>
      <c r="O444" s="305"/>
      <c r="P444" s="305" t="s">
        <v>1351</v>
      </c>
      <c r="Q444" s="305"/>
      <c r="R444" s="305" t="s">
        <v>122</v>
      </c>
      <c r="S444" s="309" t="s">
        <v>198</v>
      </c>
      <c r="T444" s="173" t="s">
        <v>1349</v>
      </c>
      <c r="U444" s="310"/>
      <c r="V444" s="305"/>
      <c r="W444" s="305" t="s">
        <v>125</v>
      </c>
      <c r="X444" s="305" t="s">
        <v>120</v>
      </c>
      <c r="Y444" s="305"/>
      <c r="Z444" s="305"/>
      <c r="AA444" s="305" t="s">
        <v>1039</v>
      </c>
      <c r="AB444" s="305"/>
      <c r="AC444" s="311" t="str">
        <f t="shared" si="238"/>
        <v>по всем строкам гр.4, 5, 6 раздела 3 ф.0531888 ((текущий год)) &lt;&gt; соответствующим строкам гр.20, 21, 22 раздела 3 ф.0531888 ((прошлый год)) - недопустимо.</v>
      </c>
      <c r="AD444" s="312" t="s">
        <v>123</v>
      </c>
      <c r="AE444" s="312" t="s">
        <v>123</v>
      </c>
      <c r="AF444" s="313"/>
      <c r="AG444" s="161"/>
      <c r="AH444" s="257" t="s">
        <v>4</v>
      </c>
      <c r="AI444" s="257" t="s">
        <v>123</v>
      </c>
      <c r="AJ444" s="166">
        <f t="shared" si="239"/>
        <v>1</v>
      </c>
      <c r="AK444" s="6">
        <f t="shared" si="240"/>
        <v>0</v>
      </c>
      <c r="AL444" s="6">
        <f t="shared" si="241"/>
        <v>0</v>
      </c>
      <c r="AM444" s="92" t="str">
        <f t="shared" si="242"/>
        <v>по всем строкам</v>
      </c>
      <c r="AN444" s="92" t="str">
        <f t="shared" si="243"/>
        <v/>
      </c>
      <c r="AO444" s="92" t="str">
        <f t="shared" si="244"/>
        <v xml:space="preserve"> гр.4, 5, 6</v>
      </c>
      <c r="AP444" s="92" t="str">
        <f t="shared" si="245"/>
        <v/>
      </c>
      <c r="AQ444" s="92" t="str">
        <f t="shared" si="246"/>
        <v xml:space="preserve"> раздела 3</v>
      </c>
      <c r="AR444" s="92" t="str">
        <f t="shared" si="247"/>
        <v xml:space="preserve"> ф.0531888</v>
      </c>
      <c r="AS444" s="79" t="str">
        <f t="shared" si="248"/>
        <v xml:space="preserve"> ((текущий год))</v>
      </c>
      <c r="AT444" s="92" t="str">
        <f t="shared" si="249"/>
        <v xml:space="preserve"> &lt;&gt;</v>
      </c>
      <c r="AU444" s="92" t="str">
        <f t="shared" si="250"/>
        <v xml:space="preserve"> соответствующим строкам</v>
      </c>
      <c r="AV444" s="92" t="str">
        <f t="shared" si="251"/>
        <v/>
      </c>
      <c r="AW444" s="92" t="str">
        <f t="shared" si="252"/>
        <v xml:space="preserve"> гр.20, 21, 22</v>
      </c>
      <c r="AX444" s="92" t="str">
        <f t="shared" si="253"/>
        <v/>
      </c>
      <c r="AY444" s="92" t="str">
        <f t="shared" si="254"/>
        <v xml:space="preserve"> раздела 3</v>
      </c>
      <c r="AZ444" s="92" t="str">
        <f t="shared" si="255"/>
        <v xml:space="preserve"> ф.0531888</v>
      </c>
      <c r="BA444" s="79" t="str">
        <f t="shared" si="256"/>
        <v xml:space="preserve"> ((прошлый год))</v>
      </c>
      <c r="BB444" s="92" t="str">
        <f t="shared" si="257"/>
        <v xml:space="preserve"> - недопустимо.</v>
      </c>
    </row>
    <row r="445" spans="1:55" collapsed="1" x14ac:dyDescent="0.25">
      <c r="A445" s="23"/>
      <c r="B445" s="698" t="s">
        <v>1583</v>
      </c>
      <c r="C445" s="721"/>
      <c r="D445" s="721"/>
      <c r="E445" s="721"/>
      <c r="F445" s="721"/>
      <c r="G445" s="721"/>
      <c r="H445" s="721"/>
      <c r="I445" s="721"/>
      <c r="J445" s="721"/>
      <c r="K445" s="721"/>
      <c r="L445" s="721"/>
      <c r="M445" s="721"/>
      <c r="N445" s="721"/>
      <c r="O445" s="721"/>
      <c r="P445" s="721"/>
      <c r="Q445" s="721"/>
      <c r="R445" s="721"/>
      <c r="S445" s="721"/>
      <c r="T445" s="721"/>
      <c r="U445" s="721"/>
      <c r="V445" s="721"/>
      <c r="W445" s="721"/>
      <c r="X445" s="721"/>
      <c r="Y445" s="721"/>
      <c r="Z445" s="721"/>
      <c r="AA445" s="721"/>
      <c r="AB445" s="721"/>
      <c r="AC445" s="721"/>
      <c r="AD445" s="721"/>
      <c r="AE445" s="721"/>
      <c r="AF445" s="721"/>
      <c r="AG445" s="169"/>
      <c r="AH445" s="170"/>
      <c r="AI445" s="168"/>
      <c r="AJ445" s="35">
        <f t="shared" ref="AJ445:AJ446" si="367">IF(AH445="Включена",1,0)</f>
        <v>0</v>
      </c>
      <c r="AK445" s="6">
        <f t="shared" ref="AK445:AK446" si="368">IF(AH445="Черновик",1,0)</f>
        <v>0</v>
      </c>
      <c r="AL445" s="6">
        <f t="shared" ref="AL445:AL446" si="369">IF(AH445="Отсутствует",1,0)</f>
        <v>0</v>
      </c>
      <c r="AM445" s="92"/>
      <c r="AN445" s="92"/>
      <c r="AO445" s="92"/>
      <c r="AP445" s="92"/>
      <c r="AQ445" s="92"/>
      <c r="AR445" s="92"/>
      <c r="AT445" s="92"/>
      <c r="AU445" s="92"/>
      <c r="AV445" s="92"/>
      <c r="AW445" s="92"/>
      <c r="AX445" s="92"/>
      <c r="AY445" s="92"/>
      <c r="AZ445" s="92"/>
      <c r="BB445" s="92"/>
    </row>
    <row r="446" spans="1:55" ht="57" hidden="1" outlineLevel="1" x14ac:dyDescent="0.25">
      <c r="A446" s="116"/>
      <c r="B446" s="396" t="str">
        <f>"М"&amp;COUNTA($C$446:C446)&amp;"_"&amp;MID(I446,5,3)&amp;"_"&amp;MID(S446,5,3)</f>
        <v>М1_ACC_ACC</v>
      </c>
      <c r="C446" s="394" t="s">
        <v>117</v>
      </c>
      <c r="D446" s="301" t="s">
        <v>116</v>
      </c>
      <c r="E446" s="394" t="s">
        <v>116</v>
      </c>
      <c r="F446" s="301" t="s">
        <v>116</v>
      </c>
      <c r="G446" s="301" t="s">
        <v>116</v>
      </c>
      <c r="H446" s="301" t="s">
        <v>116</v>
      </c>
      <c r="I446" s="410" t="s">
        <v>1529</v>
      </c>
      <c r="J446" s="380" t="s">
        <v>1584</v>
      </c>
      <c r="K446" s="304"/>
      <c r="L446" s="301"/>
      <c r="M446" s="394" t="s">
        <v>1532</v>
      </c>
      <c r="N446" s="301" t="s">
        <v>120</v>
      </c>
      <c r="O446" s="301"/>
      <c r="P446" s="393" t="s">
        <v>143</v>
      </c>
      <c r="Q446" s="301"/>
      <c r="R446" s="301" t="s">
        <v>122</v>
      </c>
      <c r="S446" s="410" t="s">
        <v>1529</v>
      </c>
      <c r="T446" s="382" t="s">
        <v>1585</v>
      </c>
      <c r="U446" s="304"/>
      <c r="V446" s="301"/>
      <c r="W446" s="394" t="s">
        <v>1532</v>
      </c>
      <c r="X446" s="301" t="s">
        <v>120</v>
      </c>
      <c r="Y446" s="301"/>
      <c r="Z446" s="301"/>
      <c r="AA446" s="394" t="s">
        <v>140</v>
      </c>
      <c r="AB446" s="301"/>
      <c r="AC446" s="306" t="str">
        <f t="shared" ref="AC446" si="370">AM446&amp;AN446&amp;AO446&amp;AP446&amp;AQ446&amp;AR446&amp;AS446&amp;AT446&amp;AU446&amp;AV446&amp;AW446&amp;AX446&amp;AY446&amp;AZ446&amp;BA446&amp;BB446</f>
        <v>по всем строкам гр.8 раздела 1.1 ф.BAL_ACC_BUD ((текущий день)) &lt;&gt; соответствующим строкам гр.9 раздела 1.1 ф.BAL_ACC_BUD ((прошлый день)) - недопустимо.</v>
      </c>
      <c r="AD446" s="307" t="s">
        <v>123</v>
      </c>
      <c r="AE446" s="307" t="s">
        <v>123</v>
      </c>
      <c r="AF446" s="308"/>
      <c r="AG446" s="171"/>
      <c r="AH446" s="387" t="s">
        <v>4</v>
      </c>
      <c r="AI446" s="387" t="s">
        <v>123</v>
      </c>
      <c r="AJ446" s="166">
        <f t="shared" si="367"/>
        <v>1</v>
      </c>
      <c r="AK446" s="6">
        <f t="shared" si="368"/>
        <v>0</v>
      </c>
      <c r="AL446" s="6">
        <f t="shared" si="369"/>
        <v>0</v>
      </c>
      <c r="AM446" s="92" t="str">
        <f t="shared" ref="AM446" si="371">IF(N446="*","по всем строкам","стр."&amp;N446)</f>
        <v>по всем строкам</v>
      </c>
      <c r="AN446" s="92" t="str">
        <f t="shared" ref="AN446" si="372">IF(O446="",""," (кроме стр."&amp;O446&amp;")")</f>
        <v/>
      </c>
      <c r="AO446" s="92" t="str">
        <f t="shared" ref="AO446" si="373">IF(P446="*"," по всем графам"," гр."&amp;P446)</f>
        <v xml:space="preserve"> гр.8</v>
      </c>
      <c r="AP446" s="92" t="str">
        <f t="shared" ref="AP446" si="374">IF(Q446="",""," (кроме гр."&amp;Q446&amp;")")</f>
        <v/>
      </c>
      <c r="AQ446" s="92" t="str">
        <f t="shared" ref="AQ446" si="375">IF(M446="",""," раздела "&amp;M446)</f>
        <v xml:space="preserve"> раздела 1.1</v>
      </c>
      <c r="AR446" s="92" t="str">
        <f t="shared" ref="AR446" si="376">" ф."&amp;I446</f>
        <v xml:space="preserve"> ф.BAL_ACC_BUD</v>
      </c>
      <c r="AS446" s="79" t="str">
        <f t="shared" ref="AS446" si="377">IF(J446="",""," ("&amp;J446&amp;")")</f>
        <v xml:space="preserve"> ((текущий день))</v>
      </c>
      <c r="AT446" s="92" t="str">
        <f t="shared" ref="AT446" si="378">IF(R446="="," &lt;&gt;",IF(R446="&lt;&gt;"," =",IF(R446="&gt;"," &lt;",IF(R446="&lt;"," &gt;",IF(R446="&gt;="," &lt;",IF(R446="&lt;="," &gt;",""))))))</f>
        <v xml:space="preserve"> &lt;&gt;</v>
      </c>
      <c r="AU446" s="92" t="str">
        <f t="shared" ref="AU446" si="379">IF(X446="*"," соответствующим строкам",IF(X446="",""," стр."&amp;X446))</f>
        <v xml:space="preserve"> соответствующим строкам</v>
      </c>
      <c r="AV446" s="92" t="str">
        <f t="shared" ref="AV446" si="380">IF(Z446="",""," (кроме стр."&amp;Z446&amp;")")</f>
        <v/>
      </c>
      <c r="AW446" s="92" t="str">
        <f t="shared" ref="AW446" si="381">IF(AA446="*"," по соответствующим графам",IF(AA446="",""," гр."&amp;AA446))</f>
        <v xml:space="preserve"> гр.9</v>
      </c>
      <c r="AX446" s="92" t="str">
        <f t="shared" ref="AX446" si="382">IF(AB446="",""," (кроме гр."&amp;AB446&amp;")")</f>
        <v/>
      </c>
      <c r="AY446" s="92" t="str">
        <f t="shared" ref="AY446" si="383">IF(W446="",""," раздела "&amp;W446)</f>
        <v xml:space="preserve"> раздела 1.1</v>
      </c>
      <c r="AZ446" s="92" t="str">
        <f t="shared" ref="AZ446" si="384">IF(S446="",""," ф."&amp;S446)</f>
        <v xml:space="preserve"> ф.BAL_ACC_BUD</v>
      </c>
      <c r="BA446" s="79" t="str">
        <f t="shared" ref="BA446" si="385">IF(T446="",""," ("&amp;T446&amp;")")</f>
        <v xml:space="preserve"> ((прошлый день))</v>
      </c>
      <c r="BB446" s="92" t="str">
        <f t="shared" ref="BB446" si="386">IF(AF446="",IF(IF(OR(AD446="П",AE446="П"),"П","Б")="Б"," - недопустимо."," - требуется пояснение.")," - "&amp;AF446)</f>
        <v xml:space="preserve"> - недопустимо.</v>
      </c>
    </row>
    <row r="447" spans="1:55" ht="57" hidden="1" outlineLevel="1" x14ac:dyDescent="0.25">
      <c r="A447" s="116"/>
      <c r="B447" s="396" t="str">
        <f>"М"&amp;COUNTA($C$446:C447)&amp;"_"&amp;MID(I447,5,3)&amp;"_"&amp;MID(S447,5,3)</f>
        <v>М2_ACC_ACC</v>
      </c>
      <c r="C447" s="394" t="s">
        <v>117</v>
      </c>
      <c r="D447" s="301" t="s">
        <v>116</v>
      </c>
      <c r="E447" s="394" t="s">
        <v>116</v>
      </c>
      <c r="F447" s="301" t="s">
        <v>116</v>
      </c>
      <c r="G447" s="301" t="s">
        <v>116</v>
      </c>
      <c r="H447" s="301" t="s">
        <v>116</v>
      </c>
      <c r="I447" s="410" t="s">
        <v>1529</v>
      </c>
      <c r="J447" s="380" t="s">
        <v>1584</v>
      </c>
      <c r="K447" s="304"/>
      <c r="L447" s="301"/>
      <c r="M447" s="394" t="s">
        <v>1534</v>
      </c>
      <c r="N447" s="301" t="s">
        <v>120</v>
      </c>
      <c r="O447" s="301"/>
      <c r="P447" s="393" t="s">
        <v>422</v>
      </c>
      <c r="Q447" s="301"/>
      <c r="R447" s="301" t="s">
        <v>122</v>
      </c>
      <c r="S447" s="410" t="s">
        <v>1529</v>
      </c>
      <c r="T447" s="382" t="s">
        <v>1585</v>
      </c>
      <c r="U447" s="304"/>
      <c r="V447" s="301"/>
      <c r="W447" s="394" t="s">
        <v>1534</v>
      </c>
      <c r="X447" s="301" t="s">
        <v>120</v>
      </c>
      <c r="Y447" s="301"/>
      <c r="Z447" s="301"/>
      <c r="AA447" s="394" t="s">
        <v>143</v>
      </c>
      <c r="AB447" s="301"/>
      <c r="AC447" s="306" t="str">
        <f t="shared" ref="AC447" si="387">AM447&amp;AN447&amp;AO447&amp;AP447&amp;AQ447&amp;AR447&amp;AS447&amp;AT447&amp;AU447&amp;AV447&amp;AW447&amp;AX447&amp;AY447&amp;AZ447&amp;BA447&amp;BB447</f>
        <v>по всем строкам гр.7 раздела 1.2 ф.BAL_ACC_BUD ((текущий день)) &lt;&gt; соответствующим строкам гр.8 раздела 1.2 ф.BAL_ACC_BUD ((прошлый день)) - недопустимо.</v>
      </c>
      <c r="AD447" s="307" t="s">
        <v>123</v>
      </c>
      <c r="AE447" s="307" t="s">
        <v>123</v>
      </c>
      <c r="AF447" s="308"/>
      <c r="AG447" s="171"/>
      <c r="AH447" s="387" t="s">
        <v>4</v>
      </c>
      <c r="AI447" s="387" t="s">
        <v>123</v>
      </c>
      <c r="AJ447" s="166">
        <f t="shared" ref="AJ447" si="388">IF(AH447="Включена",1,0)</f>
        <v>1</v>
      </c>
      <c r="AK447" s="6">
        <f t="shared" ref="AK447" si="389">IF(AH447="Черновик",1,0)</f>
        <v>0</v>
      </c>
      <c r="AL447" s="6">
        <f t="shared" ref="AL447" si="390">IF(AH447="Отсутствует",1,0)</f>
        <v>0</v>
      </c>
      <c r="AM447" s="92" t="str">
        <f t="shared" ref="AM447" si="391">IF(N447="*","по всем строкам","стр."&amp;N447)</f>
        <v>по всем строкам</v>
      </c>
      <c r="AN447" s="92" t="str">
        <f t="shared" ref="AN447" si="392">IF(O447="",""," (кроме стр."&amp;O447&amp;")")</f>
        <v/>
      </c>
      <c r="AO447" s="92" t="str">
        <f t="shared" ref="AO447" si="393">IF(P447="*"," по всем графам"," гр."&amp;P447)</f>
        <v xml:space="preserve"> гр.7</v>
      </c>
      <c r="AP447" s="92" t="str">
        <f t="shared" ref="AP447" si="394">IF(Q447="",""," (кроме гр."&amp;Q447&amp;")")</f>
        <v/>
      </c>
      <c r="AQ447" s="92" t="str">
        <f t="shared" ref="AQ447" si="395">IF(M447="",""," раздела "&amp;M447)</f>
        <v xml:space="preserve"> раздела 1.2</v>
      </c>
      <c r="AR447" s="92" t="str">
        <f t="shared" ref="AR447" si="396">" ф."&amp;I447</f>
        <v xml:space="preserve"> ф.BAL_ACC_BUD</v>
      </c>
      <c r="AS447" s="79" t="str">
        <f t="shared" ref="AS447" si="397">IF(J447="",""," ("&amp;J447&amp;")")</f>
        <v xml:space="preserve"> ((текущий день))</v>
      </c>
      <c r="AT447" s="92" t="str">
        <f t="shared" ref="AT447" si="398">IF(R447="="," &lt;&gt;",IF(R447="&lt;&gt;"," =",IF(R447="&gt;"," &lt;",IF(R447="&lt;"," &gt;",IF(R447="&gt;="," &lt;",IF(R447="&lt;="," &gt;",""))))))</f>
        <v xml:space="preserve"> &lt;&gt;</v>
      </c>
      <c r="AU447" s="92" t="str">
        <f t="shared" ref="AU447" si="399">IF(X447="*"," соответствующим строкам",IF(X447="",""," стр."&amp;X447))</f>
        <v xml:space="preserve"> соответствующим строкам</v>
      </c>
      <c r="AV447" s="92" t="str">
        <f t="shared" ref="AV447" si="400">IF(Z447="",""," (кроме стр."&amp;Z447&amp;")")</f>
        <v/>
      </c>
      <c r="AW447" s="92" t="str">
        <f t="shared" ref="AW447" si="401">IF(AA447="*"," по соответствующим графам",IF(AA447="",""," гр."&amp;AA447))</f>
        <v xml:space="preserve"> гр.8</v>
      </c>
      <c r="AX447" s="92" t="str">
        <f t="shared" ref="AX447" si="402">IF(AB447="",""," (кроме гр."&amp;AB447&amp;")")</f>
        <v/>
      </c>
      <c r="AY447" s="92" t="str">
        <f t="shared" ref="AY447" si="403">IF(W447="",""," раздела "&amp;W447)</f>
        <v xml:space="preserve"> раздела 1.2</v>
      </c>
      <c r="AZ447" s="92" t="str">
        <f t="shared" ref="AZ447" si="404">IF(S447="",""," ф."&amp;S447)</f>
        <v xml:space="preserve"> ф.BAL_ACC_BUD</v>
      </c>
      <c r="BA447" s="79" t="str">
        <f t="shared" ref="BA447" si="405">IF(T447="",""," ("&amp;T447&amp;")")</f>
        <v xml:space="preserve"> ((прошлый день))</v>
      </c>
      <c r="BB447" s="92" t="str">
        <f t="shared" ref="BB447" si="406">IF(AF447="",IF(IF(OR(AD447="П",AE447="П"),"П","Б")="Б"," - недопустимо."," - требуется пояснение.")," - "&amp;AF447)</f>
        <v xml:space="preserve"> - недопустимо.</v>
      </c>
    </row>
    <row r="448" spans="1:55" ht="71.25" hidden="1" outlineLevel="1" x14ac:dyDescent="0.25">
      <c r="A448" s="116"/>
      <c r="B448" s="396" t="str">
        <f>"М"&amp;COUNTA($C$446:C448)&amp;"_"&amp;MID(I448,5,3)&amp;"_"&amp;MID(S448,5,3)</f>
        <v>М3_ACC_ACC</v>
      </c>
      <c r="C448" s="394" t="s">
        <v>117</v>
      </c>
      <c r="D448" s="301" t="s">
        <v>116</v>
      </c>
      <c r="E448" s="394" t="s">
        <v>116</v>
      </c>
      <c r="F448" s="301" t="s">
        <v>116</v>
      </c>
      <c r="G448" s="301" t="s">
        <v>116</v>
      </c>
      <c r="H448" s="301" t="s">
        <v>116</v>
      </c>
      <c r="I448" s="410" t="s">
        <v>1529</v>
      </c>
      <c r="J448" s="380" t="s">
        <v>1586</v>
      </c>
      <c r="K448" s="304"/>
      <c r="L448" s="301"/>
      <c r="M448" s="394" t="s">
        <v>1532</v>
      </c>
      <c r="N448" s="301" t="s">
        <v>120</v>
      </c>
      <c r="O448" s="301"/>
      <c r="P448" s="393" t="s">
        <v>140</v>
      </c>
      <c r="Q448" s="301"/>
      <c r="R448" s="301" t="s">
        <v>122</v>
      </c>
      <c r="S448" s="410" t="s">
        <v>1529</v>
      </c>
      <c r="T448" s="382" t="s">
        <v>1587</v>
      </c>
      <c r="U448" s="304"/>
      <c r="V448" s="301"/>
      <c r="W448" s="394" t="s">
        <v>1532</v>
      </c>
      <c r="X448" s="301" t="s">
        <v>120</v>
      </c>
      <c r="Y448" s="301"/>
      <c r="Z448" s="301"/>
      <c r="AA448" s="394" t="s">
        <v>422</v>
      </c>
      <c r="AB448" s="301"/>
      <c r="AC448" s="306" t="str">
        <f t="shared" ref="AC448" si="407">AM448&amp;AN448&amp;AO448&amp;AP448&amp;AQ448&amp;AR448&amp;AS448&amp;AT448&amp;AU448&amp;AV448&amp;AW448&amp;AX448&amp;AY448&amp;AZ448&amp;BA448&amp;BB448</f>
        <v>по всем строкам гр.9 раздела 1.1 ф.BAL_ACC_BUD ((последний день отчетного периода)) &lt;&gt; соответствующим строкам гр.7 раздела 1.1 ф.BAL_ACC_BUD ((весь отчетный период)) - недопустимо.</v>
      </c>
      <c r="AD448" s="307" t="s">
        <v>123</v>
      </c>
      <c r="AE448" s="307" t="s">
        <v>123</v>
      </c>
      <c r="AF448" s="308"/>
      <c r="AG448" s="171"/>
      <c r="AH448" s="387" t="s">
        <v>4</v>
      </c>
      <c r="AI448" s="387" t="s">
        <v>123</v>
      </c>
      <c r="AJ448" s="166">
        <f t="shared" ref="AJ448" si="408">IF(AH448="Включена",1,0)</f>
        <v>1</v>
      </c>
      <c r="AK448" s="6">
        <f t="shared" ref="AK448" si="409">IF(AH448="Черновик",1,0)</f>
        <v>0</v>
      </c>
      <c r="AL448" s="6">
        <f t="shared" ref="AL448" si="410">IF(AH448="Отсутствует",1,0)</f>
        <v>0</v>
      </c>
      <c r="AM448" s="92" t="str">
        <f t="shared" ref="AM448" si="411">IF(N448="*","по всем строкам","стр."&amp;N448)</f>
        <v>по всем строкам</v>
      </c>
      <c r="AN448" s="92" t="str">
        <f t="shared" ref="AN448" si="412">IF(O448="",""," (кроме стр."&amp;O448&amp;")")</f>
        <v/>
      </c>
      <c r="AO448" s="92" t="str">
        <f t="shared" ref="AO448" si="413">IF(P448="*"," по всем графам"," гр."&amp;P448)</f>
        <v xml:space="preserve"> гр.9</v>
      </c>
      <c r="AP448" s="92" t="str">
        <f t="shared" ref="AP448" si="414">IF(Q448="",""," (кроме гр."&amp;Q448&amp;")")</f>
        <v/>
      </c>
      <c r="AQ448" s="92" t="str">
        <f t="shared" ref="AQ448" si="415">IF(M448="",""," раздела "&amp;M448)</f>
        <v xml:space="preserve"> раздела 1.1</v>
      </c>
      <c r="AR448" s="92" t="str">
        <f t="shared" ref="AR448" si="416">" ф."&amp;I448</f>
        <v xml:space="preserve"> ф.BAL_ACC_BUD</v>
      </c>
      <c r="AS448" s="79" t="str">
        <f t="shared" ref="AS448" si="417">IF(J448="",""," ("&amp;J448&amp;")")</f>
        <v xml:space="preserve"> ((последний день отчетного периода))</v>
      </c>
      <c r="AT448" s="92" t="str">
        <f t="shared" ref="AT448" si="418">IF(R448="="," &lt;&gt;",IF(R448="&lt;&gt;"," =",IF(R448="&gt;"," &lt;",IF(R448="&lt;"," &gt;",IF(R448="&gt;="," &lt;",IF(R448="&lt;="," &gt;",""))))))</f>
        <v xml:space="preserve"> &lt;&gt;</v>
      </c>
      <c r="AU448" s="92" t="str">
        <f t="shared" ref="AU448" si="419">IF(X448="*"," соответствующим строкам",IF(X448="",""," стр."&amp;X448))</f>
        <v xml:space="preserve"> соответствующим строкам</v>
      </c>
      <c r="AV448" s="92" t="str">
        <f t="shared" ref="AV448" si="420">IF(Z448="",""," (кроме стр."&amp;Z448&amp;")")</f>
        <v/>
      </c>
      <c r="AW448" s="92" t="str">
        <f t="shared" ref="AW448" si="421">IF(AA448="*"," по соответствующим графам",IF(AA448="",""," гр."&amp;AA448))</f>
        <v xml:space="preserve"> гр.7</v>
      </c>
      <c r="AX448" s="92" t="str">
        <f t="shared" ref="AX448" si="422">IF(AB448="",""," (кроме гр."&amp;AB448&amp;")")</f>
        <v/>
      </c>
      <c r="AY448" s="92" t="str">
        <f t="shared" ref="AY448" si="423">IF(W448="",""," раздела "&amp;W448)</f>
        <v xml:space="preserve"> раздела 1.1</v>
      </c>
      <c r="AZ448" s="92" t="str">
        <f t="shared" ref="AZ448" si="424">IF(S448="",""," ф."&amp;S448)</f>
        <v xml:space="preserve"> ф.BAL_ACC_BUD</v>
      </c>
      <c r="BA448" s="79" t="str">
        <f t="shared" ref="BA448" si="425">IF(T448="",""," ("&amp;T448&amp;")")</f>
        <v xml:space="preserve"> ((весь отчетный период))</v>
      </c>
      <c r="BB448" s="92" t="str">
        <f t="shared" ref="BB448" si="426">IF(AF448="",IF(IF(OR(AD448="П",AE448="П"),"П","Б")="Б"," - недопустимо."," - требуется пояснение.")," - "&amp;AF448)</f>
        <v xml:space="preserve"> - недопустимо.</v>
      </c>
    </row>
    <row r="449" spans="1:54" ht="71.25" hidden="1" outlineLevel="1" x14ac:dyDescent="0.25">
      <c r="A449" s="116"/>
      <c r="B449" s="396" t="str">
        <f>"М"&amp;COUNTA($C$446:C449)&amp;"_"&amp;MID(I449,5,3)&amp;"_"&amp;MID(S449,5,3)</f>
        <v>М4_ACC_ACC</v>
      </c>
      <c r="C449" s="394" t="s">
        <v>117</v>
      </c>
      <c r="D449" s="301" t="s">
        <v>116</v>
      </c>
      <c r="E449" s="394" t="s">
        <v>116</v>
      </c>
      <c r="F449" s="301" t="s">
        <v>116</v>
      </c>
      <c r="G449" s="301" t="s">
        <v>116</v>
      </c>
      <c r="H449" s="301" t="s">
        <v>116</v>
      </c>
      <c r="I449" s="410" t="s">
        <v>1529</v>
      </c>
      <c r="J449" s="380" t="s">
        <v>1586</v>
      </c>
      <c r="K449" s="304"/>
      <c r="L449" s="301"/>
      <c r="M449" s="394" t="s">
        <v>1534</v>
      </c>
      <c r="N449" s="301" t="s">
        <v>120</v>
      </c>
      <c r="O449" s="301"/>
      <c r="P449" s="393" t="s">
        <v>143</v>
      </c>
      <c r="Q449" s="301"/>
      <c r="R449" s="301" t="s">
        <v>122</v>
      </c>
      <c r="S449" s="410" t="s">
        <v>1529</v>
      </c>
      <c r="T449" s="382" t="s">
        <v>1587</v>
      </c>
      <c r="U449" s="304"/>
      <c r="V449" s="301"/>
      <c r="W449" s="394" t="s">
        <v>1534</v>
      </c>
      <c r="X449" s="301" t="s">
        <v>120</v>
      </c>
      <c r="Y449" s="301"/>
      <c r="Z449" s="301"/>
      <c r="AA449" s="394" t="s">
        <v>138</v>
      </c>
      <c r="AB449" s="301"/>
      <c r="AC449" s="306" t="str">
        <f t="shared" ref="AC449" si="427">AM449&amp;AN449&amp;AO449&amp;AP449&amp;AQ449&amp;AR449&amp;AS449&amp;AT449&amp;AU449&amp;AV449&amp;AW449&amp;AX449&amp;AY449&amp;AZ449&amp;BA449&amp;BB449</f>
        <v>по всем строкам гр.8 раздела 1.2 ф.BAL_ACC_BUD ((последний день отчетного периода)) &lt;&gt; соответствующим строкам гр.6 раздела 1.2 ф.BAL_ACC_BUD ((весь отчетный период)) - недопустимо.</v>
      </c>
      <c r="AD449" s="307" t="s">
        <v>123</v>
      </c>
      <c r="AE449" s="307" t="s">
        <v>123</v>
      </c>
      <c r="AF449" s="308"/>
      <c r="AG449" s="171"/>
      <c r="AH449" s="387" t="s">
        <v>4</v>
      </c>
      <c r="AI449" s="387" t="s">
        <v>123</v>
      </c>
      <c r="AJ449" s="166">
        <f t="shared" ref="AJ449" si="428">IF(AH449="Включена",1,0)</f>
        <v>1</v>
      </c>
      <c r="AK449" s="6">
        <f t="shared" ref="AK449" si="429">IF(AH449="Черновик",1,0)</f>
        <v>0</v>
      </c>
      <c r="AL449" s="6">
        <f t="shared" ref="AL449" si="430">IF(AH449="Отсутствует",1,0)</f>
        <v>0</v>
      </c>
      <c r="AM449" s="92" t="str">
        <f t="shared" ref="AM449" si="431">IF(N449="*","по всем строкам","стр."&amp;N449)</f>
        <v>по всем строкам</v>
      </c>
      <c r="AN449" s="92" t="str">
        <f t="shared" ref="AN449" si="432">IF(O449="",""," (кроме стр."&amp;O449&amp;")")</f>
        <v/>
      </c>
      <c r="AO449" s="92" t="str">
        <f t="shared" ref="AO449" si="433">IF(P449="*"," по всем графам"," гр."&amp;P449)</f>
        <v xml:space="preserve"> гр.8</v>
      </c>
      <c r="AP449" s="92" t="str">
        <f t="shared" ref="AP449" si="434">IF(Q449="",""," (кроме гр."&amp;Q449&amp;")")</f>
        <v/>
      </c>
      <c r="AQ449" s="92" t="str">
        <f t="shared" ref="AQ449" si="435">IF(M449="",""," раздела "&amp;M449)</f>
        <v xml:space="preserve"> раздела 1.2</v>
      </c>
      <c r="AR449" s="92" t="str">
        <f t="shared" ref="AR449" si="436">" ф."&amp;I449</f>
        <v xml:space="preserve"> ф.BAL_ACC_BUD</v>
      </c>
      <c r="AS449" s="79" t="str">
        <f t="shared" ref="AS449" si="437">IF(J449="",""," ("&amp;J449&amp;")")</f>
        <v xml:space="preserve"> ((последний день отчетного периода))</v>
      </c>
      <c r="AT449" s="92" t="str">
        <f t="shared" ref="AT449" si="438">IF(R449="="," &lt;&gt;",IF(R449="&lt;&gt;"," =",IF(R449="&gt;"," &lt;",IF(R449="&lt;"," &gt;",IF(R449="&gt;="," &lt;",IF(R449="&lt;="," &gt;",""))))))</f>
        <v xml:space="preserve"> &lt;&gt;</v>
      </c>
      <c r="AU449" s="92" t="str">
        <f t="shared" ref="AU449" si="439">IF(X449="*"," соответствующим строкам",IF(X449="",""," стр."&amp;X449))</f>
        <v xml:space="preserve"> соответствующим строкам</v>
      </c>
      <c r="AV449" s="92" t="str">
        <f t="shared" ref="AV449" si="440">IF(Z449="",""," (кроме стр."&amp;Z449&amp;")")</f>
        <v/>
      </c>
      <c r="AW449" s="92" t="str">
        <f t="shared" ref="AW449" si="441">IF(AA449="*"," по соответствующим графам",IF(AA449="",""," гр."&amp;AA449))</f>
        <v xml:space="preserve"> гр.6</v>
      </c>
      <c r="AX449" s="92" t="str">
        <f t="shared" ref="AX449" si="442">IF(AB449="",""," (кроме гр."&amp;AB449&amp;")")</f>
        <v/>
      </c>
      <c r="AY449" s="92" t="str">
        <f t="shared" ref="AY449" si="443">IF(W449="",""," раздела "&amp;W449)</f>
        <v xml:space="preserve"> раздела 1.2</v>
      </c>
      <c r="AZ449" s="92" t="str">
        <f t="shared" ref="AZ449" si="444">IF(S449="",""," ф."&amp;S449)</f>
        <v xml:space="preserve"> ф.BAL_ACC_BUD</v>
      </c>
      <c r="BA449" s="79" t="str">
        <f t="shared" ref="BA449" si="445">IF(T449="",""," ("&amp;T449&amp;")")</f>
        <v xml:space="preserve"> ((весь отчетный период))</v>
      </c>
      <c r="BB449" s="92" t="str">
        <f t="shared" ref="BB449" si="446">IF(AF449="",IF(IF(OR(AD449="П",AE449="П"),"П","Б")="Б"," - недопустимо."," - требуется пояснение.")," - "&amp;AF449)</f>
        <v xml:space="preserve"> - недопустимо.</v>
      </c>
    </row>
    <row r="450" spans="1:54" collapsed="1" x14ac:dyDescent="0.25">
      <c r="AL450" s="172"/>
    </row>
    <row r="451" spans="1:54" x14ac:dyDescent="0.25">
      <c r="N451" s="43" t="s">
        <v>4</v>
      </c>
      <c r="O451" s="145">
        <f>SUM(AJ:AJ)</f>
        <v>340</v>
      </c>
      <c r="P451" s="45">
        <f>O451/O454</f>
        <v>0.96045197740112997</v>
      </c>
      <c r="AL451" s="172"/>
    </row>
    <row r="452" spans="1:54" x14ac:dyDescent="0.25">
      <c r="N452" s="146" t="s">
        <v>5</v>
      </c>
      <c r="O452" s="145">
        <f>SUM(AK:AK)</f>
        <v>3</v>
      </c>
      <c r="P452" s="147">
        <f>O452/O454</f>
        <v>8.4745762711864406E-3</v>
      </c>
      <c r="AL452" s="172"/>
    </row>
    <row r="453" spans="1:54" s="78" customFormat="1" x14ac:dyDescent="0.25">
      <c r="A453" s="6"/>
      <c r="B453" s="7"/>
      <c r="C453" s="8"/>
      <c r="D453" s="8"/>
      <c r="E453" s="8"/>
      <c r="F453" s="8"/>
      <c r="G453" s="8"/>
      <c r="H453" s="8"/>
      <c r="I453" s="8"/>
      <c r="J453" s="8"/>
      <c r="K453" s="8"/>
      <c r="L453" s="8"/>
      <c r="M453" s="8"/>
      <c r="N453" s="43" t="s">
        <v>6</v>
      </c>
      <c r="O453" s="145">
        <f>SUM(AL:AL)</f>
        <v>11</v>
      </c>
      <c r="P453" s="45">
        <f>O453/O454</f>
        <v>3.1073446327683617E-2</v>
      </c>
      <c r="Q453" s="8"/>
      <c r="R453" s="8"/>
      <c r="S453" s="8"/>
      <c r="T453" s="8"/>
      <c r="U453" s="8"/>
      <c r="V453" s="8"/>
      <c r="W453" s="8"/>
      <c r="X453" s="8"/>
      <c r="Y453" s="8"/>
      <c r="Z453" s="253"/>
      <c r="AA453" s="8"/>
      <c r="AB453" s="8"/>
      <c r="AC453" s="6"/>
      <c r="AD453" s="8"/>
      <c r="AE453" s="8"/>
      <c r="AF453" s="9"/>
      <c r="AG453" s="10">
        <v>45729.686435185184</v>
      </c>
      <c r="AH453" s="14"/>
      <c r="AI453" s="14"/>
      <c r="AJ453" s="14"/>
      <c r="AK453" s="14"/>
      <c r="AL453" s="172"/>
      <c r="AS453" s="79"/>
      <c r="AT453" s="79"/>
      <c r="BA453" s="79"/>
    </row>
    <row r="454" spans="1:54" s="78" customFormat="1" ht="15.75" x14ac:dyDescent="0.25">
      <c r="A454" s="6"/>
      <c r="B454" s="7"/>
      <c r="C454" s="8"/>
      <c r="D454" s="8"/>
      <c r="E454" s="8"/>
      <c r="F454" s="8"/>
      <c r="G454" s="8"/>
      <c r="H454" s="8"/>
      <c r="I454" s="8"/>
      <c r="J454" s="8"/>
      <c r="K454" s="8"/>
      <c r="L454" s="8"/>
      <c r="M454" s="8"/>
      <c r="N454" s="47" t="s">
        <v>7</v>
      </c>
      <c r="O454" s="148">
        <f>O451+O452+O453</f>
        <v>354</v>
      </c>
      <c r="P454" s="49">
        <f>P451+P452+P453</f>
        <v>1</v>
      </c>
      <c r="Q454" s="8"/>
      <c r="R454" s="8"/>
      <c r="S454" s="8"/>
      <c r="T454" s="8"/>
      <c r="U454" s="8"/>
      <c r="V454" s="8"/>
      <c r="W454" s="8"/>
      <c r="X454" s="8"/>
      <c r="Y454" s="8"/>
      <c r="Z454" s="8"/>
      <c r="AA454" s="8"/>
      <c r="AB454" s="8"/>
      <c r="AC454" s="6"/>
      <c r="AD454" s="8"/>
      <c r="AE454" s="8"/>
      <c r="AF454" s="9"/>
      <c r="AG454" s="10"/>
      <c r="AH454" s="14"/>
      <c r="AI454" s="14"/>
      <c r="AJ454" s="14"/>
      <c r="AK454" s="14"/>
      <c r="AL454" s="172"/>
      <c r="AS454" s="79"/>
      <c r="AT454" s="79"/>
      <c r="BA454" s="79"/>
    </row>
    <row r="455" spans="1:54" s="78" customFormat="1" x14ac:dyDescent="0.25">
      <c r="A455" s="6"/>
      <c r="B455" s="7"/>
      <c r="C455" s="8"/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  <c r="U455" s="8"/>
      <c r="V455" s="8"/>
      <c r="W455" s="8"/>
      <c r="X455" s="8"/>
      <c r="Y455" s="8"/>
      <c r="Z455" s="8"/>
      <c r="AA455" s="8"/>
      <c r="AB455" s="8"/>
      <c r="AC455" s="6"/>
      <c r="AD455" s="8"/>
      <c r="AE455" s="8"/>
      <c r="AF455" s="9"/>
      <c r="AG455" s="10"/>
      <c r="AH455" s="14"/>
      <c r="AI455" s="14"/>
      <c r="AJ455" s="14"/>
      <c r="AK455" s="14"/>
      <c r="AL455" s="172"/>
      <c r="AS455" s="79"/>
      <c r="AT455" s="79"/>
      <c r="BA455" s="79"/>
    </row>
    <row r="456" spans="1:54" s="78" customFormat="1" x14ac:dyDescent="0.25">
      <c r="A456" s="6"/>
      <c r="B456" s="7"/>
      <c r="C456" s="8"/>
      <c r="D456" s="8"/>
      <c r="E456" s="8"/>
      <c r="F456" s="8"/>
      <c r="G456" s="8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  <c r="U456" s="8"/>
      <c r="V456" s="8"/>
      <c r="W456" s="8"/>
      <c r="X456" s="8"/>
      <c r="Y456" s="8"/>
      <c r="Z456" s="8"/>
      <c r="AA456" s="8"/>
      <c r="AB456" s="8"/>
      <c r="AC456" s="6"/>
      <c r="AD456" s="8"/>
      <c r="AE456" s="8"/>
      <c r="AF456" s="9"/>
      <c r="AG456" s="10"/>
      <c r="AH456" s="14"/>
      <c r="AI456" s="14"/>
      <c r="AJ456" s="14"/>
      <c r="AK456" s="14"/>
      <c r="AL456" s="172"/>
      <c r="AS456" s="79"/>
      <c r="AT456" s="79"/>
      <c r="BA456" s="79"/>
    </row>
    <row r="457" spans="1:54" s="78" customFormat="1" x14ac:dyDescent="0.25">
      <c r="A457" s="6"/>
      <c r="B457" s="7"/>
      <c r="C457" s="8"/>
      <c r="D457" s="8"/>
      <c r="E457" s="8"/>
      <c r="F457" s="8"/>
      <c r="G457" s="8"/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  <c r="U457" s="8"/>
      <c r="V457" s="8"/>
      <c r="W457" s="8"/>
      <c r="X457" s="8"/>
      <c r="Y457" s="8"/>
      <c r="Z457" s="8"/>
      <c r="AA457" s="8"/>
      <c r="AB457" s="8"/>
      <c r="AC457" s="6"/>
      <c r="AD457" s="8"/>
      <c r="AE457" s="8"/>
      <c r="AF457" s="9"/>
      <c r="AG457" s="10"/>
      <c r="AH457" s="14"/>
      <c r="AI457" s="14"/>
      <c r="AJ457" s="14"/>
      <c r="AK457" s="14"/>
      <c r="AL457" s="172"/>
      <c r="AS457" s="79"/>
      <c r="AT457" s="79"/>
      <c r="BA457" s="79"/>
    </row>
    <row r="458" spans="1:54" s="78" customFormat="1" x14ac:dyDescent="0.25">
      <c r="A458" s="6"/>
      <c r="B458" s="7"/>
      <c r="C458" s="8"/>
      <c r="D458" s="8"/>
      <c r="E458" s="8"/>
      <c r="F458" s="8"/>
      <c r="G458" s="8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  <c r="U458" s="8"/>
      <c r="V458" s="8"/>
      <c r="W458" s="8"/>
      <c r="X458" s="8"/>
      <c r="Y458" s="8"/>
      <c r="Z458" s="8"/>
      <c r="AA458" s="8"/>
      <c r="AB458" s="8"/>
      <c r="AC458" s="6"/>
      <c r="AD458" s="8"/>
      <c r="AE458" s="8"/>
      <c r="AF458" s="9"/>
      <c r="AG458" s="10"/>
      <c r="AH458" s="14"/>
      <c r="AI458" s="14"/>
      <c r="AJ458" s="14"/>
      <c r="AK458" s="14"/>
      <c r="AL458" s="172"/>
      <c r="AS458" s="79"/>
      <c r="AT458" s="79"/>
      <c r="BA458" s="79"/>
    </row>
    <row r="459" spans="1:54" s="78" customFormat="1" x14ac:dyDescent="0.25">
      <c r="A459" s="6"/>
      <c r="B459" s="7"/>
      <c r="C459" s="8"/>
      <c r="D459" s="8"/>
      <c r="E459" s="8"/>
      <c r="F459" s="8"/>
      <c r="G459" s="8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  <c r="U459" s="8"/>
      <c r="V459" s="8"/>
      <c r="W459" s="8"/>
      <c r="X459" s="8"/>
      <c r="Y459" s="8"/>
      <c r="Z459" s="8"/>
      <c r="AA459" s="8"/>
      <c r="AB459" s="8"/>
      <c r="AC459" s="6"/>
      <c r="AD459" s="8"/>
      <c r="AE459" s="8"/>
      <c r="AF459" s="9"/>
      <c r="AG459" s="10"/>
      <c r="AH459" s="14"/>
      <c r="AI459" s="14"/>
      <c r="AJ459" s="14"/>
      <c r="AK459" s="14"/>
      <c r="AL459" s="172"/>
      <c r="AS459" s="79"/>
      <c r="AT459" s="79"/>
      <c r="BA459" s="79"/>
    </row>
    <row r="460" spans="1:54" s="78" customFormat="1" x14ac:dyDescent="0.25">
      <c r="A460" s="6"/>
      <c r="B460" s="7"/>
      <c r="C460" s="8"/>
      <c r="D460" s="8"/>
      <c r="E460" s="8"/>
      <c r="F460" s="8"/>
      <c r="G460" s="8"/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  <c r="U460" s="8"/>
      <c r="V460" s="8"/>
      <c r="W460" s="8"/>
      <c r="X460" s="8"/>
      <c r="Y460" s="8"/>
      <c r="Z460" s="8"/>
      <c r="AA460" s="8"/>
      <c r="AB460" s="8"/>
      <c r="AC460" s="6"/>
      <c r="AD460" s="8"/>
      <c r="AE460" s="8"/>
      <c r="AF460" s="9"/>
      <c r="AG460" s="10"/>
      <c r="AH460" s="14"/>
      <c r="AI460" s="14"/>
      <c r="AJ460" s="14"/>
      <c r="AK460" s="14"/>
      <c r="AL460" s="172"/>
      <c r="AS460" s="79"/>
      <c r="AT460" s="79"/>
      <c r="BA460" s="79"/>
    </row>
    <row r="461" spans="1:54" s="78" customFormat="1" x14ac:dyDescent="0.25">
      <c r="A461" s="6"/>
      <c r="B461" s="7"/>
      <c r="C461" s="8"/>
      <c r="D461" s="8"/>
      <c r="E461" s="8"/>
      <c r="F461" s="8"/>
      <c r="G461" s="8"/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  <c r="U461" s="8"/>
      <c r="V461" s="8"/>
      <c r="W461" s="8"/>
      <c r="X461" s="8"/>
      <c r="Y461" s="8"/>
      <c r="Z461" s="8"/>
      <c r="AA461" s="8"/>
      <c r="AB461" s="8"/>
      <c r="AC461" s="6"/>
      <c r="AD461" s="8"/>
      <c r="AE461" s="8"/>
      <c r="AF461" s="9"/>
      <c r="AG461" s="10"/>
      <c r="AH461" s="14"/>
      <c r="AI461" s="14"/>
      <c r="AJ461" s="14"/>
      <c r="AK461" s="14"/>
      <c r="AL461" s="172"/>
      <c r="AS461" s="79"/>
      <c r="AT461" s="79"/>
      <c r="BA461" s="79"/>
    </row>
    <row r="462" spans="1:54" s="78" customFormat="1" x14ac:dyDescent="0.25">
      <c r="A462" s="6"/>
      <c r="B462" s="7"/>
      <c r="C462" s="8"/>
      <c r="D462" s="8"/>
      <c r="E462" s="8"/>
      <c r="F462" s="8"/>
      <c r="G462" s="8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  <c r="U462" s="8"/>
      <c r="V462" s="8"/>
      <c r="W462" s="8"/>
      <c r="X462" s="8"/>
      <c r="Y462" s="8"/>
      <c r="Z462" s="8"/>
      <c r="AA462" s="8"/>
      <c r="AB462" s="8"/>
      <c r="AC462" s="6"/>
      <c r="AD462" s="8"/>
      <c r="AE462" s="8"/>
      <c r="AF462" s="9"/>
      <c r="AG462" s="10"/>
      <c r="AH462" s="14"/>
      <c r="AI462" s="14"/>
      <c r="AJ462" s="14"/>
      <c r="AK462" s="14"/>
      <c r="AL462" s="172"/>
      <c r="AS462" s="79"/>
      <c r="AT462" s="79"/>
      <c r="BA462" s="79"/>
    </row>
    <row r="463" spans="1:54" s="78" customFormat="1" x14ac:dyDescent="0.25">
      <c r="A463" s="6"/>
      <c r="B463" s="7"/>
      <c r="C463" s="8"/>
      <c r="D463" s="8"/>
      <c r="E463" s="8"/>
      <c r="F463" s="8"/>
      <c r="G463" s="8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  <c r="U463" s="8"/>
      <c r="V463" s="8"/>
      <c r="W463" s="8"/>
      <c r="X463" s="8"/>
      <c r="Y463" s="8"/>
      <c r="Z463" s="8"/>
      <c r="AA463" s="8"/>
      <c r="AB463" s="8"/>
      <c r="AC463" s="6"/>
      <c r="AD463" s="8"/>
      <c r="AE463" s="8"/>
      <c r="AF463" s="9"/>
      <c r="AG463" s="10"/>
      <c r="AH463" s="14"/>
      <c r="AI463" s="14"/>
      <c r="AJ463" s="14"/>
      <c r="AK463" s="14"/>
      <c r="AL463" s="172"/>
      <c r="AS463" s="79"/>
      <c r="AT463" s="79"/>
      <c r="BA463" s="79"/>
    </row>
    <row r="464" spans="1:54" s="78" customFormat="1" ht="21" customHeight="1" x14ac:dyDescent="0.25">
      <c r="A464" s="6"/>
      <c r="B464" s="7"/>
      <c r="C464" s="8"/>
      <c r="D464" s="8"/>
      <c r="E464" s="8"/>
      <c r="F464" s="8"/>
      <c r="G464" s="8"/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  <c r="U464" s="8"/>
      <c r="V464" s="8"/>
      <c r="W464" s="8"/>
      <c r="X464" s="8"/>
      <c r="Y464" s="8"/>
      <c r="Z464" s="8"/>
      <c r="AA464" s="8"/>
      <c r="AB464" s="8"/>
      <c r="AC464" s="6"/>
      <c r="AD464" s="8"/>
      <c r="AE464" s="8"/>
      <c r="AF464" s="9"/>
      <c r="AG464" s="10"/>
      <c r="AH464" s="14"/>
      <c r="AI464" s="14"/>
      <c r="AJ464" s="14"/>
      <c r="AK464" s="14"/>
      <c r="AL464" s="172"/>
      <c r="AS464" s="79"/>
      <c r="AT464" s="79"/>
      <c r="BA464" s="79"/>
    </row>
    <row r="465" spans="1:53" s="78" customFormat="1" x14ac:dyDescent="0.25">
      <c r="A465" s="6"/>
      <c r="B465" s="7"/>
      <c r="C465" s="8"/>
      <c r="D465" s="8"/>
      <c r="E465" s="8"/>
      <c r="F465" s="8"/>
      <c r="G465" s="8"/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  <c r="U465" s="8"/>
      <c r="V465" s="8"/>
      <c r="W465" s="8"/>
      <c r="X465" s="8"/>
      <c r="Y465" s="8"/>
      <c r="Z465" s="8"/>
      <c r="AA465" s="8"/>
      <c r="AB465" s="8"/>
      <c r="AC465" s="6"/>
      <c r="AD465" s="8"/>
      <c r="AE465" s="8"/>
      <c r="AF465" s="9"/>
      <c r="AG465" s="10"/>
      <c r="AH465" s="14"/>
      <c r="AI465" s="14"/>
      <c r="AJ465" s="14"/>
      <c r="AK465" s="14"/>
      <c r="AL465" s="172"/>
      <c r="AS465" s="79"/>
      <c r="AT465" s="79"/>
      <c r="BA465" s="79"/>
    </row>
    <row r="466" spans="1:53" s="78" customFormat="1" x14ac:dyDescent="0.25">
      <c r="A466" s="6"/>
      <c r="B466" s="7"/>
      <c r="C466" s="8"/>
      <c r="D466" s="8"/>
      <c r="E466" s="8"/>
      <c r="F466" s="8"/>
      <c r="G466" s="8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  <c r="U466" s="8"/>
      <c r="V466" s="8"/>
      <c r="W466" s="8"/>
      <c r="X466" s="8"/>
      <c r="Y466" s="8"/>
      <c r="Z466" s="8"/>
      <c r="AA466" s="8"/>
      <c r="AB466" s="8"/>
      <c r="AC466" s="6"/>
      <c r="AD466" s="8"/>
      <c r="AE466" s="8"/>
      <c r="AF466" s="9"/>
      <c r="AG466" s="10"/>
      <c r="AH466" s="14"/>
      <c r="AI466" s="14"/>
      <c r="AJ466" s="14"/>
      <c r="AK466" s="14"/>
      <c r="AL466" s="172"/>
      <c r="AS466" s="79"/>
      <c r="AT466" s="79"/>
      <c r="BA466" s="79"/>
    </row>
    <row r="467" spans="1:53" s="78" customFormat="1" x14ac:dyDescent="0.25">
      <c r="A467" s="6"/>
      <c r="B467" s="7"/>
      <c r="C467" s="8"/>
      <c r="D467" s="8"/>
      <c r="E467" s="8"/>
      <c r="F467" s="8"/>
      <c r="G467" s="8"/>
      <c r="H467" s="8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  <c r="U467" s="8"/>
      <c r="V467" s="8"/>
      <c r="W467" s="8"/>
      <c r="X467" s="8"/>
      <c r="Y467" s="8"/>
      <c r="Z467" s="8"/>
      <c r="AA467" s="8"/>
      <c r="AB467" s="8"/>
      <c r="AC467" s="6"/>
      <c r="AD467" s="8"/>
      <c r="AE467" s="8"/>
      <c r="AF467" s="9"/>
      <c r="AG467" s="10"/>
      <c r="AH467" s="14"/>
      <c r="AI467" s="14"/>
      <c r="AJ467" s="14"/>
      <c r="AK467" s="14"/>
      <c r="AL467" s="172"/>
      <c r="AS467" s="79"/>
      <c r="AT467" s="79"/>
      <c r="BA467" s="79"/>
    </row>
    <row r="468" spans="1:53" s="78" customFormat="1" x14ac:dyDescent="0.25">
      <c r="A468" s="6"/>
      <c r="B468" s="7"/>
      <c r="C468" s="8"/>
      <c r="D468" s="8"/>
      <c r="E468" s="8"/>
      <c r="F468" s="8"/>
      <c r="G468" s="8"/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  <c r="U468" s="8"/>
      <c r="V468" s="8"/>
      <c r="W468" s="8"/>
      <c r="X468" s="8"/>
      <c r="Y468" s="8"/>
      <c r="Z468" s="8"/>
      <c r="AA468" s="8"/>
      <c r="AB468" s="8"/>
      <c r="AC468" s="6"/>
      <c r="AD468" s="8"/>
      <c r="AE468" s="8"/>
      <c r="AF468" s="9"/>
      <c r="AG468" s="10"/>
      <c r="AH468" s="14"/>
      <c r="AI468" s="14"/>
      <c r="AJ468" s="14"/>
      <c r="AK468" s="14"/>
      <c r="AL468" s="172"/>
      <c r="AS468" s="79"/>
      <c r="AT468" s="79"/>
      <c r="BA468" s="79"/>
    </row>
    <row r="469" spans="1:53" s="78" customFormat="1" x14ac:dyDescent="0.25">
      <c r="A469" s="6"/>
      <c r="B469" s="7"/>
      <c r="C469" s="8"/>
      <c r="D469" s="8"/>
      <c r="E469" s="8"/>
      <c r="F469" s="8"/>
      <c r="G469" s="8"/>
      <c r="H469" s="8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  <c r="U469" s="8"/>
      <c r="V469" s="8"/>
      <c r="W469" s="8"/>
      <c r="X469" s="8"/>
      <c r="Y469" s="8"/>
      <c r="Z469" s="8"/>
      <c r="AA469" s="8"/>
      <c r="AB469" s="8"/>
      <c r="AC469" s="6"/>
      <c r="AD469" s="8"/>
      <c r="AE469" s="8"/>
      <c r="AF469" s="9"/>
      <c r="AG469" s="10"/>
      <c r="AH469" s="14"/>
      <c r="AI469" s="14"/>
      <c r="AJ469" s="14"/>
      <c r="AK469" s="14"/>
      <c r="AL469" s="172"/>
      <c r="AS469" s="79"/>
      <c r="AT469" s="79"/>
      <c r="BA469" s="79"/>
    </row>
    <row r="470" spans="1:53" s="78" customFormat="1" x14ac:dyDescent="0.25">
      <c r="A470" s="6"/>
      <c r="B470" s="7"/>
      <c r="C470" s="8"/>
      <c r="D470" s="8"/>
      <c r="E470" s="8"/>
      <c r="F470" s="8"/>
      <c r="G470" s="8"/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  <c r="U470" s="8"/>
      <c r="V470" s="8"/>
      <c r="W470" s="8"/>
      <c r="X470" s="8"/>
      <c r="Y470" s="8"/>
      <c r="Z470" s="8"/>
      <c r="AA470" s="8"/>
      <c r="AB470" s="8"/>
      <c r="AC470" s="6"/>
      <c r="AD470" s="8"/>
      <c r="AE470" s="8"/>
      <c r="AF470" s="9"/>
      <c r="AG470" s="10"/>
      <c r="AH470" s="14"/>
      <c r="AI470" s="14"/>
      <c r="AJ470" s="14"/>
      <c r="AK470" s="14"/>
      <c r="AL470" s="172"/>
      <c r="AS470" s="79"/>
      <c r="AT470" s="79"/>
      <c r="BA470" s="79"/>
    </row>
    <row r="471" spans="1:53" s="78" customFormat="1" x14ac:dyDescent="0.25">
      <c r="A471" s="6"/>
      <c r="B471" s="7"/>
      <c r="C471" s="8"/>
      <c r="D471" s="8"/>
      <c r="E471" s="8"/>
      <c r="F471" s="8"/>
      <c r="G471" s="8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  <c r="U471" s="8"/>
      <c r="V471" s="8"/>
      <c r="W471" s="8"/>
      <c r="X471" s="8"/>
      <c r="Y471" s="8"/>
      <c r="Z471" s="8"/>
      <c r="AA471" s="8"/>
      <c r="AB471" s="8"/>
      <c r="AC471" s="6"/>
      <c r="AD471" s="8"/>
      <c r="AE471" s="8"/>
      <c r="AF471" s="9"/>
      <c r="AG471" s="10"/>
      <c r="AH471" s="14"/>
      <c r="AI471" s="14"/>
      <c r="AJ471" s="14"/>
      <c r="AK471" s="14"/>
      <c r="AL471" s="172"/>
      <c r="AS471" s="79"/>
      <c r="AT471" s="79"/>
      <c r="BA471" s="79"/>
    </row>
    <row r="472" spans="1:53" s="78" customFormat="1" x14ac:dyDescent="0.25">
      <c r="A472" s="6"/>
      <c r="B472" s="7"/>
      <c r="C472" s="8"/>
      <c r="D472" s="8"/>
      <c r="E472" s="8"/>
      <c r="F472" s="8"/>
      <c r="G472" s="8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  <c r="U472" s="8"/>
      <c r="V472" s="8"/>
      <c r="W472" s="8"/>
      <c r="X472" s="8"/>
      <c r="Y472" s="8"/>
      <c r="Z472" s="8"/>
      <c r="AA472" s="8"/>
      <c r="AB472" s="8"/>
      <c r="AC472" s="6"/>
      <c r="AD472" s="8"/>
      <c r="AE472" s="8"/>
      <c r="AF472" s="9"/>
      <c r="AG472" s="10"/>
      <c r="AH472" s="14"/>
      <c r="AI472" s="14"/>
      <c r="AJ472" s="14"/>
      <c r="AK472" s="14"/>
      <c r="AL472" s="172"/>
      <c r="AS472" s="79"/>
      <c r="AT472" s="79"/>
      <c r="BA472" s="79"/>
    </row>
    <row r="473" spans="1:53" s="78" customFormat="1" x14ac:dyDescent="0.25">
      <c r="A473" s="6"/>
      <c r="B473" s="7"/>
      <c r="C473" s="8"/>
      <c r="D473" s="8"/>
      <c r="E473" s="8"/>
      <c r="F473" s="8"/>
      <c r="G473" s="8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  <c r="U473" s="8"/>
      <c r="V473" s="8"/>
      <c r="W473" s="8"/>
      <c r="X473" s="8"/>
      <c r="Y473" s="8"/>
      <c r="Z473" s="8"/>
      <c r="AA473" s="8"/>
      <c r="AB473" s="8"/>
      <c r="AC473" s="6"/>
      <c r="AD473" s="8"/>
      <c r="AE473" s="8"/>
      <c r="AF473" s="9"/>
      <c r="AG473" s="10"/>
      <c r="AH473" s="14"/>
      <c r="AI473" s="14"/>
      <c r="AJ473" s="14"/>
      <c r="AK473" s="14"/>
      <c r="AL473" s="172"/>
      <c r="AS473" s="79"/>
      <c r="AT473" s="79"/>
      <c r="BA473" s="79"/>
    </row>
    <row r="474" spans="1:53" s="78" customFormat="1" x14ac:dyDescent="0.25">
      <c r="A474" s="6"/>
      <c r="B474" s="7"/>
      <c r="C474" s="8"/>
      <c r="D474" s="8"/>
      <c r="E474" s="8"/>
      <c r="F474" s="8"/>
      <c r="G474" s="8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  <c r="U474" s="8"/>
      <c r="V474" s="8"/>
      <c r="W474" s="8"/>
      <c r="X474" s="8"/>
      <c r="Y474" s="8"/>
      <c r="Z474" s="8"/>
      <c r="AA474" s="8"/>
      <c r="AB474" s="8"/>
      <c r="AC474" s="6"/>
      <c r="AD474" s="8"/>
      <c r="AE474" s="8"/>
      <c r="AF474" s="9"/>
      <c r="AG474" s="10"/>
      <c r="AH474" s="14"/>
      <c r="AI474" s="14"/>
      <c r="AJ474" s="14"/>
      <c r="AK474" s="14"/>
      <c r="AL474" s="172"/>
      <c r="AS474" s="79"/>
      <c r="AT474" s="79"/>
      <c r="BA474" s="79"/>
    </row>
    <row r="475" spans="1:53" s="78" customFormat="1" x14ac:dyDescent="0.25">
      <c r="A475" s="6"/>
      <c r="B475" s="7"/>
      <c r="C475" s="8"/>
      <c r="D475" s="8"/>
      <c r="E475" s="8"/>
      <c r="F475" s="8"/>
      <c r="G475" s="8"/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  <c r="U475" s="8"/>
      <c r="V475" s="8"/>
      <c r="W475" s="8"/>
      <c r="X475" s="8"/>
      <c r="Y475" s="8"/>
      <c r="Z475" s="8"/>
      <c r="AA475" s="8"/>
      <c r="AB475" s="8"/>
      <c r="AC475" s="6"/>
      <c r="AD475" s="8"/>
      <c r="AE475" s="8"/>
      <c r="AF475" s="9"/>
      <c r="AG475" s="10"/>
      <c r="AH475" s="14"/>
      <c r="AI475" s="14"/>
      <c r="AJ475" s="14"/>
      <c r="AK475" s="14"/>
      <c r="AL475" s="172"/>
      <c r="AS475" s="79"/>
      <c r="AT475" s="79"/>
      <c r="BA475" s="79"/>
    </row>
    <row r="476" spans="1:53" s="78" customFormat="1" x14ac:dyDescent="0.25">
      <c r="A476" s="6"/>
      <c r="B476" s="7"/>
      <c r="C476" s="8"/>
      <c r="D476" s="8"/>
      <c r="E476" s="8"/>
      <c r="F476" s="8"/>
      <c r="G476" s="8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  <c r="U476" s="8"/>
      <c r="V476" s="8"/>
      <c r="W476" s="8"/>
      <c r="X476" s="8"/>
      <c r="Y476" s="8"/>
      <c r="Z476" s="8"/>
      <c r="AA476" s="8"/>
      <c r="AB476" s="8"/>
      <c r="AC476" s="6"/>
      <c r="AD476" s="8"/>
      <c r="AE476" s="8"/>
      <c r="AF476" s="9"/>
      <c r="AG476" s="10"/>
      <c r="AH476" s="14"/>
      <c r="AI476" s="14"/>
      <c r="AJ476" s="14"/>
      <c r="AK476" s="14"/>
      <c r="AL476" s="172"/>
      <c r="AS476" s="79"/>
      <c r="AT476" s="79"/>
      <c r="BA476" s="79"/>
    </row>
    <row r="477" spans="1:53" s="78" customFormat="1" x14ac:dyDescent="0.25">
      <c r="A477" s="6"/>
      <c r="B477" s="7"/>
      <c r="C477" s="8"/>
      <c r="D477" s="8"/>
      <c r="E477" s="8"/>
      <c r="F477" s="8"/>
      <c r="G477" s="8"/>
      <c r="H477" s="8"/>
      <c r="I477" s="8"/>
      <c r="J477" s="8"/>
      <c r="K477" s="8"/>
      <c r="L477" s="8"/>
      <c r="M477" s="8"/>
      <c r="N477" s="253"/>
      <c r="O477" s="8"/>
      <c r="P477" s="8"/>
      <c r="Q477" s="8"/>
      <c r="R477" s="8"/>
      <c r="S477" s="8"/>
      <c r="T477" s="8"/>
      <c r="U477" s="8"/>
      <c r="V477" s="8"/>
      <c r="W477" s="8"/>
      <c r="X477" s="8"/>
      <c r="Y477" s="8"/>
      <c r="Z477" s="8"/>
      <c r="AA477" s="8"/>
      <c r="AB477" s="8"/>
      <c r="AC477" s="6"/>
      <c r="AD477" s="8"/>
      <c r="AE477" s="8"/>
      <c r="AF477" s="9"/>
      <c r="AG477" s="10">
        <v>45447.721053240741</v>
      </c>
      <c r="AH477" s="14"/>
      <c r="AI477" s="14"/>
      <c r="AJ477" s="14"/>
      <c r="AK477" s="14"/>
      <c r="AL477" s="172"/>
      <c r="AS477" s="79"/>
      <c r="AT477" s="79"/>
      <c r="BA477" s="79"/>
    </row>
    <row r="478" spans="1:53" s="78" customFormat="1" x14ac:dyDescent="0.25">
      <c r="A478" s="6"/>
      <c r="B478" s="7"/>
      <c r="C478" s="8"/>
      <c r="D478" s="8"/>
      <c r="E478" s="8"/>
      <c r="F478" s="8"/>
      <c r="G478" s="8"/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  <c r="U478" s="8"/>
      <c r="V478" s="8"/>
      <c r="W478" s="8"/>
      <c r="X478" s="8"/>
      <c r="Y478" s="8"/>
      <c r="Z478" s="8"/>
      <c r="AA478" s="8"/>
      <c r="AB478" s="8"/>
      <c r="AC478" s="6"/>
      <c r="AD478" s="8"/>
      <c r="AE478" s="8"/>
      <c r="AF478" s="9"/>
      <c r="AG478" s="10"/>
      <c r="AH478" s="14"/>
      <c r="AI478" s="14"/>
      <c r="AJ478" s="14"/>
      <c r="AK478" s="14"/>
      <c r="AL478" s="172"/>
      <c r="AS478" s="79"/>
      <c r="AT478" s="79"/>
      <c r="BA478" s="79"/>
    </row>
    <row r="479" spans="1:53" s="78" customFormat="1" x14ac:dyDescent="0.25">
      <c r="A479" s="6"/>
      <c r="B479" s="7"/>
      <c r="C479" s="8"/>
      <c r="D479" s="8"/>
      <c r="E479" s="8"/>
      <c r="F479" s="8"/>
      <c r="G479" s="8"/>
      <c r="H479" s="8"/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  <c r="U479" s="8"/>
      <c r="V479" s="8"/>
      <c r="W479" s="8"/>
      <c r="X479" s="8"/>
      <c r="Y479" s="8"/>
      <c r="Z479" s="8"/>
      <c r="AA479" s="8"/>
      <c r="AB479" s="8"/>
      <c r="AC479" s="6"/>
      <c r="AD479" s="8"/>
      <c r="AE479" s="8"/>
      <c r="AF479" s="9"/>
      <c r="AG479" s="10"/>
      <c r="AH479" s="14"/>
      <c r="AI479" s="14"/>
      <c r="AJ479" s="14"/>
      <c r="AK479" s="14"/>
      <c r="AL479" s="172"/>
      <c r="AS479" s="79"/>
      <c r="AT479" s="79"/>
      <c r="BA479" s="79"/>
    </row>
    <row r="480" spans="1:53" s="78" customFormat="1" x14ac:dyDescent="0.25">
      <c r="A480" s="6"/>
      <c r="B480" s="7"/>
      <c r="C480" s="8"/>
      <c r="D480" s="8"/>
      <c r="E480" s="8"/>
      <c r="F480" s="8"/>
      <c r="G480" s="8"/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  <c r="U480" s="8"/>
      <c r="V480" s="8"/>
      <c r="W480" s="8"/>
      <c r="X480" s="8"/>
      <c r="Y480" s="8"/>
      <c r="Z480" s="8"/>
      <c r="AA480" s="8"/>
      <c r="AB480" s="8"/>
      <c r="AC480" s="6"/>
      <c r="AD480" s="8"/>
      <c r="AE480" s="8"/>
      <c r="AF480" s="9"/>
      <c r="AG480" s="10"/>
      <c r="AH480" s="14"/>
      <c r="AI480" s="14"/>
      <c r="AJ480" s="14"/>
      <c r="AK480" s="14"/>
      <c r="AL480" s="172"/>
      <c r="AS480" s="79"/>
      <c r="AT480" s="79"/>
      <c r="BA480" s="79"/>
    </row>
    <row r="481" spans="1:53" s="78" customFormat="1" x14ac:dyDescent="0.25">
      <c r="A481" s="6"/>
      <c r="B481" s="7"/>
      <c r="C481" s="8"/>
      <c r="D481" s="8"/>
      <c r="E481" s="8"/>
      <c r="F481" s="8"/>
      <c r="G481" s="8"/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/>
      <c r="U481" s="8"/>
      <c r="V481" s="8"/>
      <c r="W481" s="8"/>
      <c r="X481" s="8"/>
      <c r="Y481" s="8"/>
      <c r="Z481" s="8"/>
      <c r="AA481" s="8"/>
      <c r="AB481" s="8"/>
      <c r="AC481" s="6"/>
      <c r="AD481" s="8"/>
      <c r="AE481" s="8"/>
      <c r="AF481" s="9"/>
      <c r="AG481" s="10"/>
      <c r="AH481" s="14"/>
      <c r="AI481" s="14"/>
      <c r="AJ481" s="14"/>
      <c r="AK481" s="14"/>
      <c r="AL481" s="172"/>
      <c r="AS481" s="79"/>
      <c r="AT481" s="79"/>
      <c r="BA481" s="79"/>
    </row>
    <row r="482" spans="1:53" s="78" customFormat="1" x14ac:dyDescent="0.25">
      <c r="A482" s="6"/>
      <c r="B482" s="7"/>
      <c r="C482" s="8"/>
      <c r="D482" s="8"/>
      <c r="E482" s="8"/>
      <c r="F482" s="8"/>
      <c r="G482" s="8"/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  <c r="U482" s="8"/>
      <c r="V482" s="8"/>
      <c r="W482" s="8"/>
      <c r="X482" s="8"/>
      <c r="Y482" s="8"/>
      <c r="Z482" s="8"/>
      <c r="AA482" s="8"/>
      <c r="AB482" s="8"/>
      <c r="AC482" s="6"/>
      <c r="AD482" s="8"/>
      <c r="AE482" s="8"/>
      <c r="AF482" s="9"/>
      <c r="AG482" s="10"/>
      <c r="AH482" s="14"/>
      <c r="AI482" s="14"/>
      <c r="AJ482" s="14"/>
      <c r="AK482" s="14"/>
      <c r="AL482" s="172"/>
      <c r="AS482" s="79"/>
      <c r="AT482" s="79"/>
      <c r="BA482" s="79"/>
    </row>
    <row r="483" spans="1:53" s="78" customFormat="1" x14ac:dyDescent="0.25">
      <c r="A483" s="6"/>
      <c r="B483" s="7"/>
      <c r="C483" s="8"/>
      <c r="D483" s="8"/>
      <c r="E483" s="8"/>
      <c r="F483" s="8"/>
      <c r="G483" s="8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  <c r="U483" s="8"/>
      <c r="V483" s="8"/>
      <c r="W483" s="8"/>
      <c r="X483" s="8"/>
      <c r="Y483" s="8"/>
      <c r="Z483" s="8"/>
      <c r="AA483" s="8"/>
      <c r="AB483" s="8"/>
      <c r="AC483" s="6"/>
      <c r="AD483" s="8"/>
      <c r="AE483" s="8"/>
      <c r="AF483" s="9"/>
      <c r="AG483" s="10"/>
      <c r="AH483" s="14"/>
      <c r="AI483" s="14"/>
      <c r="AJ483" s="14"/>
      <c r="AK483" s="14"/>
      <c r="AL483" s="172"/>
      <c r="AS483" s="79"/>
      <c r="AT483" s="79"/>
      <c r="BA483" s="79"/>
    </row>
    <row r="484" spans="1:53" s="78" customFormat="1" x14ac:dyDescent="0.25">
      <c r="A484" s="6"/>
      <c r="B484" s="7"/>
      <c r="C484" s="8"/>
      <c r="D484" s="8"/>
      <c r="E484" s="8"/>
      <c r="F484" s="8"/>
      <c r="G484" s="8"/>
      <c r="H484" s="8"/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  <c r="U484" s="8"/>
      <c r="V484" s="8"/>
      <c r="W484" s="8"/>
      <c r="X484" s="8"/>
      <c r="Y484" s="8"/>
      <c r="Z484" s="8"/>
      <c r="AA484" s="8"/>
      <c r="AB484" s="8"/>
      <c r="AC484" s="6"/>
      <c r="AD484" s="8"/>
      <c r="AE484" s="8"/>
      <c r="AF484" s="9"/>
      <c r="AG484" s="10"/>
      <c r="AH484" s="14"/>
      <c r="AI484" s="14"/>
      <c r="AJ484" s="14"/>
      <c r="AK484" s="14"/>
      <c r="AL484" s="172"/>
      <c r="AS484" s="79"/>
      <c r="AT484" s="79"/>
      <c r="BA484" s="79"/>
    </row>
    <row r="485" spans="1:53" s="78" customFormat="1" x14ac:dyDescent="0.25">
      <c r="A485" s="6"/>
      <c r="B485" s="7"/>
      <c r="C485" s="8"/>
      <c r="D485" s="8"/>
      <c r="E485" s="8"/>
      <c r="F485" s="8"/>
      <c r="G485" s="8"/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  <c r="U485" s="8"/>
      <c r="V485" s="8"/>
      <c r="W485" s="8"/>
      <c r="X485" s="8"/>
      <c r="Y485" s="8"/>
      <c r="Z485" s="8"/>
      <c r="AA485" s="8"/>
      <c r="AB485" s="8"/>
      <c r="AC485" s="6"/>
      <c r="AD485" s="8"/>
      <c r="AE485" s="8"/>
      <c r="AF485" s="9"/>
      <c r="AG485" s="10"/>
      <c r="AH485" s="14"/>
      <c r="AI485" s="14"/>
      <c r="AJ485" s="14"/>
      <c r="AK485" s="14"/>
      <c r="AL485" s="172"/>
      <c r="AS485" s="79"/>
      <c r="AT485" s="79"/>
      <c r="BA485" s="79"/>
    </row>
    <row r="486" spans="1:53" s="78" customFormat="1" x14ac:dyDescent="0.25">
      <c r="A486" s="6"/>
      <c r="B486" s="7"/>
      <c r="C486" s="8"/>
      <c r="D486" s="8"/>
      <c r="E486" s="8"/>
      <c r="F486" s="8"/>
      <c r="G486" s="8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  <c r="U486" s="8"/>
      <c r="V486" s="8"/>
      <c r="W486" s="8"/>
      <c r="X486" s="8"/>
      <c r="Y486" s="8"/>
      <c r="Z486" s="8"/>
      <c r="AA486" s="8"/>
      <c r="AB486" s="8"/>
      <c r="AC486" s="6"/>
      <c r="AD486" s="8"/>
      <c r="AE486" s="8"/>
      <c r="AF486" s="9"/>
      <c r="AG486" s="10"/>
      <c r="AH486" s="14"/>
      <c r="AI486" s="14"/>
      <c r="AJ486" s="14"/>
      <c r="AK486" s="14"/>
      <c r="AL486" s="172"/>
      <c r="AS486" s="79"/>
      <c r="AT486" s="79"/>
      <c r="BA486" s="79"/>
    </row>
    <row r="487" spans="1:53" s="78" customFormat="1" x14ac:dyDescent="0.25">
      <c r="A487" s="6"/>
      <c r="B487" s="7"/>
      <c r="C487" s="8"/>
      <c r="D487" s="8"/>
      <c r="E487" s="8"/>
      <c r="F487" s="8"/>
      <c r="G487" s="8"/>
      <c r="H487" s="8"/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  <c r="U487" s="8"/>
      <c r="V487" s="8"/>
      <c r="W487" s="8"/>
      <c r="X487" s="8"/>
      <c r="Y487" s="8"/>
      <c r="Z487" s="8"/>
      <c r="AA487" s="8"/>
      <c r="AB487" s="8"/>
      <c r="AC487" s="6"/>
      <c r="AD487" s="8"/>
      <c r="AE487" s="8"/>
      <c r="AF487" s="9"/>
      <c r="AG487" s="10"/>
      <c r="AH487" s="14"/>
      <c r="AI487" s="14"/>
      <c r="AJ487" s="14"/>
      <c r="AK487" s="14"/>
      <c r="AL487" s="172"/>
      <c r="AS487" s="79"/>
      <c r="AT487" s="79"/>
      <c r="BA487" s="79"/>
    </row>
    <row r="488" spans="1:53" s="78" customFormat="1" x14ac:dyDescent="0.25">
      <c r="A488" s="6"/>
      <c r="B488" s="7"/>
      <c r="C488" s="8"/>
      <c r="D488" s="8"/>
      <c r="E488" s="8"/>
      <c r="F488" s="8"/>
      <c r="G488" s="8"/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  <c r="U488" s="8"/>
      <c r="V488" s="8"/>
      <c r="W488" s="8"/>
      <c r="X488" s="8"/>
      <c r="Y488" s="8"/>
      <c r="Z488" s="8"/>
      <c r="AA488" s="8"/>
      <c r="AB488" s="8"/>
      <c r="AC488" s="6"/>
      <c r="AD488" s="8"/>
      <c r="AE488" s="8"/>
      <c r="AF488" s="9"/>
      <c r="AG488" s="10"/>
      <c r="AH488" s="14"/>
      <c r="AI488" s="14"/>
      <c r="AJ488" s="14"/>
      <c r="AK488" s="14"/>
      <c r="AL488" s="172"/>
      <c r="AS488" s="79"/>
      <c r="AT488" s="79"/>
      <c r="BA488" s="79"/>
    </row>
    <row r="489" spans="1:53" s="78" customFormat="1" x14ac:dyDescent="0.25">
      <c r="A489" s="6"/>
      <c r="B489" s="7"/>
      <c r="C489" s="8"/>
      <c r="D489" s="8"/>
      <c r="E489" s="8"/>
      <c r="F489" s="8"/>
      <c r="G489" s="8"/>
      <c r="H489" s="8"/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  <c r="U489" s="8"/>
      <c r="V489" s="8"/>
      <c r="W489" s="8"/>
      <c r="X489" s="8"/>
      <c r="Y489" s="8"/>
      <c r="Z489" s="8"/>
      <c r="AA489" s="8"/>
      <c r="AB489" s="8"/>
      <c r="AC489" s="6"/>
      <c r="AD489" s="8"/>
      <c r="AE489" s="8"/>
      <c r="AF489" s="9"/>
      <c r="AG489" s="10"/>
      <c r="AH489" s="14"/>
      <c r="AI489" s="14"/>
      <c r="AJ489" s="14"/>
      <c r="AK489" s="14"/>
      <c r="AL489" s="172"/>
      <c r="AS489" s="79"/>
      <c r="AT489" s="79"/>
      <c r="BA489" s="79"/>
    </row>
    <row r="490" spans="1:53" s="78" customFormat="1" x14ac:dyDescent="0.25">
      <c r="A490" s="6"/>
      <c r="B490" s="7"/>
      <c r="C490" s="8"/>
      <c r="D490" s="8"/>
      <c r="E490" s="8"/>
      <c r="F490" s="8"/>
      <c r="G490" s="8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  <c r="U490" s="8"/>
      <c r="V490" s="8"/>
      <c r="W490" s="8"/>
      <c r="X490" s="8"/>
      <c r="Y490" s="8"/>
      <c r="Z490" s="8"/>
      <c r="AA490" s="8"/>
      <c r="AB490" s="8"/>
      <c r="AC490" s="6"/>
      <c r="AD490" s="8"/>
      <c r="AE490" s="8"/>
      <c r="AF490" s="9"/>
      <c r="AG490" s="10"/>
      <c r="AH490" s="14"/>
      <c r="AI490" s="14"/>
      <c r="AJ490" s="14"/>
      <c r="AK490" s="14"/>
      <c r="AL490" s="172"/>
      <c r="AS490" s="79"/>
      <c r="AT490" s="79"/>
      <c r="BA490" s="79"/>
    </row>
    <row r="491" spans="1:53" s="78" customFormat="1" x14ac:dyDescent="0.25">
      <c r="A491" s="6"/>
      <c r="B491" s="7"/>
      <c r="C491" s="8"/>
      <c r="D491" s="8"/>
      <c r="E491" s="8"/>
      <c r="F491" s="8"/>
      <c r="G491" s="8"/>
      <c r="H491" s="8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  <c r="U491" s="8"/>
      <c r="V491" s="8"/>
      <c r="W491" s="8"/>
      <c r="X491" s="8"/>
      <c r="Y491" s="8"/>
      <c r="Z491" s="8"/>
      <c r="AA491" s="8"/>
      <c r="AB491" s="8"/>
      <c r="AC491" s="6"/>
      <c r="AD491" s="8"/>
      <c r="AE491" s="8"/>
      <c r="AF491" s="9"/>
      <c r="AG491" s="10"/>
      <c r="AH491" s="14"/>
      <c r="AI491" s="14"/>
      <c r="AJ491" s="14"/>
      <c r="AK491" s="14"/>
      <c r="AL491" s="172"/>
      <c r="AS491" s="79"/>
      <c r="AT491" s="79"/>
      <c r="BA491" s="79"/>
    </row>
    <row r="492" spans="1:53" s="78" customFormat="1" x14ac:dyDescent="0.25">
      <c r="A492" s="6"/>
      <c r="B492" s="7"/>
      <c r="C492" s="8"/>
      <c r="D492" s="8"/>
      <c r="E492" s="8"/>
      <c r="F492" s="8"/>
      <c r="G492" s="8"/>
      <c r="H492" s="8"/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8"/>
      <c r="U492" s="8"/>
      <c r="V492" s="8"/>
      <c r="W492" s="8"/>
      <c r="X492" s="8"/>
      <c r="Y492" s="8"/>
      <c r="Z492" s="8"/>
      <c r="AA492" s="8"/>
      <c r="AB492" s="8"/>
      <c r="AC492" s="6"/>
      <c r="AD492" s="8"/>
      <c r="AE492" s="8"/>
      <c r="AF492" s="9"/>
      <c r="AG492" s="10"/>
      <c r="AH492" s="14"/>
      <c r="AI492" s="14"/>
      <c r="AJ492" s="14"/>
      <c r="AK492" s="14"/>
      <c r="AL492" s="172"/>
      <c r="AS492" s="79"/>
      <c r="AT492" s="79"/>
      <c r="BA492" s="79"/>
    </row>
    <row r="493" spans="1:53" s="78" customFormat="1" x14ac:dyDescent="0.25">
      <c r="A493" s="6"/>
      <c r="B493" s="7"/>
      <c r="C493" s="8"/>
      <c r="D493" s="8"/>
      <c r="E493" s="8"/>
      <c r="F493" s="8"/>
      <c r="G493" s="8"/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  <c r="U493" s="8"/>
      <c r="V493" s="8"/>
      <c r="W493" s="8"/>
      <c r="X493" s="8"/>
      <c r="Y493" s="8"/>
      <c r="Z493" s="8"/>
      <c r="AA493" s="8"/>
      <c r="AB493" s="8"/>
      <c r="AC493" s="6"/>
      <c r="AD493" s="8"/>
      <c r="AE493" s="8"/>
      <c r="AF493" s="9"/>
      <c r="AG493" s="10"/>
      <c r="AH493" s="14"/>
      <c r="AI493" s="14"/>
      <c r="AJ493" s="14"/>
      <c r="AK493" s="14"/>
      <c r="AL493" s="172"/>
      <c r="AS493" s="79"/>
      <c r="AT493" s="79"/>
      <c r="BA493" s="79"/>
    </row>
    <row r="494" spans="1:53" s="78" customFormat="1" x14ac:dyDescent="0.25">
      <c r="A494" s="6"/>
      <c r="B494" s="7"/>
      <c r="C494" s="8"/>
      <c r="D494" s="8"/>
      <c r="E494" s="8"/>
      <c r="F494" s="8"/>
      <c r="G494" s="8"/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  <c r="U494" s="8"/>
      <c r="V494" s="8"/>
      <c r="W494" s="8"/>
      <c r="X494" s="8"/>
      <c r="Y494" s="8"/>
      <c r="Z494" s="8"/>
      <c r="AA494" s="8"/>
      <c r="AB494" s="8"/>
      <c r="AC494" s="6"/>
      <c r="AD494" s="8"/>
      <c r="AE494" s="8"/>
      <c r="AF494" s="9"/>
      <c r="AG494" s="10"/>
      <c r="AH494" s="14"/>
      <c r="AI494" s="14"/>
      <c r="AJ494" s="14"/>
      <c r="AK494" s="14"/>
      <c r="AL494" s="172"/>
      <c r="AS494" s="79"/>
      <c r="AT494" s="79"/>
      <c r="BA494" s="79"/>
    </row>
    <row r="495" spans="1:53" s="78" customFormat="1" x14ac:dyDescent="0.25">
      <c r="A495" s="6"/>
      <c r="B495" s="7"/>
      <c r="C495" s="8"/>
      <c r="D495" s="8"/>
      <c r="E495" s="8"/>
      <c r="F495" s="8"/>
      <c r="G495" s="8"/>
      <c r="H495" s="8"/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  <c r="U495" s="8"/>
      <c r="V495" s="8"/>
      <c r="W495" s="8"/>
      <c r="X495" s="8"/>
      <c r="Y495" s="8"/>
      <c r="Z495" s="8"/>
      <c r="AA495" s="8"/>
      <c r="AB495" s="8"/>
      <c r="AC495" s="6"/>
      <c r="AD495" s="8"/>
      <c r="AE495" s="8"/>
      <c r="AF495" s="9"/>
      <c r="AG495" s="10"/>
      <c r="AH495" s="14"/>
      <c r="AI495" s="14"/>
      <c r="AJ495" s="14"/>
      <c r="AK495" s="14"/>
      <c r="AL495" s="172"/>
      <c r="AS495" s="79"/>
      <c r="AT495" s="79"/>
      <c r="BA495" s="79"/>
    </row>
    <row r="496" spans="1:53" s="78" customFormat="1" x14ac:dyDescent="0.25">
      <c r="A496" s="6"/>
      <c r="B496" s="7"/>
      <c r="C496" s="8"/>
      <c r="D496" s="8"/>
      <c r="E496" s="8"/>
      <c r="F496" s="8"/>
      <c r="G496" s="8"/>
      <c r="H496" s="8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/>
      <c r="U496" s="8"/>
      <c r="V496" s="8"/>
      <c r="W496" s="8"/>
      <c r="X496" s="8"/>
      <c r="Y496" s="8"/>
      <c r="Z496" s="8"/>
      <c r="AA496" s="8"/>
      <c r="AB496" s="8"/>
      <c r="AC496" s="6"/>
      <c r="AD496" s="8"/>
      <c r="AE496" s="8"/>
      <c r="AF496" s="9"/>
      <c r="AG496" s="10"/>
      <c r="AH496" s="14"/>
      <c r="AI496" s="14"/>
      <c r="AJ496" s="14"/>
      <c r="AK496" s="14"/>
      <c r="AL496" s="172"/>
      <c r="AS496" s="79"/>
      <c r="AT496" s="79"/>
      <c r="BA496" s="79"/>
    </row>
    <row r="497" spans="1:53" s="78" customFormat="1" x14ac:dyDescent="0.25">
      <c r="A497" s="6"/>
      <c r="B497" s="7"/>
      <c r="C497" s="8"/>
      <c r="D497" s="8"/>
      <c r="E497" s="8"/>
      <c r="F497" s="8"/>
      <c r="G497" s="8"/>
      <c r="H497" s="8"/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8"/>
      <c r="U497" s="8"/>
      <c r="V497" s="8"/>
      <c r="W497" s="8"/>
      <c r="X497" s="8"/>
      <c r="Y497" s="8"/>
      <c r="Z497" s="8"/>
      <c r="AA497" s="8"/>
      <c r="AB497" s="8"/>
      <c r="AC497" s="6"/>
      <c r="AD497" s="8"/>
      <c r="AE497" s="8"/>
      <c r="AF497" s="9"/>
      <c r="AG497" s="10"/>
      <c r="AH497" s="14"/>
      <c r="AI497" s="14"/>
      <c r="AJ497" s="14"/>
      <c r="AK497" s="14"/>
      <c r="AL497" s="172"/>
      <c r="AS497" s="79"/>
      <c r="AT497" s="79"/>
      <c r="BA497" s="79"/>
    </row>
    <row r="498" spans="1:53" s="78" customFormat="1" x14ac:dyDescent="0.25">
      <c r="A498" s="6"/>
      <c r="B498" s="7"/>
      <c r="C498" s="8"/>
      <c r="D498" s="8"/>
      <c r="E498" s="8"/>
      <c r="F498" s="8"/>
      <c r="G498" s="8"/>
      <c r="H498" s="8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  <c r="U498" s="8"/>
      <c r="V498" s="8"/>
      <c r="W498" s="8"/>
      <c r="X498" s="8"/>
      <c r="Y498" s="8"/>
      <c r="Z498" s="8"/>
      <c r="AA498" s="8"/>
      <c r="AB498" s="8"/>
      <c r="AC498" s="6"/>
      <c r="AD498" s="8"/>
      <c r="AE498" s="8"/>
      <c r="AF498" s="9"/>
      <c r="AG498" s="10"/>
      <c r="AH498" s="14"/>
      <c r="AI498" s="14"/>
      <c r="AJ498" s="14"/>
      <c r="AK498" s="14"/>
      <c r="AL498" s="172"/>
      <c r="AS498" s="79"/>
      <c r="AT498" s="79"/>
      <c r="BA498" s="79"/>
    </row>
    <row r="499" spans="1:53" s="78" customFormat="1" x14ac:dyDescent="0.25">
      <c r="A499" s="6"/>
      <c r="B499" s="7"/>
      <c r="C499" s="8"/>
      <c r="D499" s="8"/>
      <c r="E499" s="8"/>
      <c r="F499" s="8"/>
      <c r="G499" s="8"/>
      <c r="H499" s="8"/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/>
      <c r="U499" s="8"/>
      <c r="V499" s="8"/>
      <c r="W499" s="8"/>
      <c r="X499" s="8"/>
      <c r="Y499" s="8"/>
      <c r="Z499" s="8"/>
      <c r="AA499" s="8"/>
      <c r="AB499" s="8"/>
      <c r="AC499" s="6"/>
      <c r="AD499" s="8"/>
      <c r="AE499" s="8"/>
      <c r="AF499" s="9"/>
      <c r="AG499" s="10"/>
      <c r="AH499" s="14"/>
      <c r="AI499" s="14"/>
      <c r="AJ499" s="14"/>
      <c r="AK499" s="14"/>
      <c r="AL499" s="172"/>
      <c r="AS499" s="79"/>
      <c r="AT499" s="79"/>
      <c r="BA499" s="79"/>
    </row>
    <row r="500" spans="1:53" s="78" customFormat="1" x14ac:dyDescent="0.25">
      <c r="A500" s="6"/>
      <c r="B500" s="7"/>
      <c r="C500" s="8"/>
      <c r="D500" s="8"/>
      <c r="E500" s="8"/>
      <c r="F500" s="8"/>
      <c r="G500" s="8"/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  <c r="U500" s="8"/>
      <c r="V500" s="8"/>
      <c r="W500" s="8"/>
      <c r="X500" s="8"/>
      <c r="Y500" s="8"/>
      <c r="Z500" s="8"/>
      <c r="AA500" s="8"/>
      <c r="AB500" s="8"/>
      <c r="AC500" s="6"/>
      <c r="AD500" s="8"/>
      <c r="AE500" s="8"/>
      <c r="AF500" s="9"/>
      <c r="AG500" s="10"/>
      <c r="AH500" s="14"/>
      <c r="AI500" s="14"/>
      <c r="AJ500" s="14"/>
      <c r="AK500" s="14"/>
      <c r="AL500" s="172"/>
      <c r="AS500" s="79"/>
      <c r="AT500" s="79"/>
      <c r="BA500" s="79"/>
    </row>
    <row r="501" spans="1:53" s="78" customFormat="1" x14ac:dyDescent="0.25">
      <c r="A501" s="6"/>
      <c r="B501" s="7"/>
      <c r="C501" s="8"/>
      <c r="D501" s="8"/>
      <c r="E501" s="8"/>
      <c r="F501" s="8"/>
      <c r="G501" s="8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  <c r="U501" s="8"/>
      <c r="V501" s="8"/>
      <c r="W501" s="8"/>
      <c r="X501" s="8"/>
      <c r="Y501" s="8"/>
      <c r="Z501" s="8"/>
      <c r="AA501" s="8"/>
      <c r="AB501" s="8"/>
      <c r="AC501" s="6"/>
      <c r="AD501" s="8"/>
      <c r="AE501" s="8"/>
      <c r="AF501" s="9"/>
      <c r="AG501" s="10"/>
      <c r="AH501" s="14"/>
      <c r="AI501" s="14"/>
      <c r="AJ501" s="14"/>
      <c r="AK501" s="14"/>
      <c r="AL501" s="172"/>
      <c r="AS501" s="79"/>
      <c r="AT501" s="79"/>
      <c r="BA501" s="79"/>
    </row>
    <row r="502" spans="1:53" s="78" customFormat="1" x14ac:dyDescent="0.25">
      <c r="A502" s="6"/>
      <c r="B502" s="7"/>
      <c r="C502" s="8"/>
      <c r="D502" s="8"/>
      <c r="E502" s="8"/>
      <c r="F502" s="8"/>
      <c r="G502" s="8"/>
      <c r="H502" s="8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/>
      <c r="U502" s="8"/>
      <c r="V502" s="8"/>
      <c r="W502" s="8"/>
      <c r="X502" s="8"/>
      <c r="Y502" s="8"/>
      <c r="Z502" s="8"/>
      <c r="AA502" s="8"/>
      <c r="AB502" s="8"/>
      <c r="AC502" s="6"/>
      <c r="AD502" s="8"/>
      <c r="AE502" s="8"/>
      <c r="AF502" s="9"/>
      <c r="AG502" s="10"/>
      <c r="AH502" s="14"/>
      <c r="AI502" s="14"/>
      <c r="AJ502" s="14"/>
      <c r="AK502" s="14"/>
      <c r="AL502" s="172"/>
      <c r="AS502" s="79"/>
      <c r="AT502" s="79"/>
      <c r="BA502" s="79"/>
    </row>
    <row r="503" spans="1:53" s="78" customFormat="1" x14ac:dyDescent="0.25">
      <c r="A503" s="6"/>
      <c r="B503" s="7"/>
      <c r="C503" s="8"/>
      <c r="D503" s="8"/>
      <c r="E503" s="8"/>
      <c r="F503" s="8"/>
      <c r="G503" s="8"/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  <c r="U503" s="8"/>
      <c r="V503" s="8"/>
      <c r="W503" s="8"/>
      <c r="X503" s="8"/>
      <c r="Y503" s="8"/>
      <c r="Z503" s="8"/>
      <c r="AA503" s="8"/>
      <c r="AB503" s="8"/>
      <c r="AC503" s="6"/>
      <c r="AD503" s="8"/>
      <c r="AE503" s="8"/>
      <c r="AF503" s="9"/>
      <c r="AG503" s="10"/>
      <c r="AH503" s="14"/>
      <c r="AI503" s="14"/>
      <c r="AJ503" s="14"/>
      <c r="AK503" s="14"/>
      <c r="AL503" s="172"/>
      <c r="AS503" s="79"/>
      <c r="AT503" s="79"/>
      <c r="BA503" s="79"/>
    </row>
    <row r="504" spans="1:53" s="78" customFormat="1" x14ac:dyDescent="0.25">
      <c r="A504" s="6"/>
      <c r="B504" s="7"/>
      <c r="C504" s="8"/>
      <c r="D504" s="8"/>
      <c r="E504" s="8"/>
      <c r="F504" s="8"/>
      <c r="G504" s="8"/>
      <c r="H504" s="8"/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  <c r="U504" s="8"/>
      <c r="V504" s="8"/>
      <c r="W504" s="8"/>
      <c r="X504" s="8"/>
      <c r="Y504" s="8"/>
      <c r="Z504" s="8"/>
      <c r="AA504" s="8"/>
      <c r="AB504" s="8"/>
      <c r="AC504" s="6"/>
      <c r="AD504" s="8"/>
      <c r="AE504" s="8"/>
      <c r="AF504" s="9"/>
      <c r="AG504" s="10"/>
      <c r="AH504" s="14"/>
      <c r="AI504" s="14"/>
      <c r="AJ504" s="14"/>
      <c r="AK504" s="14"/>
      <c r="AL504" s="172"/>
      <c r="AS504" s="79"/>
      <c r="AT504" s="79"/>
      <c r="BA504" s="79"/>
    </row>
    <row r="505" spans="1:53" s="78" customFormat="1" x14ac:dyDescent="0.25">
      <c r="A505" s="6"/>
      <c r="B505" s="7"/>
      <c r="C505" s="8"/>
      <c r="D505" s="8"/>
      <c r="E505" s="8"/>
      <c r="F505" s="8"/>
      <c r="G505" s="8"/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  <c r="U505" s="8"/>
      <c r="V505" s="8"/>
      <c r="W505" s="8"/>
      <c r="X505" s="8"/>
      <c r="Y505" s="8"/>
      <c r="Z505" s="8"/>
      <c r="AA505" s="8"/>
      <c r="AB505" s="8"/>
      <c r="AC505" s="6"/>
      <c r="AD505" s="8"/>
      <c r="AE505" s="8"/>
      <c r="AF505" s="9"/>
      <c r="AG505" s="10"/>
      <c r="AH505" s="14"/>
      <c r="AI505" s="14"/>
      <c r="AJ505" s="14"/>
      <c r="AK505" s="14"/>
      <c r="AL505" s="172"/>
      <c r="AS505" s="79"/>
      <c r="AT505" s="79"/>
      <c r="BA505" s="79"/>
    </row>
    <row r="506" spans="1:53" s="78" customFormat="1" x14ac:dyDescent="0.25">
      <c r="A506" s="6"/>
      <c r="B506" s="7"/>
      <c r="C506" s="8"/>
      <c r="D506" s="8"/>
      <c r="E506" s="8"/>
      <c r="F506" s="8"/>
      <c r="G506" s="8"/>
      <c r="H506" s="8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  <c r="U506" s="8"/>
      <c r="V506" s="8"/>
      <c r="W506" s="8"/>
      <c r="X506" s="8"/>
      <c r="Y506" s="8"/>
      <c r="Z506" s="8"/>
      <c r="AA506" s="8"/>
      <c r="AB506" s="8"/>
      <c r="AC506" s="6"/>
      <c r="AD506" s="8"/>
      <c r="AE506" s="8"/>
      <c r="AF506" s="9"/>
      <c r="AG506" s="10"/>
      <c r="AH506" s="14"/>
      <c r="AI506" s="14"/>
      <c r="AJ506" s="14"/>
      <c r="AK506" s="14"/>
      <c r="AL506" s="172"/>
      <c r="AS506" s="79"/>
      <c r="AT506" s="79"/>
      <c r="BA506" s="79"/>
    </row>
    <row r="507" spans="1:53" s="78" customFormat="1" x14ac:dyDescent="0.25">
      <c r="A507" s="6"/>
      <c r="B507" s="7"/>
      <c r="C507" s="8"/>
      <c r="D507" s="8"/>
      <c r="E507" s="8"/>
      <c r="F507" s="8"/>
      <c r="G507" s="8"/>
      <c r="H507" s="8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  <c r="U507" s="8"/>
      <c r="V507" s="8"/>
      <c r="W507" s="8"/>
      <c r="X507" s="8"/>
      <c r="Y507" s="8"/>
      <c r="Z507" s="8"/>
      <c r="AA507" s="8"/>
      <c r="AB507" s="8"/>
      <c r="AC507" s="6"/>
      <c r="AD507" s="8"/>
      <c r="AE507" s="8"/>
      <c r="AF507" s="9"/>
      <c r="AG507" s="10"/>
      <c r="AH507" s="14"/>
      <c r="AI507" s="14"/>
      <c r="AJ507" s="14"/>
      <c r="AK507" s="14"/>
      <c r="AL507" s="172"/>
      <c r="AS507" s="79"/>
      <c r="AT507" s="79"/>
      <c r="BA507" s="79"/>
    </row>
    <row r="508" spans="1:53" s="78" customFormat="1" x14ac:dyDescent="0.25">
      <c r="A508" s="6"/>
      <c r="B508" s="7"/>
      <c r="C508" s="8"/>
      <c r="D508" s="8"/>
      <c r="E508" s="8"/>
      <c r="F508" s="8"/>
      <c r="G508" s="8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  <c r="U508" s="8"/>
      <c r="V508" s="8"/>
      <c r="W508" s="8"/>
      <c r="X508" s="8"/>
      <c r="Y508" s="8"/>
      <c r="Z508" s="8"/>
      <c r="AA508" s="8"/>
      <c r="AB508" s="8"/>
      <c r="AC508" s="6"/>
      <c r="AD508" s="8"/>
      <c r="AE508" s="8"/>
      <c r="AF508" s="9"/>
      <c r="AG508" s="10"/>
      <c r="AH508" s="14"/>
      <c r="AI508" s="14"/>
      <c r="AJ508" s="14"/>
      <c r="AK508" s="14"/>
      <c r="AL508" s="172"/>
      <c r="AS508" s="79"/>
      <c r="AT508" s="79"/>
      <c r="BA508" s="79"/>
    </row>
    <row r="509" spans="1:53" s="78" customFormat="1" x14ac:dyDescent="0.25">
      <c r="A509" s="6"/>
      <c r="B509" s="7"/>
      <c r="C509" s="8"/>
      <c r="D509" s="8"/>
      <c r="E509" s="8"/>
      <c r="F509" s="8"/>
      <c r="G509" s="8"/>
      <c r="H509" s="8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  <c r="U509" s="8"/>
      <c r="V509" s="8"/>
      <c r="W509" s="8"/>
      <c r="X509" s="8"/>
      <c r="Y509" s="8"/>
      <c r="Z509" s="8"/>
      <c r="AA509" s="8"/>
      <c r="AB509" s="8"/>
      <c r="AC509" s="6"/>
      <c r="AD509" s="8"/>
      <c r="AE509" s="8"/>
      <c r="AF509" s="9"/>
      <c r="AG509" s="10"/>
      <c r="AH509" s="14"/>
      <c r="AI509" s="14"/>
      <c r="AJ509" s="14"/>
      <c r="AK509" s="14"/>
      <c r="AL509" s="172"/>
      <c r="AS509" s="79"/>
      <c r="AT509" s="79"/>
      <c r="BA509" s="79"/>
    </row>
    <row r="510" spans="1:53" s="78" customFormat="1" x14ac:dyDescent="0.25">
      <c r="A510" s="6"/>
      <c r="B510" s="7"/>
      <c r="C510" s="8"/>
      <c r="D510" s="8"/>
      <c r="E510" s="8"/>
      <c r="F510" s="8"/>
      <c r="G510" s="8"/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  <c r="U510" s="8"/>
      <c r="V510" s="8"/>
      <c r="W510" s="8"/>
      <c r="X510" s="8"/>
      <c r="Y510" s="8"/>
      <c r="Z510" s="8"/>
      <c r="AA510" s="8"/>
      <c r="AB510" s="8"/>
      <c r="AC510" s="6"/>
      <c r="AD510" s="8"/>
      <c r="AE510" s="8"/>
      <c r="AF510" s="9"/>
      <c r="AG510" s="10"/>
      <c r="AH510" s="14"/>
      <c r="AI510" s="14"/>
      <c r="AJ510" s="14"/>
      <c r="AK510" s="14"/>
      <c r="AL510" s="172"/>
      <c r="AS510" s="79"/>
      <c r="AT510" s="79"/>
      <c r="BA510" s="79"/>
    </row>
    <row r="511" spans="1:53" s="78" customFormat="1" x14ac:dyDescent="0.25">
      <c r="A511" s="6"/>
      <c r="B511" s="7"/>
      <c r="C511" s="8"/>
      <c r="D511" s="8"/>
      <c r="E511" s="8"/>
      <c r="F511" s="8"/>
      <c r="G511" s="8"/>
      <c r="H511" s="8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  <c r="U511" s="8"/>
      <c r="V511" s="8"/>
      <c r="W511" s="8"/>
      <c r="X511" s="8"/>
      <c r="Y511" s="8"/>
      <c r="Z511" s="8"/>
      <c r="AA511" s="8"/>
      <c r="AB511" s="8"/>
      <c r="AC511" s="6"/>
      <c r="AD511" s="8"/>
      <c r="AE511" s="8"/>
      <c r="AF511" s="9"/>
      <c r="AG511" s="10"/>
      <c r="AH511" s="14"/>
      <c r="AI511" s="14"/>
      <c r="AJ511" s="14"/>
      <c r="AK511" s="14"/>
      <c r="AL511" s="172"/>
      <c r="AS511" s="79"/>
      <c r="AT511" s="79"/>
      <c r="BA511" s="79"/>
    </row>
    <row r="512" spans="1:53" s="78" customFormat="1" x14ac:dyDescent="0.25">
      <c r="A512" s="6"/>
      <c r="B512" s="7"/>
      <c r="C512" s="8"/>
      <c r="D512" s="8"/>
      <c r="E512" s="8"/>
      <c r="F512" s="8"/>
      <c r="G512" s="8"/>
      <c r="H512" s="8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  <c r="U512" s="8"/>
      <c r="V512" s="8"/>
      <c r="W512" s="8"/>
      <c r="X512" s="8"/>
      <c r="Y512" s="8"/>
      <c r="Z512" s="8"/>
      <c r="AA512" s="8"/>
      <c r="AB512" s="8"/>
      <c r="AC512" s="6"/>
      <c r="AD512" s="8"/>
      <c r="AE512" s="8"/>
      <c r="AF512" s="9"/>
      <c r="AG512" s="10"/>
      <c r="AH512" s="14"/>
      <c r="AI512" s="14"/>
      <c r="AJ512" s="14"/>
      <c r="AK512" s="14"/>
      <c r="AL512" s="172"/>
      <c r="AS512" s="79"/>
      <c r="AT512" s="79"/>
      <c r="BA512" s="79"/>
    </row>
    <row r="513" spans="1:53" s="78" customFormat="1" x14ac:dyDescent="0.25">
      <c r="A513" s="6"/>
      <c r="B513" s="7"/>
      <c r="C513" s="8"/>
      <c r="D513" s="8"/>
      <c r="E513" s="8"/>
      <c r="F513" s="8"/>
      <c r="G513" s="8"/>
      <c r="H513" s="8"/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  <c r="U513" s="8"/>
      <c r="V513" s="8"/>
      <c r="W513" s="8"/>
      <c r="X513" s="8"/>
      <c r="Y513" s="8"/>
      <c r="Z513" s="8"/>
      <c r="AA513" s="8"/>
      <c r="AB513" s="8"/>
      <c r="AC513" s="6"/>
      <c r="AD513" s="8"/>
      <c r="AE513" s="8"/>
      <c r="AF513" s="9"/>
      <c r="AG513" s="10"/>
      <c r="AH513" s="14"/>
      <c r="AI513" s="14"/>
      <c r="AJ513" s="14"/>
      <c r="AK513" s="14"/>
      <c r="AL513" s="172"/>
      <c r="AS513" s="79"/>
      <c r="AT513" s="79"/>
      <c r="BA513" s="79"/>
    </row>
    <row r="514" spans="1:53" s="78" customFormat="1" x14ac:dyDescent="0.25">
      <c r="A514" s="6"/>
      <c r="B514" s="7"/>
      <c r="C514" s="8"/>
      <c r="D514" s="8"/>
      <c r="E514" s="8"/>
      <c r="F514" s="8"/>
      <c r="G514" s="8"/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  <c r="U514" s="8"/>
      <c r="V514" s="8"/>
      <c r="W514" s="8"/>
      <c r="X514" s="8"/>
      <c r="Y514" s="8"/>
      <c r="Z514" s="8"/>
      <c r="AA514" s="8"/>
      <c r="AB514" s="8"/>
      <c r="AC514" s="6"/>
      <c r="AD514" s="8"/>
      <c r="AE514" s="8"/>
      <c r="AF514" s="9"/>
      <c r="AG514" s="10"/>
      <c r="AH514" s="14"/>
      <c r="AI514" s="14"/>
      <c r="AJ514" s="14"/>
      <c r="AK514" s="14"/>
      <c r="AL514" s="172"/>
      <c r="AS514" s="79"/>
      <c r="AT514" s="79"/>
      <c r="BA514" s="79"/>
    </row>
    <row r="515" spans="1:53" s="78" customFormat="1" x14ac:dyDescent="0.25">
      <c r="A515" s="6"/>
      <c r="B515" s="7"/>
      <c r="C515" s="8"/>
      <c r="D515" s="8"/>
      <c r="E515" s="8"/>
      <c r="F515" s="8"/>
      <c r="G515" s="8"/>
      <c r="H515" s="8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  <c r="U515" s="8"/>
      <c r="V515" s="8"/>
      <c r="W515" s="8"/>
      <c r="X515" s="8"/>
      <c r="Y515" s="8"/>
      <c r="Z515" s="8"/>
      <c r="AA515" s="8"/>
      <c r="AB515" s="8"/>
      <c r="AC515" s="6"/>
      <c r="AD515" s="8"/>
      <c r="AE515" s="8"/>
      <c r="AF515" s="9"/>
      <c r="AG515" s="10"/>
      <c r="AH515" s="14"/>
      <c r="AI515" s="14"/>
      <c r="AJ515" s="14"/>
      <c r="AK515" s="14"/>
      <c r="AL515" s="172"/>
      <c r="AS515" s="79"/>
      <c r="AT515" s="79"/>
      <c r="BA515" s="79"/>
    </row>
    <row r="516" spans="1:53" s="78" customFormat="1" x14ac:dyDescent="0.25">
      <c r="A516" s="6"/>
      <c r="B516" s="7"/>
      <c r="C516" s="8"/>
      <c r="D516" s="8"/>
      <c r="E516" s="8"/>
      <c r="F516" s="8"/>
      <c r="G516" s="8"/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  <c r="U516" s="8"/>
      <c r="V516" s="8"/>
      <c r="W516" s="8"/>
      <c r="X516" s="8"/>
      <c r="Y516" s="8"/>
      <c r="Z516" s="8"/>
      <c r="AA516" s="8"/>
      <c r="AB516" s="8"/>
      <c r="AC516" s="6"/>
      <c r="AD516" s="8"/>
      <c r="AE516" s="8"/>
      <c r="AF516" s="9"/>
      <c r="AG516" s="10"/>
      <c r="AH516" s="14"/>
      <c r="AI516" s="14"/>
      <c r="AJ516" s="14"/>
      <c r="AK516" s="14"/>
      <c r="AL516" s="172"/>
      <c r="AS516" s="79"/>
      <c r="AT516" s="79"/>
      <c r="BA516" s="79"/>
    </row>
    <row r="517" spans="1:53" s="78" customFormat="1" x14ac:dyDescent="0.25">
      <c r="A517" s="6"/>
      <c r="B517" s="7"/>
      <c r="C517" s="8"/>
      <c r="D517" s="8"/>
      <c r="E517" s="8"/>
      <c r="F517" s="8"/>
      <c r="G517" s="8"/>
      <c r="H517" s="8"/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  <c r="U517" s="8"/>
      <c r="V517" s="8"/>
      <c r="W517" s="8"/>
      <c r="X517" s="8"/>
      <c r="Y517" s="8"/>
      <c r="Z517" s="8"/>
      <c r="AA517" s="8"/>
      <c r="AB517" s="8"/>
      <c r="AC517" s="6"/>
      <c r="AD517" s="8"/>
      <c r="AE517" s="8"/>
      <c r="AF517" s="9"/>
      <c r="AG517" s="10"/>
      <c r="AH517" s="14"/>
      <c r="AI517" s="14"/>
      <c r="AJ517" s="14"/>
      <c r="AK517" s="14"/>
      <c r="AL517" s="172"/>
      <c r="AS517" s="79"/>
      <c r="AT517" s="79"/>
      <c r="BA517" s="79"/>
    </row>
    <row r="518" spans="1:53" s="78" customFormat="1" x14ac:dyDescent="0.25">
      <c r="A518" s="6"/>
      <c r="B518" s="7"/>
      <c r="C518" s="8"/>
      <c r="D518" s="8"/>
      <c r="E518" s="8"/>
      <c r="F518" s="8"/>
      <c r="G518" s="8"/>
      <c r="H518" s="8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  <c r="U518" s="8"/>
      <c r="V518" s="8"/>
      <c r="W518" s="8"/>
      <c r="X518" s="8"/>
      <c r="Y518" s="8"/>
      <c r="Z518" s="8"/>
      <c r="AA518" s="8"/>
      <c r="AB518" s="8"/>
      <c r="AC518" s="6"/>
      <c r="AD518" s="8"/>
      <c r="AE518" s="8"/>
      <c r="AF518" s="9"/>
      <c r="AG518" s="10"/>
      <c r="AH518" s="14"/>
      <c r="AI518" s="14"/>
      <c r="AJ518" s="14"/>
      <c r="AK518" s="14"/>
      <c r="AL518" s="172"/>
      <c r="AS518" s="79"/>
      <c r="AT518" s="79"/>
      <c r="BA518" s="79"/>
    </row>
    <row r="519" spans="1:53" s="78" customFormat="1" x14ac:dyDescent="0.25">
      <c r="A519" s="6"/>
      <c r="B519" s="7"/>
      <c r="C519" s="8"/>
      <c r="D519" s="8"/>
      <c r="E519" s="8"/>
      <c r="F519" s="8"/>
      <c r="G519" s="8"/>
      <c r="H519" s="8"/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  <c r="U519" s="8"/>
      <c r="V519" s="8"/>
      <c r="W519" s="8"/>
      <c r="X519" s="8"/>
      <c r="Y519" s="8"/>
      <c r="Z519" s="8"/>
      <c r="AA519" s="8"/>
      <c r="AB519" s="8"/>
      <c r="AC519" s="6"/>
      <c r="AD519" s="8"/>
      <c r="AE519" s="8"/>
      <c r="AF519" s="9"/>
      <c r="AG519" s="10"/>
      <c r="AH519" s="14"/>
      <c r="AI519" s="14"/>
      <c r="AJ519" s="14"/>
      <c r="AK519" s="14"/>
      <c r="AL519" s="172"/>
      <c r="AS519" s="79"/>
      <c r="AT519" s="79"/>
      <c r="BA519" s="79"/>
    </row>
    <row r="520" spans="1:53" s="78" customFormat="1" x14ac:dyDescent="0.25">
      <c r="A520" s="6"/>
      <c r="B520" s="7"/>
      <c r="C520" s="8"/>
      <c r="D520" s="8"/>
      <c r="E520" s="8"/>
      <c r="F520" s="8"/>
      <c r="G520" s="8"/>
      <c r="H520" s="8"/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  <c r="U520" s="8"/>
      <c r="V520" s="8"/>
      <c r="W520" s="8"/>
      <c r="X520" s="8"/>
      <c r="Y520" s="8"/>
      <c r="Z520" s="8"/>
      <c r="AA520" s="8"/>
      <c r="AB520" s="8"/>
      <c r="AC520" s="6"/>
      <c r="AD520" s="8"/>
      <c r="AE520" s="8"/>
      <c r="AF520" s="9"/>
      <c r="AG520" s="10"/>
      <c r="AH520" s="14"/>
      <c r="AI520" s="14"/>
      <c r="AJ520" s="14"/>
      <c r="AK520" s="14"/>
      <c r="AL520" s="172"/>
      <c r="AS520" s="79"/>
      <c r="AT520" s="79"/>
      <c r="BA520" s="79"/>
    </row>
    <row r="521" spans="1:53" s="78" customFormat="1" x14ac:dyDescent="0.25">
      <c r="A521" s="6"/>
      <c r="B521" s="7"/>
      <c r="C521" s="8"/>
      <c r="D521" s="8"/>
      <c r="E521" s="8"/>
      <c r="F521" s="8"/>
      <c r="G521" s="8"/>
      <c r="H521" s="8"/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8"/>
      <c r="U521" s="8"/>
      <c r="V521" s="8"/>
      <c r="W521" s="8"/>
      <c r="X521" s="8"/>
      <c r="Y521" s="8"/>
      <c r="Z521" s="8"/>
      <c r="AA521" s="8"/>
      <c r="AB521" s="8"/>
      <c r="AC521" s="6"/>
      <c r="AD521" s="8"/>
      <c r="AE521" s="8"/>
      <c r="AF521" s="9"/>
      <c r="AG521" s="10"/>
      <c r="AH521" s="14"/>
      <c r="AI521" s="14"/>
      <c r="AJ521" s="14"/>
      <c r="AK521" s="14"/>
      <c r="AL521" s="172"/>
      <c r="AS521" s="79"/>
      <c r="AT521" s="79"/>
      <c r="BA521" s="79"/>
    </row>
    <row r="522" spans="1:53" s="78" customFormat="1" x14ac:dyDescent="0.25">
      <c r="A522" s="6"/>
      <c r="B522" s="7"/>
      <c r="C522" s="8"/>
      <c r="D522" s="8"/>
      <c r="E522" s="8"/>
      <c r="F522" s="8"/>
      <c r="G522" s="8"/>
      <c r="H522" s="8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  <c r="U522" s="8"/>
      <c r="V522" s="8"/>
      <c r="W522" s="8"/>
      <c r="X522" s="8"/>
      <c r="Y522" s="8"/>
      <c r="Z522" s="8"/>
      <c r="AA522" s="8"/>
      <c r="AB522" s="8"/>
      <c r="AC522" s="6"/>
      <c r="AD522" s="8"/>
      <c r="AE522" s="8"/>
      <c r="AF522" s="9"/>
      <c r="AG522" s="10"/>
      <c r="AH522" s="14"/>
      <c r="AI522" s="14"/>
      <c r="AJ522" s="14"/>
      <c r="AK522" s="14"/>
      <c r="AL522" s="172"/>
      <c r="AS522" s="79"/>
      <c r="AT522" s="79"/>
      <c r="BA522" s="79"/>
    </row>
    <row r="523" spans="1:53" s="78" customFormat="1" x14ac:dyDescent="0.25">
      <c r="A523" s="6"/>
      <c r="B523" s="7"/>
      <c r="C523" s="8"/>
      <c r="D523" s="8"/>
      <c r="E523" s="8"/>
      <c r="F523" s="8"/>
      <c r="G523" s="8"/>
      <c r="H523" s="8"/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  <c r="U523" s="8"/>
      <c r="V523" s="8"/>
      <c r="W523" s="8"/>
      <c r="X523" s="8"/>
      <c r="Y523" s="8"/>
      <c r="Z523" s="8"/>
      <c r="AA523" s="8"/>
      <c r="AB523" s="8"/>
      <c r="AC523" s="6"/>
      <c r="AD523" s="8"/>
      <c r="AE523" s="8"/>
      <c r="AF523" s="9"/>
      <c r="AG523" s="10"/>
      <c r="AH523" s="14"/>
      <c r="AI523" s="14"/>
      <c r="AJ523" s="14"/>
      <c r="AK523" s="14"/>
      <c r="AL523" s="172"/>
      <c r="AS523" s="79"/>
      <c r="AT523" s="79"/>
      <c r="BA523" s="79"/>
    </row>
    <row r="524" spans="1:53" s="78" customFormat="1" x14ac:dyDescent="0.25">
      <c r="A524" s="6"/>
      <c r="B524" s="7"/>
      <c r="C524" s="8"/>
      <c r="D524" s="8"/>
      <c r="E524" s="8"/>
      <c r="F524" s="8"/>
      <c r="G524" s="8"/>
      <c r="H524" s="8"/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8"/>
      <c r="U524" s="8"/>
      <c r="V524" s="8"/>
      <c r="W524" s="8"/>
      <c r="X524" s="8"/>
      <c r="Y524" s="8"/>
      <c r="Z524" s="8"/>
      <c r="AA524" s="8"/>
      <c r="AB524" s="8"/>
      <c r="AC524" s="6"/>
      <c r="AD524" s="8"/>
      <c r="AE524" s="8"/>
      <c r="AF524" s="9"/>
      <c r="AG524" s="10"/>
      <c r="AH524" s="14"/>
      <c r="AI524" s="14"/>
      <c r="AJ524" s="14"/>
      <c r="AK524" s="14"/>
      <c r="AL524" s="172"/>
      <c r="AS524" s="79"/>
      <c r="AT524" s="79"/>
      <c r="BA524" s="79"/>
    </row>
    <row r="525" spans="1:53" s="78" customFormat="1" x14ac:dyDescent="0.25">
      <c r="A525" s="6"/>
      <c r="B525" s="7"/>
      <c r="C525" s="8"/>
      <c r="D525" s="8"/>
      <c r="E525" s="8"/>
      <c r="F525" s="8"/>
      <c r="G525" s="8"/>
      <c r="H525" s="8"/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8"/>
      <c r="U525" s="8"/>
      <c r="V525" s="8"/>
      <c r="W525" s="8"/>
      <c r="X525" s="8"/>
      <c r="Y525" s="8"/>
      <c r="Z525" s="8"/>
      <c r="AA525" s="8"/>
      <c r="AB525" s="8"/>
      <c r="AC525" s="6"/>
      <c r="AD525" s="8"/>
      <c r="AE525" s="8"/>
      <c r="AF525" s="9"/>
      <c r="AG525" s="10"/>
      <c r="AH525" s="14"/>
      <c r="AI525" s="14"/>
      <c r="AJ525" s="14"/>
      <c r="AK525" s="14"/>
      <c r="AL525" s="172"/>
      <c r="AS525" s="79"/>
      <c r="AT525" s="79"/>
      <c r="BA525" s="79"/>
    </row>
    <row r="526" spans="1:53" s="78" customFormat="1" x14ac:dyDescent="0.25">
      <c r="A526" s="6"/>
      <c r="B526" s="7"/>
      <c r="C526" s="8"/>
      <c r="D526" s="8"/>
      <c r="E526" s="8"/>
      <c r="F526" s="8"/>
      <c r="G526" s="8"/>
      <c r="H526" s="8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  <c r="U526" s="8"/>
      <c r="V526" s="8"/>
      <c r="W526" s="8"/>
      <c r="X526" s="8"/>
      <c r="Y526" s="8"/>
      <c r="Z526" s="8"/>
      <c r="AA526" s="8"/>
      <c r="AB526" s="8"/>
      <c r="AC526" s="6"/>
      <c r="AD526" s="8"/>
      <c r="AE526" s="8"/>
      <c r="AF526" s="9"/>
      <c r="AG526" s="10"/>
      <c r="AH526" s="14"/>
      <c r="AI526" s="14"/>
      <c r="AJ526" s="14"/>
      <c r="AK526" s="14"/>
      <c r="AL526" s="172"/>
      <c r="AS526" s="79"/>
      <c r="AT526" s="79"/>
      <c r="BA526" s="79"/>
    </row>
    <row r="527" spans="1:53" s="78" customFormat="1" x14ac:dyDescent="0.25">
      <c r="A527" s="6"/>
      <c r="B527" s="7"/>
      <c r="C527" s="8"/>
      <c r="D527" s="8"/>
      <c r="E527" s="8"/>
      <c r="F527" s="8"/>
      <c r="G527" s="8"/>
      <c r="H527" s="8"/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  <c r="U527" s="8"/>
      <c r="V527" s="8"/>
      <c r="W527" s="8"/>
      <c r="X527" s="8"/>
      <c r="Y527" s="8"/>
      <c r="Z527" s="8"/>
      <c r="AA527" s="8"/>
      <c r="AB527" s="8"/>
      <c r="AC527" s="6"/>
      <c r="AD527" s="8"/>
      <c r="AE527" s="8"/>
      <c r="AF527" s="9"/>
      <c r="AG527" s="10"/>
      <c r="AH527" s="14"/>
      <c r="AI527" s="14"/>
      <c r="AJ527" s="14"/>
      <c r="AK527" s="14"/>
      <c r="AL527" s="172"/>
      <c r="AS527" s="79"/>
      <c r="AT527" s="79"/>
      <c r="BA527" s="79"/>
    </row>
    <row r="528" spans="1:53" s="78" customFormat="1" x14ac:dyDescent="0.25">
      <c r="A528" s="6"/>
      <c r="B528" s="7"/>
      <c r="C528" s="8"/>
      <c r="D528" s="8"/>
      <c r="E528" s="8"/>
      <c r="F528" s="8"/>
      <c r="G528" s="8"/>
      <c r="H528" s="8"/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  <c r="U528" s="8"/>
      <c r="V528" s="8"/>
      <c r="W528" s="8"/>
      <c r="X528" s="8"/>
      <c r="Y528" s="8"/>
      <c r="Z528" s="8"/>
      <c r="AA528" s="8"/>
      <c r="AB528" s="8"/>
      <c r="AC528" s="6"/>
      <c r="AD528" s="8"/>
      <c r="AE528" s="8"/>
      <c r="AF528" s="9"/>
      <c r="AG528" s="10"/>
      <c r="AH528" s="14"/>
      <c r="AI528" s="14"/>
      <c r="AJ528" s="14"/>
      <c r="AK528" s="14"/>
      <c r="AL528" s="172"/>
      <c r="AS528" s="79"/>
      <c r="AT528" s="79"/>
      <c r="BA528" s="79"/>
    </row>
    <row r="529" spans="1:53" s="78" customFormat="1" x14ac:dyDescent="0.25">
      <c r="A529" s="6"/>
      <c r="B529" s="7"/>
      <c r="C529" s="8"/>
      <c r="D529" s="8"/>
      <c r="E529" s="8"/>
      <c r="F529" s="8"/>
      <c r="G529" s="8"/>
      <c r="H529" s="8"/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  <c r="U529" s="8"/>
      <c r="V529" s="8"/>
      <c r="W529" s="8"/>
      <c r="X529" s="8"/>
      <c r="Y529" s="8"/>
      <c r="Z529" s="8"/>
      <c r="AA529" s="8"/>
      <c r="AB529" s="8"/>
      <c r="AC529" s="6"/>
      <c r="AD529" s="8"/>
      <c r="AE529" s="8"/>
      <c r="AF529" s="9"/>
      <c r="AG529" s="10"/>
      <c r="AH529" s="14"/>
      <c r="AI529" s="14"/>
      <c r="AJ529" s="14"/>
      <c r="AK529" s="14"/>
      <c r="AL529" s="172"/>
      <c r="AS529" s="79"/>
      <c r="AT529" s="79"/>
      <c r="BA529" s="79"/>
    </row>
    <row r="530" spans="1:53" s="78" customFormat="1" x14ac:dyDescent="0.25">
      <c r="A530" s="6"/>
      <c r="B530" s="7"/>
      <c r="C530" s="8"/>
      <c r="D530" s="8"/>
      <c r="E530" s="8"/>
      <c r="F530" s="8"/>
      <c r="G530" s="8"/>
      <c r="H530" s="8"/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8"/>
      <c r="U530" s="8"/>
      <c r="V530" s="8"/>
      <c r="W530" s="8"/>
      <c r="X530" s="8"/>
      <c r="Y530" s="8"/>
      <c r="Z530" s="8"/>
      <c r="AA530" s="8"/>
      <c r="AB530" s="8"/>
      <c r="AC530" s="6"/>
      <c r="AD530" s="8"/>
      <c r="AE530" s="8"/>
      <c r="AF530" s="9"/>
      <c r="AG530" s="10"/>
      <c r="AH530" s="14"/>
      <c r="AI530" s="14"/>
      <c r="AJ530" s="14"/>
      <c r="AK530" s="14"/>
      <c r="AL530" s="172"/>
      <c r="AS530" s="79"/>
      <c r="AT530" s="79"/>
      <c r="BA530" s="79"/>
    </row>
    <row r="531" spans="1:53" s="78" customFormat="1" x14ac:dyDescent="0.25">
      <c r="A531" s="6"/>
      <c r="B531" s="7"/>
      <c r="C531" s="8"/>
      <c r="D531" s="8"/>
      <c r="E531" s="8"/>
      <c r="F531" s="8"/>
      <c r="G531" s="8"/>
      <c r="H531" s="8"/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8"/>
      <c r="U531" s="8"/>
      <c r="V531" s="8"/>
      <c r="W531" s="8"/>
      <c r="X531" s="8"/>
      <c r="Y531" s="8"/>
      <c r="Z531" s="8"/>
      <c r="AA531" s="8"/>
      <c r="AB531" s="8"/>
      <c r="AC531" s="6"/>
      <c r="AD531" s="8"/>
      <c r="AE531" s="8"/>
      <c r="AF531" s="9"/>
      <c r="AG531" s="10"/>
      <c r="AH531" s="14"/>
      <c r="AI531" s="14"/>
      <c r="AJ531" s="14"/>
      <c r="AK531" s="14"/>
      <c r="AL531" s="172"/>
      <c r="AS531" s="79"/>
      <c r="AT531" s="79"/>
      <c r="BA531" s="79"/>
    </row>
    <row r="532" spans="1:53" s="78" customFormat="1" x14ac:dyDescent="0.25">
      <c r="A532" s="6"/>
      <c r="B532" s="7"/>
      <c r="C532" s="8"/>
      <c r="D532" s="8"/>
      <c r="E532" s="8"/>
      <c r="F532" s="8"/>
      <c r="G532" s="8"/>
      <c r="H532" s="8"/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8"/>
      <c r="U532" s="8"/>
      <c r="V532" s="8"/>
      <c r="W532" s="8"/>
      <c r="X532" s="8"/>
      <c r="Y532" s="8"/>
      <c r="Z532" s="8"/>
      <c r="AA532" s="8"/>
      <c r="AB532" s="8"/>
      <c r="AC532" s="6"/>
      <c r="AD532" s="8"/>
      <c r="AE532" s="8"/>
      <c r="AF532" s="9"/>
      <c r="AG532" s="10"/>
      <c r="AH532" s="14"/>
      <c r="AI532" s="14"/>
      <c r="AJ532" s="14"/>
      <c r="AK532" s="14"/>
      <c r="AL532" s="172"/>
      <c r="AS532" s="79"/>
      <c r="AT532" s="79"/>
      <c r="BA532" s="79"/>
    </row>
    <row r="533" spans="1:53" s="78" customFormat="1" x14ac:dyDescent="0.25">
      <c r="A533" s="6"/>
      <c r="B533" s="7"/>
      <c r="C533" s="8"/>
      <c r="D533" s="8"/>
      <c r="E533" s="8"/>
      <c r="F533" s="8"/>
      <c r="G533" s="8"/>
      <c r="H533" s="8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  <c r="U533" s="8"/>
      <c r="V533" s="8"/>
      <c r="W533" s="8"/>
      <c r="X533" s="8"/>
      <c r="Y533" s="8"/>
      <c r="Z533" s="8"/>
      <c r="AA533" s="8"/>
      <c r="AB533" s="8"/>
      <c r="AC533" s="6"/>
      <c r="AD533" s="8"/>
      <c r="AE533" s="8"/>
      <c r="AF533" s="9"/>
      <c r="AG533" s="10"/>
      <c r="AH533" s="14"/>
      <c r="AI533" s="14"/>
      <c r="AJ533" s="14"/>
      <c r="AK533" s="14"/>
      <c r="AL533" s="172"/>
      <c r="AS533" s="79"/>
      <c r="AT533" s="79"/>
      <c r="BA533" s="79"/>
    </row>
    <row r="534" spans="1:53" s="78" customFormat="1" x14ac:dyDescent="0.25">
      <c r="A534" s="6"/>
      <c r="B534" s="7"/>
      <c r="C534" s="8"/>
      <c r="D534" s="8"/>
      <c r="E534" s="8"/>
      <c r="F534" s="8"/>
      <c r="G534" s="8"/>
      <c r="H534" s="8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  <c r="U534" s="8"/>
      <c r="V534" s="8"/>
      <c r="W534" s="8"/>
      <c r="X534" s="8"/>
      <c r="Y534" s="8"/>
      <c r="Z534" s="8"/>
      <c r="AA534" s="8"/>
      <c r="AB534" s="8"/>
      <c r="AC534" s="6"/>
      <c r="AD534" s="8"/>
      <c r="AE534" s="8"/>
      <c r="AF534" s="9"/>
      <c r="AG534" s="10"/>
      <c r="AH534" s="14"/>
      <c r="AI534" s="14"/>
      <c r="AJ534" s="14"/>
      <c r="AK534" s="14"/>
      <c r="AL534" s="172"/>
      <c r="AS534" s="79"/>
      <c r="AT534" s="79"/>
      <c r="BA534" s="79"/>
    </row>
    <row r="535" spans="1:53" s="78" customFormat="1" x14ac:dyDescent="0.25">
      <c r="A535" s="6"/>
      <c r="B535" s="7"/>
      <c r="C535" s="8"/>
      <c r="D535" s="8"/>
      <c r="E535" s="8"/>
      <c r="F535" s="8"/>
      <c r="G535" s="8"/>
      <c r="H535" s="8"/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  <c r="U535" s="8"/>
      <c r="V535" s="8"/>
      <c r="W535" s="8"/>
      <c r="X535" s="8"/>
      <c r="Y535" s="8"/>
      <c r="Z535" s="8"/>
      <c r="AA535" s="8"/>
      <c r="AB535" s="8"/>
      <c r="AC535" s="6"/>
      <c r="AD535" s="8"/>
      <c r="AE535" s="8"/>
      <c r="AF535" s="9"/>
      <c r="AG535" s="10"/>
      <c r="AH535" s="14"/>
      <c r="AI535" s="14"/>
      <c r="AJ535" s="14"/>
      <c r="AK535" s="14"/>
      <c r="AL535" s="172"/>
      <c r="AS535" s="79"/>
      <c r="AT535" s="79"/>
      <c r="BA535" s="79"/>
    </row>
    <row r="536" spans="1:53" s="78" customFormat="1" x14ac:dyDescent="0.25">
      <c r="A536" s="6"/>
      <c r="B536" s="7"/>
      <c r="C536" s="8"/>
      <c r="D536" s="8"/>
      <c r="E536" s="8"/>
      <c r="F536" s="8"/>
      <c r="G536" s="8"/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  <c r="U536" s="8"/>
      <c r="V536" s="8"/>
      <c r="W536" s="8"/>
      <c r="X536" s="8"/>
      <c r="Y536" s="8"/>
      <c r="Z536" s="8"/>
      <c r="AA536" s="8"/>
      <c r="AB536" s="8"/>
      <c r="AC536" s="6"/>
      <c r="AD536" s="8"/>
      <c r="AE536" s="8"/>
      <c r="AF536" s="9"/>
      <c r="AG536" s="10"/>
      <c r="AH536" s="14"/>
      <c r="AI536" s="14"/>
      <c r="AJ536" s="14"/>
      <c r="AK536" s="14"/>
      <c r="AL536" s="172"/>
      <c r="AS536" s="79"/>
      <c r="AT536" s="79"/>
      <c r="BA536" s="79"/>
    </row>
    <row r="537" spans="1:53" s="78" customFormat="1" x14ac:dyDescent="0.25">
      <c r="A537" s="6"/>
      <c r="B537" s="7"/>
      <c r="C537" s="8"/>
      <c r="D537" s="8"/>
      <c r="E537" s="8"/>
      <c r="F537" s="8"/>
      <c r="G537" s="8"/>
      <c r="H537" s="8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  <c r="U537" s="8"/>
      <c r="V537" s="8"/>
      <c r="W537" s="8"/>
      <c r="X537" s="8"/>
      <c r="Y537" s="8"/>
      <c r="Z537" s="8"/>
      <c r="AA537" s="8"/>
      <c r="AB537" s="8"/>
      <c r="AC537" s="6"/>
      <c r="AD537" s="8"/>
      <c r="AE537" s="8"/>
      <c r="AF537" s="9"/>
      <c r="AG537" s="10"/>
      <c r="AH537" s="14"/>
      <c r="AI537" s="14"/>
      <c r="AJ537" s="14"/>
      <c r="AK537" s="14"/>
      <c r="AL537" s="172"/>
      <c r="AS537" s="79"/>
      <c r="AT537" s="79"/>
      <c r="BA537" s="79"/>
    </row>
    <row r="538" spans="1:53" s="78" customFormat="1" x14ac:dyDescent="0.25">
      <c r="A538" s="6"/>
      <c r="B538" s="7"/>
      <c r="C538" s="8"/>
      <c r="D538" s="8"/>
      <c r="E538" s="8"/>
      <c r="F538" s="8"/>
      <c r="G538" s="8"/>
      <c r="H538" s="8"/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8"/>
      <c r="U538" s="8"/>
      <c r="V538" s="8"/>
      <c r="W538" s="8"/>
      <c r="X538" s="8"/>
      <c r="Y538" s="8"/>
      <c r="Z538" s="8"/>
      <c r="AA538" s="8"/>
      <c r="AB538" s="8"/>
      <c r="AC538" s="6"/>
      <c r="AD538" s="8"/>
      <c r="AE538" s="8"/>
      <c r="AF538" s="9"/>
      <c r="AG538" s="10"/>
      <c r="AH538" s="14"/>
      <c r="AI538" s="14"/>
      <c r="AJ538" s="14"/>
      <c r="AK538" s="14"/>
      <c r="AL538" s="172"/>
      <c r="AS538" s="79"/>
      <c r="AT538" s="79"/>
      <c r="BA538" s="79"/>
    </row>
    <row r="539" spans="1:53" s="78" customFormat="1" x14ac:dyDescent="0.25">
      <c r="A539" s="6"/>
      <c r="B539" s="7"/>
      <c r="C539" s="8"/>
      <c r="D539" s="8"/>
      <c r="E539" s="8"/>
      <c r="F539" s="8"/>
      <c r="G539" s="8"/>
      <c r="H539" s="8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/>
      <c r="U539" s="8"/>
      <c r="V539" s="8"/>
      <c r="W539" s="8"/>
      <c r="X539" s="8"/>
      <c r="Y539" s="8"/>
      <c r="Z539" s="8"/>
      <c r="AA539" s="8"/>
      <c r="AB539" s="8"/>
      <c r="AC539" s="6"/>
      <c r="AD539" s="8"/>
      <c r="AE539" s="8"/>
      <c r="AF539" s="9"/>
      <c r="AG539" s="10"/>
      <c r="AH539" s="14"/>
      <c r="AI539" s="14"/>
      <c r="AJ539" s="14"/>
      <c r="AK539" s="14"/>
      <c r="AL539" s="172"/>
      <c r="AS539" s="79"/>
      <c r="AT539" s="79"/>
      <c r="BA539" s="79"/>
    </row>
    <row r="540" spans="1:53" s="78" customFormat="1" x14ac:dyDescent="0.25">
      <c r="A540" s="6"/>
      <c r="B540" s="7"/>
      <c r="C540" s="8"/>
      <c r="D540" s="8"/>
      <c r="E540" s="8"/>
      <c r="F540" s="8"/>
      <c r="G540" s="8"/>
      <c r="H540" s="8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/>
      <c r="U540" s="8"/>
      <c r="V540" s="8"/>
      <c r="W540" s="8"/>
      <c r="X540" s="8"/>
      <c r="Y540" s="8"/>
      <c r="Z540" s="8"/>
      <c r="AA540" s="8"/>
      <c r="AB540" s="8"/>
      <c r="AC540" s="6"/>
      <c r="AD540" s="8"/>
      <c r="AE540" s="8"/>
      <c r="AF540" s="9"/>
      <c r="AG540" s="10"/>
      <c r="AH540" s="14"/>
      <c r="AI540" s="14"/>
      <c r="AJ540" s="14"/>
      <c r="AK540" s="14"/>
      <c r="AL540" s="172"/>
      <c r="AS540" s="79"/>
      <c r="AT540" s="79"/>
      <c r="BA540" s="79"/>
    </row>
    <row r="541" spans="1:53" s="78" customFormat="1" x14ac:dyDescent="0.25">
      <c r="A541" s="6"/>
      <c r="B541" s="7"/>
      <c r="C541" s="8"/>
      <c r="D541" s="8"/>
      <c r="E541" s="8"/>
      <c r="F541" s="8"/>
      <c r="G541" s="8"/>
      <c r="H541" s="8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  <c r="U541" s="8"/>
      <c r="V541" s="8"/>
      <c r="W541" s="8"/>
      <c r="X541" s="8"/>
      <c r="Y541" s="8"/>
      <c r="Z541" s="8"/>
      <c r="AA541" s="8"/>
      <c r="AB541" s="8"/>
      <c r="AC541" s="6"/>
      <c r="AD541" s="8"/>
      <c r="AE541" s="8"/>
      <c r="AF541" s="9"/>
      <c r="AG541" s="10"/>
      <c r="AH541" s="14"/>
      <c r="AI541" s="14"/>
      <c r="AJ541" s="14"/>
      <c r="AK541" s="14"/>
      <c r="AL541" s="172"/>
      <c r="AS541" s="79"/>
      <c r="AT541" s="79"/>
      <c r="BA541" s="79"/>
    </row>
    <row r="542" spans="1:53" s="78" customFormat="1" x14ac:dyDescent="0.25">
      <c r="A542" s="6"/>
      <c r="B542" s="7"/>
      <c r="C542" s="8"/>
      <c r="D542" s="8"/>
      <c r="E542" s="8"/>
      <c r="F542" s="8"/>
      <c r="G542" s="8"/>
      <c r="H542" s="8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  <c r="U542" s="8"/>
      <c r="V542" s="8"/>
      <c r="W542" s="8"/>
      <c r="X542" s="8"/>
      <c r="Y542" s="8"/>
      <c r="Z542" s="8"/>
      <c r="AA542" s="8"/>
      <c r="AB542" s="8"/>
      <c r="AC542" s="6"/>
      <c r="AD542" s="8"/>
      <c r="AE542" s="8"/>
      <c r="AF542" s="9"/>
      <c r="AG542" s="10"/>
      <c r="AH542" s="14"/>
      <c r="AI542" s="14"/>
      <c r="AJ542" s="14"/>
      <c r="AK542" s="14"/>
      <c r="AL542" s="172"/>
      <c r="AS542" s="79"/>
      <c r="AT542" s="79"/>
      <c r="BA542" s="79"/>
    </row>
    <row r="543" spans="1:53" s="78" customFormat="1" x14ac:dyDescent="0.25">
      <c r="A543" s="6"/>
      <c r="B543" s="7"/>
      <c r="C543" s="8"/>
      <c r="D543" s="8"/>
      <c r="E543" s="8"/>
      <c r="F543" s="8"/>
      <c r="G543" s="8"/>
      <c r="H543" s="8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  <c r="U543" s="8"/>
      <c r="V543" s="8"/>
      <c r="W543" s="8"/>
      <c r="X543" s="8"/>
      <c r="Y543" s="8"/>
      <c r="Z543" s="8"/>
      <c r="AA543" s="8"/>
      <c r="AB543" s="8"/>
      <c r="AC543" s="6"/>
      <c r="AD543" s="8"/>
      <c r="AE543" s="8"/>
      <c r="AF543" s="9"/>
      <c r="AG543" s="10"/>
      <c r="AH543" s="14"/>
      <c r="AI543" s="14"/>
      <c r="AJ543" s="14"/>
      <c r="AK543" s="14"/>
      <c r="AL543" s="172"/>
      <c r="AS543" s="79"/>
      <c r="AT543" s="79"/>
      <c r="BA543" s="79"/>
    </row>
    <row r="544" spans="1:53" s="78" customFormat="1" x14ac:dyDescent="0.25">
      <c r="A544" s="6"/>
      <c r="B544" s="7"/>
      <c r="C544" s="8"/>
      <c r="D544" s="8"/>
      <c r="E544" s="8"/>
      <c r="F544" s="8"/>
      <c r="G544" s="8"/>
      <c r="H544" s="8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  <c r="U544" s="8"/>
      <c r="V544" s="8"/>
      <c r="W544" s="8"/>
      <c r="X544" s="8"/>
      <c r="Y544" s="8"/>
      <c r="Z544" s="8"/>
      <c r="AA544" s="8"/>
      <c r="AB544" s="8"/>
      <c r="AC544" s="6"/>
      <c r="AD544" s="8"/>
      <c r="AE544" s="8"/>
      <c r="AF544" s="9"/>
      <c r="AG544" s="10"/>
      <c r="AH544" s="14"/>
      <c r="AI544" s="14"/>
      <c r="AJ544" s="14"/>
      <c r="AK544" s="14"/>
      <c r="AL544" s="172"/>
      <c r="AS544" s="79"/>
      <c r="AT544" s="79"/>
      <c r="BA544" s="79"/>
    </row>
    <row r="545" spans="1:53" s="78" customFormat="1" x14ac:dyDescent="0.25">
      <c r="A545" s="6"/>
      <c r="B545" s="7"/>
      <c r="C545" s="8"/>
      <c r="D545" s="8"/>
      <c r="E545" s="8"/>
      <c r="F545" s="8"/>
      <c r="G545" s="8"/>
      <c r="H545" s="8"/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  <c r="U545" s="8"/>
      <c r="V545" s="8"/>
      <c r="W545" s="8"/>
      <c r="X545" s="8"/>
      <c r="Y545" s="8"/>
      <c r="Z545" s="8"/>
      <c r="AA545" s="8"/>
      <c r="AB545" s="8"/>
      <c r="AC545" s="6"/>
      <c r="AD545" s="8"/>
      <c r="AE545" s="8"/>
      <c r="AF545" s="9"/>
      <c r="AG545" s="10"/>
      <c r="AH545" s="14"/>
      <c r="AI545" s="14"/>
      <c r="AJ545" s="14"/>
      <c r="AK545" s="14"/>
      <c r="AL545" s="172"/>
      <c r="AS545" s="79"/>
      <c r="AT545" s="79"/>
      <c r="BA545" s="79"/>
    </row>
    <row r="546" spans="1:53" s="78" customFormat="1" x14ac:dyDescent="0.25">
      <c r="A546" s="6"/>
      <c r="B546" s="7"/>
      <c r="C546" s="8"/>
      <c r="D546" s="8"/>
      <c r="E546" s="8"/>
      <c r="F546" s="8"/>
      <c r="G546" s="8"/>
      <c r="H546" s="8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  <c r="U546" s="8"/>
      <c r="V546" s="8"/>
      <c r="W546" s="8"/>
      <c r="X546" s="8"/>
      <c r="Y546" s="8"/>
      <c r="Z546" s="8"/>
      <c r="AA546" s="8"/>
      <c r="AB546" s="8"/>
      <c r="AC546" s="6"/>
      <c r="AD546" s="8"/>
      <c r="AE546" s="8"/>
      <c r="AF546" s="9"/>
      <c r="AG546" s="10"/>
      <c r="AH546" s="14"/>
      <c r="AI546" s="14"/>
      <c r="AJ546" s="14"/>
      <c r="AK546" s="14"/>
      <c r="AL546" s="172"/>
      <c r="AS546" s="79"/>
      <c r="AT546" s="79"/>
      <c r="BA546" s="79"/>
    </row>
    <row r="547" spans="1:53" s="78" customFormat="1" x14ac:dyDescent="0.25">
      <c r="A547" s="6"/>
      <c r="B547" s="7"/>
      <c r="C547" s="8"/>
      <c r="D547" s="8"/>
      <c r="E547" s="8"/>
      <c r="F547" s="8"/>
      <c r="G547" s="8"/>
      <c r="H547" s="8"/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8"/>
      <c r="U547" s="8"/>
      <c r="V547" s="8"/>
      <c r="W547" s="8"/>
      <c r="X547" s="8"/>
      <c r="Y547" s="8"/>
      <c r="Z547" s="8"/>
      <c r="AA547" s="8"/>
      <c r="AB547" s="8"/>
      <c r="AC547" s="6"/>
      <c r="AD547" s="8"/>
      <c r="AE547" s="8"/>
      <c r="AF547" s="9"/>
      <c r="AG547" s="10"/>
      <c r="AH547" s="14"/>
      <c r="AI547" s="14"/>
      <c r="AJ547" s="14"/>
      <c r="AK547" s="14"/>
      <c r="AL547" s="172"/>
      <c r="AS547" s="79"/>
      <c r="AT547" s="79"/>
      <c r="BA547" s="79"/>
    </row>
    <row r="548" spans="1:53" s="78" customFormat="1" x14ac:dyDescent="0.25">
      <c r="A548" s="6"/>
      <c r="B548" s="7"/>
      <c r="C548" s="8"/>
      <c r="D548" s="8"/>
      <c r="E548" s="8"/>
      <c r="F548" s="8"/>
      <c r="G548" s="8"/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  <c r="U548" s="8"/>
      <c r="V548" s="8"/>
      <c r="W548" s="8"/>
      <c r="X548" s="8"/>
      <c r="Y548" s="8"/>
      <c r="Z548" s="8"/>
      <c r="AA548" s="8"/>
      <c r="AB548" s="8"/>
      <c r="AC548" s="6"/>
      <c r="AD548" s="8"/>
      <c r="AE548" s="8"/>
      <c r="AF548" s="9"/>
      <c r="AG548" s="10"/>
      <c r="AH548" s="14"/>
      <c r="AI548" s="14"/>
      <c r="AJ548" s="14"/>
      <c r="AK548" s="14"/>
      <c r="AL548" s="172"/>
      <c r="AS548" s="79"/>
      <c r="AT548" s="79"/>
      <c r="BA548" s="79"/>
    </row>
    <row r="549" spans="1:53" s="78" customFormat="1" x14ac:dyDescent="0.25">
      <c r="A549" s="6"/>
      <c r="B549" s="7"/>
      <c r="C549" s="8"/>
      <c r="D549" s="8"/>
      <c r="E549" s="8"/>
      <c r="F549" s="8"/>
      <c r="G549" s="8"/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  <c r="U549" s="8"/>
      <c r="V549" s="8"/>
      <c r="W549" s="8"/>
      <c r="X549" s="8"/>
      <c r="Y549" s="8"/>
      <c r="Z549" s="8"/>
      <c r="AA549" s="8"/>
      <c r="AB549" s="8"/>
      <c r="AC549" s="6"/>
      <c r="AD549" s="8"/>
      <c r="AE549" s="8"/>
      <c r="AF549" s="9"/>
      <c r="AG549" s="10"/>
      <c r="AH549" s="14"/>
      <c r="AI549" s="14"/>
      <c r="AJ549" s="14"/>
      <c r="AK549" s="14"/>
      <c r="AL549" s="172"/>
      <c r="AS549" s="79"/>
      <c r="AT549" s="79"/>
      <c r="BA549" s="79"/>
    </row>
    <row r="550" spans="1:53" s="78" customFormat="1" x14ac:dyDescent="0.25">
      <c r="A550" s="6"/>
      <c r="B550" s="7"/>
      <c r="C550" s="8"/>
      <c r="D550" s="8"/>
      <c r="E550" s="8"/>
      <c r="F550" s="8"/>
      <c r="G550" s="8"/>
      <c r="H550" s="8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  <c r="U550" s="8"/>
      <c r="V550" s="8"/>
      <c r="W550" s="8"/>
      <c r="X550" s="8"/>
      <c r="Y550" s="8"/>
      <c r="Z550" s="8"/>
      <c r="AA550" s="8"/>
      <c r="AB550" s="8"/>
      <c r="AC550" s="6"/>
      <c r="AD550" s="8"/>
      <c r="AE550" s="8"/>
      <c r="AF550" s="9"/>
      <c r="AG550" s="10"/>
      <c r="AH550" s="14"/>
      <c r="AI550" s="14"/>
      <c r="AJ550" s="14"/>
      <c r="AK550" s="14"/>
      <c r="AL550" s="172"/>
      <c r="AS550" s="79"/>
      <c r="AT550" s="79"/>
      <c r="BA550" s="79"/>
    </row>
    <row r="551" spans="1:53" s="78" customFormat="1" x14ac:dyDescent="0.25">
      <c r="A551" s="6"/>
      <c r="B551" s="7"/>
      <c r="C551" s="8"/>
      <c r="D551" s="8"/>
      <c r="E551" s="8"/>
      <c r="F551" s="8"/>
      <c r="G551" s="8"/>
      <c r="H551" s="8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  <c r="U551" s="8"/>
      <c r="V551" s="8"/>
      <c r="W551" s="8"/>
      <c r="X551" s="8"/>
      <c r="Y551" s="8"/>
      <c r="Z551" s="8"/>
      <c r="AA551" s="8"/>
      <c r="AB551" s="8"/>
      <c r="AC551" s="6"/>
      <c r="AD551" s="8"/>
      <c r="AE551" s="8"/>
      <c r="AF551" s="9"/>
      <c r="AG551" s="10"/>
      <c r="AH551" s="14"/>
      <c r="AI551" s="14"/>
      <c r="AJ551" s="14"/>
      <c r="AK551" s="14"/>
      <c r="AL551" s="172"/>
      <c r="AS551" s="79"/>
      <c r="AT551" s="79"/>
      <c r="BA551" s="79"/>
    </row>
    <row r="552" spans="1:53" s="78" customFormat="1" x14ac:dyDescent="0.25">
      <c r="A552" s="6"/>
      <c r="B552" s="7"/>
      <c r="C552" s="8"/>
      <c r="D552" s="8"/>
      <c r="E552" s="8"/>
      <c r="F552" s="8"/>
      <c r="G552" s="8"/>
      <c r="H552" s="8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  <c r="U552" s="8"/>
      <c r="V552" s="8"/>
      <c r="W552" s="8"/>
      <c r="X552" s="8"/>
      <c r="Y552" s="8"/>
      <c r="Z552" s="8"/>
      <c r="AA552" s="8"/>
      <c r="AB552" s="8"/>
      <c r="AC552" s="6"/>
      <c r="AD552" s="8"/>
      <c r="AE552" s="8"/>
      <c r="AF552" s="9"/>
      <c r="AG552" s="10"/>
      <c r="AH552" s="14"/>
      <c r="AI552" s="14"/>
      <c r="AJ552" s="14"/>
      <c r="AK552" s="14"/>
      <c r="AL552" s="172"/>
      <c r="AS552" s="79"/>
      <c r="AT552" s="79"/>
      <c r="BA552" s="79"/>
    </row>
    <row r="553" spans="1:53" s="78" customFormat="1" x14ac:dyDescent="0.25">
      <c r="A553" s="6"/>
      <c r="B553" s="7"/>
      <c r="C553" s="8"/>
      <c r="D553" s="8"/>
      <c r="E553" s="8"/>
      <c r="F553" s="8"/>
      <c r="G553" s="8"/>
      <c r="H553" s="8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  <c r="U553" s="8"/>
      <c r="V553" s="8"/>
      <c r="W553" s="8"/>
      <c r="X553" s="8"/>
      <c r="Y553" s="8"/>
      <c r="Z553" s="8"/>
      <c r="AA553" s="8"/>
      <c r="AB553" s="8"/>
      <c r="AC553" s="6"/>
      <c r="AD553" s="8"/>
      <c r="AE553" s="8"/>
      <c r="AF553" s="9"/>
      <c r="AG553" s="10"/>
      <c r="AH553" s="14"/>
      <c r="AI553" s="14"/>
      <c r="AJ553" s="14"/>
      <c r="AK553" s="14"/>
      <c r="AL553" s="172"/>
      <c r="AS553" s="79"/>
      <c r="AT553" s="79"/>
      <c r="BA553" s="79"/>
    </row>
    <row r="554" spans="1:53" s="78" customFormat="1" x14ac:dyDescent="0.25">
      <c r="A554" s="6"/>
      <c r="B554" s="7"/>
      <c r="C554" s="8"/>
      <c r="D554" s="8"/>
      <c r="E554" s="8"/>
      <c r="F554" s="8"/>
      <c r="G554" s="8"/>
      <c r="H554" s="8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  <c r="U554" s="8"/>
      <c r="V554" s="8"/>
      <c r="W554" s="8"/>
      <c r="X554" s="8"/>
      <c r="Y554" s="8"/>
      <c r="Z554" s="8"/>
      <c r="AA554" s="8"/>
      <c r="AB554" s="8"/>
      <c r="AC554" s="6"/>
      <c r="AD554" s="8"/>
      <c r="AE554" s="8"/>
      <c r="AF554" s="9"/>
      <c r="AG554" s="10"/>
      <c r="AH554" s="14"/>
      <c r="AI554" s="14"/>
      <c r="AJ554" s="14"/>
      <c r="AK554" s="14"/>
      <c r="AL554" s="172"/>
      <c r="AS554" s="79"/>
      <c r="AT554" s="79"/>
      <c r="BA554" s="79"/>
    </row>
    <row r="555" spans="1:53" s="78" customFormat="1" x14ac:dyDescent="0.25">
      <c r="A555" s="6"/>
      <c r="B555" s="7"/>
      <c r="C555" s="8"/>
      <c r="D555" s="8"/>
      <c r="E555" s="8"/>
      <c r="F555" s="8"/>
      <c r="G555" s="8"/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  <c r="U555" s="8"/>
      <c r="V555" s="8"/>
      <c r="W555" s="8"/>
      <c r="X555" s="8"/>
      <c r="Y555" s="8"/>
      <c r="Z555" s="8"/>
      <c r="AA555" s="8"/>
      <c r="AB555" s="8"/>
      <c r="AC555" s="6"/>
      <c r="AD555" s="8"/>
      <c r="AE555" s="8"/>
      <c r="AF555" s="9"/>
      <c r="AG555" s="10"/>
      <c r="AH555" s="14"/>
      <c r="AI555" s="14"/>
      <c r="AJ555" s="14"/>
      <c r="AK555" s="14"/>
      <c r="AL555" s="172"/>
      <c r="AS555" s="79"/>
      <c r="AT555" s="79"/>
      <c r="BA555" s="79"/>
    </row>
    <row r="556" spans="1:53" s="78" customFormat="1" x14ac:dyDescent="0.25">
      <c r="A556" s="6"/>
      <c r="B556" s="7"/>
      <c r="C556" s="8"/>
      <c r="D556" s="8"/>
      <c r="E556" s="8"/>
      <c r="F556" s="8"/>
      <c r="G556" s="8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  <c r="U556" s="8"/>
      <c r="V556" s="8"/>
      <c r="W556" s="8"/>
      <c r="X556" s="8"/>
      <c r="Y556" s="8"/>
      <c r="Z556" s="8"/>
      <c r="AA556" s="8"/>
      <c r="AB556" s="8"/>
      <c r="AC556" s="6"/>
      <c r="AD556" s="8"/>
      <c r="AE556" s="8"/>
      <c r="AF556" s="9"/>
      <c r="AG556" s="10"/>
      <c r="AH556" s="14"/>
      <c r="AI556" s="14"/>
      <c r="AJ556" s="14"/>
      <c r="AK556" s="14"/>
      <c r="AL556" s="172"/>
      <c r="AS556" s="79"/>
      <c r="AT556" s="79"/>
      <c r="BA556" s="79"/>
    </row>
    <row r="557" spans="1:53" s="78" customFormat="1" x14ac:dyDescent="0.25">
      <c r="A557" s="6"/>
      <c r="B557" s="7"/>
      <c r="C557" s="8"/>
      <c r="D557" s="8"/>
      <c r="E557" s="8"/>
      <c r="F557" s="8"/>
      <c r="G557" s="8"/>
      <c r="H557" s="8"/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  <c r="U557" s="8"/>
      <c r="V557" s="8"/>
      <c r="W557" s="8"/>
      <c r="X557" s="8"/>
      <c r="Y557" s="8"/>
      <c r="Z557" s="8"/>
      <c r="AA557" s="8"/>
      <c r="AB557" s="8"/>
      <c r="AC557" s="6"/>
      <c r="AD557" s="8"/>
      <c r="AE557" s="8"/>
      <c r="AF557" s="9"/>
      <c r="AG557" s="10"/>
      <c r="AH557" s="14"/>
      <c r="AI557" s="14"/>
      <c r="AJ557" s="14"/>
      <c r="AK557" s="14"/>
      <c r="AL557" s="172"/>
      <c r="AS557" s="79"/>
      <c r="AT557" s="79"/>
      <c r="BA557" s="79"/>
    </row>
    <row r="558" spans="1:53" s="78" customFormat="1" x14ac:dyDescent="0.25">
      <c r="A558" s="6"/>
      <c r="B558" s="7"/>
      <c r="C558" s="8"/>
      <c r="D558" s="8"/>
      <c r="E558" s="8"/>
      <c r="F558" s="8"/>
      <c r="G558" s="8"/>
      <c r="H558" s="8"/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  <c r="U558" s="8"/>
      <c r="V558" s="8"/>
      <c r="W558" s="8"/>
      <c r="X558" s="8"/>
      <c r="Y558" s="8"/>
      <c r="Z558" s="8"/>
      <c r="AA558" s="8"/>
      <c r="AB558" s="8"/>
      <c r="AC558" s="6"/>
      <c r="AD558" s="8"/>
      <c r="AE558" s="8"/>
      <c r="AF558" s="9"/>
      <c r="AG558" s="10"/>
      <c r="AH558" s="14"/>
      <c r="AI558" s="14"/>
      <c r="AJ558" s="14"/>
      <c r="AK558" s="14"/>
      <c r="AL558" s="172"/>
      <c r="AS558" s="79"/>
      <c r="AT558" s="79"/>
      <c r="BA558" s="79"/>
    </row>
    <row r="559" spans="1:53" s="78" customFormat="1" x14ac:dyDescent="0.25">
      <c r="A559" s="6"/>
      <c r="B559" s="7"/>
      <c r="C559" s="8"/>
      <c r="D559" s="8"/>
      <c r="E559" s="8"/>
      <c r="F559" s="8"/>
      <c r="G559" s="8"/>
      <c r="H559" s="8"/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  <c r="U559" s="8"/>
      <c r="V559" s="8"/>
      <c r="W559" s="8"/>
      <c r="X559" s="8"/>
      <c r="Y559" s="8"/>
      <c r="Z559" s="8"/>
      <c r="AA559" s="8"/>
      <c r="AB559" s="8"/>
      <c r="AC559" s="6"/>
      <c r="AD559" s="8"/>
      <c r="AE559" s="8"/>
      <c r="AF559" s="9"/>
      <c r="AG559" s="10"/>
      <c r="AH559" s="14"/>
      <c r="AI559" s="14"/>
      <c r="AJ559" s="14"/>
      <c r="AK559" s="14"/>
      <c r="AL559" s="172"/>
      <c r="AS559" s="79"/>
      <c r="AT559" s="79"/>
      <c r="BA559" s="79"/>
    </row>
    <row r="560" spans="1:53" s="78" customFormat="1" x14ac:dyDescent="0.25">
      <c r="A560" s="6"/>
      <c r="B560" s="7"/>
      <c r="C560" s="8"/>
      <c r="D560" s="8"/>
      <c r="E560" s="8"/>
      <c r="F560" s="8"/>
      <c r="G560" s="8"/>
      <c r="H560" s="8"/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8"/>
      <c r="U560" s="8"/>
      <c r="V560" s="8"/>
      <c r="W560" s="8"/>
      <c r="X560" s="8"/>
      <c r="Y560" s="8"/>
      <c r="Z560" s="8"/>
      <c r="AA560" s="8"/>
      <c r="AB560" s="8"/>
      <c r="AC560" s="6"/>
      <c r="AD560" s="8"/>
      <c r="AE560" s="8"/>
      <c r="AF560" s="9"/>
      <c r="AG560" s="10"/>
      <c r="AH560" s="14"/>
      <c r="AI560" s="14"/>
      <c r="AJ560" s="14"/>
      <c r="AK560" s="14"/>
      <c r="AL560" s="172"/>
      <c r="AS560" s="79"/>
      <c r="AT560" s="79"/>
      <c r="BA560" s="79"/>
    </row>
    <row r="561" spans="1:53" s="78" customFormat="1" x14ac:dyDescent="0.25">
      <c r="A561" s="6"/>
      <c r="B561" s="7"/>
      <c r="C561" s="8"/>
      <c r="D561" s="8"/>
      <c r="E561" s="8"/>
      <c r="F561" s="8"/>
      <c r="G561" s="8"/>
      <c r="H561" s="8"/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8"/>
      <c r="U561" s="8"/>
      <c r="V561" s="8"/>
      <c r="W561" s="8"/>
      <c r="X561" s="8"/>
      <c r="Y561" s="8"/>
      <c r="Z561" s="8"/>
      <c r="AA561" s="8"/>
      <c r="AB561" s="8"/>
      <c r="AC561" s="6"/>
      <c r="AD561" s="8"/>
      <c r="AE561" s="8"/>
      <c r="AF561" s="9"/>
      <c r="AG561" s="10"/>
      <c r="AH561" s="14"/>
      <c r="AI561" s="14"/>
      <c r="AJ561" s="14"/>
      <c r="AK561" s="14"/>
      <c r="AL561" s="172"/>
      <c r="AS561" s="79"/>
      <c r="AT561" s="79"/>
      <c r="BA561" s="79"/>
    </row>
    <row r="562" spans="1:53" s="78" customFormat="1" x14ac:dyDescent="0.25">
      <c r="A562" s="6"/>
      <c r="B562" s="7"/>
      <c r="C562" s="8"/>
      <c r="D562" s="8"/>
      <c r="E562" s="8"/>
      <c r="F562" s="8"/>
      <c r="G562" s="8"/>
      <c r="H562" s="8"/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  <c r="U562" s="8"/>
      <c r="V562" s="8"/>
      <c r="W562" s="8"/>
      <c r="X562" s="8"/>
      <c r="Y562" s="8"/>
      <c r="Z562" s="8"/>
      <c r="AA562" s="8"/>
      <c r="AB562" s="8"/>
      <c r="AC562" s="6"/>
      <c r="AD562" s="8"/>
      <c r="AE562" s="8"/>
      <c r="AF562" s="9"/>
      <c r="AG562" s="10"/>
      <c r="AH562" s="14"/>
      <c r="AI562" s="14"/>
      <c r="AJ562" s="14"/>
      <c r="AK562" s="14"/>
      <c r="AL562" s="172"/>
      <c r="AS562" s="79"/>
      <c r="AT562" s="79"/>
      <c r="BA562" s="79"/>
    </row>
    <row r="563" spans="1:53" s="78" customFormat="1" x14ac:dyDescent="0.25">
      <c r="A563" s="6"/>
      <c r="B563" s="7"/>
      <c r="C563" s="8"/>
      <c r="D563" s="8"/>
      <c r="E563" s="8"/>
      <c r="F563" s="8"/>
      <c r="G563" s="8"/>
      <c r="H563" s="8"/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  <c r="U563" s="8"/>
      <c r="V563" s="8"/>
      <c r="W563" s="8"/>
      <c r="X563" s="8"/>
      <c r="Y563" s="8"/>
      <c r="Z563" s="8"/>
      <c r="AA563" s="8"/>
      <c r="AB563" s="8"/>
      <c r="AC563" s="6"/>
      <c r="AD563" s="8"/>
      <c r="AE563" s="8"/>
      <c r="AF563" s="9"/>
      <c r="AG563" s="10"/>
      <c r="AH563" s="14"/>
      <c r="AI563" s="14"/>
      <c r="AJ563" s="14"/>
      <c r="AK563" s="14"/>
      <c r="AL563" s="172"/>
      <c r="AS563" s="79"/>
      <c r="AT563" s="79"/>
      <c r="BA563" s="79"/>
    </row>
    <row r="564" spans="1:53" s="78" customFormat="1" x14ac:dyDescent="0.25">
      <c r="A564" s="6"/>
      <c r="B564" s="7"/>
      <c r="C564" s="8"/>
      <c r="D564" s="8"/>
      <c r="E564" s="8"/>
      <c r="F564" s="8"/>
      <c r="G564" s="8"/>
      <c r="H564" s="8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  <c r="U564" s="8"/>
      <c r="V564" s="8"/>
      <c r="W564" s="8"/>
      <c r="X564" s="8"/>
      <c r="Y564" s="8"/>
      <c r="Z564" s="8"/>
      <c r="AA564" s="8"/>
      <c r="AB564" s="8"/>
      <c r="AC564" s="6"/>
      <c r="AD564" s="8"/>
      <c r="AE564" s="8"/>
      <c r="AF564" s="9"/>
      <c r="AG564" s="10"/>
      <c r="AH564" s="14"/>
      <c r="AI564" s="14"/>
      <c r="AJ564" s="14"/>
      <c r="AK564" s="14"/>
      <c r="AL564" s="172"/>
      <c r="AS564" s="79"/>
      <c r="AT564" s="79"/>
      <c r="BA564" s="79"/>
    </row>
    <row r="565" spans="1:53" s="78" customFormat="1" x14ac:dyDescent="0.25">
      <c r="A565" s="6"/>
      <c r="B565" s="7"/>
      <c r="C565" s="8"/>
      <c r="D565" s="8"/>
      <c r="E565" s="8"/>
      <c r="F565" s="8"/>
      <c r="G565" s="8"/>
      <c r="H565" s="8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  <c r="U565" s="8"/>
      <c r="V565" s="8"/>
      <c r="W565" s="8"/>
      <c r="X565" s="8"/>
      <c r="Y565" s="8"/>
      <c r="Z565" s="8"/>
      <c r="AA565" s="8"/>
      <c r="AB565" s="8"/>
      <c r="AC565" s="6"/>
      <c r="AD565" s="8"/>
      <c r="AE565" s="8"/>
      <c r="AF565" s="9"/>
      <c r="AG565" s="10"/>
      <c r="AH565" s="14"/>
      <c r="AI565" s="14"/>
      <c r="AJ565" s="14"/>
      <c r="AK565" s="14"/>
      <c r="AL565" s="172"/>
      <c r="AS565" s="79"/>
      <c r="AT565" s="79"/>
      <c r="BA565" s="79"/>
    </row>
    <row r="566" spans="1:53" s="78" customFormat="1" x14ac:dyDescent="0.25">
      <c r="A566" s="6"/>
      <c r="B566" s="7"/>
      <c r="C566" s="8"/>
      <c r="D566" s="8"/>
      <c r="E566" s="8"/>
      <c r="F566" s="8"/>
      <c r="G566" s="8"/>
      <c r="H566" s="8"/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8"/>
      <c r="U566" s="8"/>
      <c r="V566" s="8"/>
      <c r="W566" s="8"/>
      <c r="X566" s="8"/>
      <c r="Y566" s="8"/>
      <c r="Z566" s="8"/>
      <c r="AA566" s="8"/>
      <c r="AB566" s="8"/>
      <c r="AC566" s="6"/>
      <c r="AD566" s="8"/>
      <c r="AE566" s="8"/>
      <c r="AF566" s="9"/>
      <c r="AG566" s="10"/>
      <c r="AH566" s="14"/>
      <c r="AI566" s="14"/>
      <c r="AJ566" s="14"/>
      <c r="AK566" s="14"/>
      <c r="AL566" s="172"/>
      <c r="AS566" s="79"/>
      <c r="AT566" s="79"/>
      <c r="BA566" s="79"/>
    </row>
    <row r="567" spans="1:53" s="78" customFormat="1" x14ac:dyDescent="0.25">
      <c r="A567" s="6"/>
      <c r="B567" s="7"/>
      <c r="C567" s="8"/>
      <c r="D567" s="8"/>
      <c r="E567" s="8"/>
      <c r="F567" s="8"/>
      <c r="G567" s="8"/>
      <c r="H567" s="8"/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  <c r="U567" s="8"/>
      <c r="V567" s="8"/>
      <c r="W567" s="8"/>
      <c r="X567" s="8"/>
      <c r="Y567" s="8"/>
      <c r="Z567" s="8"/>
      <c r="AA567" s="8"/>
      <c r="AB567" s="8"/>
      <c r="AC567" s="6"/>
      <c r="AD567" s="8"/>
      <c r="AE567" s="8"/>
      <c r="AF567" s="9"/>
      <c r="AG567" s="10"/>
      <c r="AH567" s="14"/>
      <c r="AI567" s="14"/>
      <c r="AJ567" s="14"/>
      <c r="AK567" s="14"/>
      <c r="AL567" s="172"/>
      <c r="AS567" s="79"/>
      <c r="AT567" s="79"/>
      <c r="BA567" s="79"/>
    </row>
    <row r="568" spans="1:53" s="78" customFormat="1" x14ac:dyDescent="0.25">
      <c r="A568" s="6"/>
      <c r="B568" s="7"/>
      <c r="C568" s="8"/>
      <c r="D568" s="8"/>
      <c r="E568" s="8"/>
      <c r="F568" s="8"/>
      <c r="G568" s="8"/>
      <c r="H568" s="8"/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  <c r="U568" s="8"/>
      <c r="V568" s="8"/>
      <c r="W568" s="8"/>
      <c r="X568" s="8"/>
      <c r="Y568" s="8"/>
      <c r="Z568" s="8"/>
      <c r="AA568" s="8"/>
      <c r="AB568" s="8"/>
      <c r="AC568" s="6"/>
      <c r="AD568" s="8"/>
      <c r="AE568" s="8"/>
      <c r="AF568" s="9"/>
      <c r="AG568" s="10"/>
      <c r="AH568" s="14"/>
      <c r="AI568" s="14"/>
      <c r="AJ568" s="14"/>
      <c r="AK568" s="14"/>
      <c r="AL568" s="172"/>
      <c r="AS568" s="79"/>
      <c r="AT568" s="79"/>
      <c r="BA568" s="79"/>
    </row>
    <row r="569" spans="1:53" s="78" customFormat="1" x14ac:dyDescent="0.25">
      <c r="A569" s="6"/>
      <c r="B569" s="7"/>
      <c r="C569" s="8"/>
      <c r="D569" s="8"/>
      <c r="E569" s="8"/>
      <c r="F569" s="8"/>
      <c r="G569" s="8"/>
      <c r="H569" s="8"/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8"/>
      <c r="U569" s="8"/>
      <c r="V569" s="8"/>
      <c r="W569" s="8"/>
      <c r="X569" s="8"/>
      <c r="Y569" s="8"/>
      <c r="Z569" s="8"/>
      <c r="AA569" s="8"/>
      <c r="AB569" s="8"/>
      <c r="AC569" s="6"/>
      <c r="AD569" s="8"/>
      <c r="AE569" s="8"/>
      <c r="AF569" s="9"/>
      <c r="AG569" s="10"/>
      <c r="AH569" s="14"/>
      <c r="AI569" s="14"/>
      <c r="AJ569" s="14"/>
      <c r="AK569" s="14"/>
      <c r="AL569" s="172"/>
      <c r="AS569" s="79"/>
      <c r="AT569" s="79"/>
      <c r="BA569" s="79"/>
    </row>
    <row r="570" spans="1:53" s="78" customFormat="1" x14ac:dyDescent="0.25">
      <c r="A570" s="6"/>
      <c r="B570" s="7"/>
      <c r="C570" s="8"/>
      <c r="D570" s="8"/>
      <c r="E570" s="8"/>
      <c r="F570" s="8"/>
      <c r="G570" s="8"/>
      <c r="H570" s="8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  <c r="U570" s="8"/>
      <c r="V570" s="8"/>
      <c r="W570" s="8"/>
      <c r="X570" s="8"/>
      <c r="Y570" s="8"/>
      <c r="Z570" s="8"/>
      <c r="AA570" s="8"/>
      <c r="AB570" s="8"/>
      <c r="AC570" s="6"/>
      <c r="AD570" s="8"/>
      <c r="AE570" s="8"/>
      <c r="AF570" s="9"/>
      <c r="AG570" s="10"/>
      <c r="AH570" s="14"/>
      <c r="AI570" s="14"/>
      <c r="AJ570" s="14"/>
      <c r="AK570" s="14"/>
      <c r="AL570" s="172"/>
      <c r="AS570" s="79"/>
      <c r="AT570" s="79"/>
      <c r="BA570" s="79"/>
    </row>
    <row r="571" spans="1:53" s="78" customFormat="1" x14ac:dyDescent="0.25">
      <c r="A571" s="6"/>
      <c r="B571" s="7"/>
      <c r="C571" s="8"/>
      <c r="D571" s="8"/>
      <c r="E571" s="8"/>
      <c r="F571" s="8"/>
      <c r="G571" s="8"/>
      <c r="H571" s="8"/>
      <c r="I571" s="8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8"/>
      <c r="U571" s="8"/>
      <c r="V571" s="8"/>
      <c r="W571" s="8"/>
      <c r="X571" s="8"/>
      <c r="Y571" s="8"/>
      <c r="Z571" s="8"/>
      <c r="AA571" s="8"/>
      <c r="AB571" s="8"/>
      <c r="AC571" s="6"/>
      <c r="AD571" s="8"/>
      <c r="AE571" s="8"/>
      <c r="AF571" s="9"/>
      <c r="AG571" s="10"/>
      <c r="AH571" s="14"/>
      <c r="AI571" s="14"/>
      <c r="AJ571" s="14"/>
      <c r="AK571" s="14"/>
      <c r="AL571" s="172"/>
      <c r="AS571" s="79"/>
      <c r="AT571" s="79"/>
      <c r="BA571" s="79"/>
    </row>
    <row r="572" spans="1:53" s="78" customFormat="1" x14ac:dyDescent="0.25">
      <c r="A572" s="6"/>
      <c r="B572" s="7"/>
      <c r="C572" s="8"/>
      <c r="D572" s="8"/>
      <c r="E572" s="8"/>
      <c r="F572" s="8"/>
      <c r="G572" s="8"/>
      <c r="H572" s="8"/>
      <c r="I572" s="8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8"/>
      <c r="U572" s="8"/>
      <c r="V572" s="8"/>
      <c r="W572" s="8"/>
      <c r="X572" s="8"/>
      <c r="Y572" s="8"/>
      <c r="Z572" s="8"/>
      <c r="AA572" s="8"/>
      <c r="AB572" s="8"/>
      <c r="AC572" s="6"/>
      <c r="AD572" s="8"/>
      <c r="AE572" s="8"/>
      <c r="AF572" s="9"/>
      <c r="AG572" s="10"/>
      <c r="AH572" s="14"/>
      <c r="AI572" s="14"/>
      <c r="AJ572" s="14"/>
      <c r="AK572" s="14"/>
      <c r="AL572" s="172"/>
      <c r="AS572" s="79"/>
      <c r="AT572" s="79"/>
      <c r="BA572" s="79"/>
    </row>
    <row r="573" spans="1:53" s="78" customFormat="1" x14ac:dyDescent="0.25">
      <c r="A573" s="6"/>
      <c r="B573" s="7"/>
      <c r="C573" s="8"/>
      <c r="D573" s="8"/>
      <c r="E573" s="8"/>
      <c r="F573" s="8"/>
      <c r="G573" s="8"/>
      <c r="H573" s="8"/>
      <c r="I573" s="8"/>
      <c r="J573" s="8"/>
      <c r="K573" s="8"/>
      <c r="L573" s="8"/>
      <c r="M573" s="8"/>
      <c r="N573" s="8"/>
      <c r="O573" s="8"/>
      <c r="P573" s="8"/>
      <c r="Q573" s="8"/>
      <c r="R573" s="8"/>
      <c r="S573" s="8"/>
      <c r="T573" s="8"/>
      <c r="U573" s="8"/>
      <c r="V573" s="8"/>
      <c r="W573" s="8"/>
      <c r="X573" s="8"/>
      <c r="Y573" s="8"/>
      <c r="Z573" s="8"/>
      <c r="AA573" s="8"/>
      <c r="AB573" s="8"/>
      <c r="AC573" s="6"/>
      <c r="AD573" s="8"/>
      <c r="AE573" s="8"/>
      <c r="AF573" s="9"/>
      <c r="AG573" s="10"/>
      <c r="AH573" s="14"/>
      <c r="AI573" s="14"/>
      <c r="AJ573" s="14"/>
      <c r="AK573" s="14"/>
      <c r="AL573" s="172"/>
      <c r="AS573" s="79"/>
      <c r="AT573" s="79"/>
      <c r="BA573" s="79"/>
    </row>
    <row r="574" spans="1:53" s="78" customFormat="1" x14ac:dyDescent="0.25">
      <c r="A574" s="6"/>
      <c r="B574" s="7"/>
      <c r="C574" s="8"/>
      <c r="D574" s="8"/>
      <c r="E574" s="8"/>
      <c r="F574" s="8"/>
      <c r="G574" s="8"/>
      <c r="H574" s="8"/>
      <c r="I574" s="8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8"/>
      <c r="U574" s="8"/>
      <c r="V574" s="8"/>
      <c r="W574" s="8"/>
      <c r="X574" s="8"/>
      <c r="Y574" s="8"/>
      <c r="Z574" s="8"/>
      <c r="AA574" s="8"/>
      <c r="AB574" s="8"/>
      <c r="AC574" s="6"/>
      <c r="AD574" s="8"/>
      <c r="AE574" s="8"/>
      <c r="AF574" s="9"/>
      <c r="AG574" s="10"/>
      <c r="AH574" s="14"/>
      <c r="AI574" s="14"/>
      <c r="AJ574" s="14"/>
      <c r="AK574" s="14"/>
      <c r="AL574" s="172"/>
      <c r="AS574" s="79"/>
      <c r="AT574" s="79"/>
      <c r="BA574" s="79"/>
    </row>
    <row r="575" spans="1:53" s="78" customFormat="1" x14ac:dyDescent="0.25">
      <c r="A575" s="6"/>
      <c r="B575" s="7"/>
      <c r="C575" s="8"/>
      <c r="D575" s="8"/>
      <c r="E575" s="8"/>
      <c r="F575" s="8"/>
      <c r="G575" s="8"/>
      <c r="H575" s="8"/>
      <c r="I575" s="8"/>
      <c r="J575" s="8"/>
      <c r="K575" s="8"/>
      <c r="L575" s="8"/>
      <c r="M575" s="8"/>
      <c r="N575" s="8"/>
      <c r="O575" s="8"/>
      <c r="P575" s="8"/>
      <c r="Q575" s="8"/>
      <c r="R575" s="8"/>
      <c r="S575" s="8"/>
      <c r="T575" s="8"/>
      <c r="U575" s="8"/>
      <c r="V575" s="8"/>
      <c r="W575" s="8"/>
      <c r="X575" s="8"/>
      <c r="Y575" s="8"/>
      <c r="Z575" s="8"/>
      <c r="AA575" s="8"/>
      <c r="AB575" s="8"/>
      <c r="AC575" s="6"/>
      <c r="AD575" s="8"/>
      <c r="AE575" s="8"/>
      <c r="AF575" s="9"/>
      <c r="AG575" s="10"/>
      <c r="AH575" s="14"/>
      <c r="AI575" s="14"/>
      <c r="AJ575" s="14"/>
      <c r="AK575" s="14"/>
      <c r="AL575" s="172"/>
      <c r="AS575" s="79"/>
      <c r="AT575" s="79"/>
      <c r="BA575" s="79"/>
    </row>
    <row r="576" spans="1:53" s="78" customFormat="1" x14ac:dyDescent="0.25">
      <c r="A576" s="6"/>
      <c r="B576" s="7"/>
      <c r="C576" s="8"/>
      <c r="D576" s="8"/>
      <c r="E576" s="8"/>
      <c r="F576" s="8"/>
      <c r="G576" s="8"/>
      <c r="H576" s="8"/>
      <c r="I576" s="8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8"/>
      <c r="U576" s="8"/>
      <c r="V576" s="8"/>
      <c r="W576" s="8"/>
      <c r="X576" s="8"/>
      <c r="Y576" s="8"/>
      <c r="Z576" s="8"/>
      <c r="AA576" s="8"/>
      <c r="AB576" s="8"/>
      <c r="AC576" s="6"/>
      <c r="AD576" s="8"/>
      <c r="AE576" s="8"/>
      <c r="AF576" s="9"/>
      <c r="AG576" s="10"/>
      <c r="AH576" s="14"/>
      <c r="AI576" s="14"/>
      <c r="AJ576" s="14"/>
      <c r="AK576" s="14"/>
      <c r="AL576" s="172"/>
      <c r="AS576" s="79"/>
      <c r="AT576" s="79"/>
      <c r="BA576" s="79"/>
    </row>
    <row r="577" spans="1:53" s="78" customFormat="1" x14ac:dyDescent="0.25">
      <c r="A577" s="6"/>
      <c r="B577" s="7"/>
      <c r="C577" s="8"/>
      <c r="D577" s="8"/>
      <c r="E577" s="8"/>
      <c r="F577" s="8"/>
      <c r="G577" s="8"/>
      <c r="H577" s="8"/>
      <c r="I577" s="8"/>
      <c r="J577" s="8"/>
      <c r="K577" s="8"/>
      <c r="L577" s="8"/>
      <c r="M577" s="8"/>
      <c r="N577" s="8"/>
      <c r="O577" s="8"/>
      <c r="P577" s="8"/>
      <c r="Q577" s="8"/>
      <c r="R577" s="8"/>
      <c r="S577" s="8"/>
      <c r="T577" s="8"/>
      <c r="U577" s="8"/>
      <c r="V577" s="8"/>
      <c r="W577" s="8"/>
      <c r="X577" s="8"/>
      <c r="Y577" s="8"/>
      <c r="Z577" s="8"/>
      <c r="AA577" s="8"/>
      <c r="AB577" s="8"/>
      <c r="AC577" s="6"/>
      <c r="AD577" s="8"/>
      <c r="AE577" s="8"/>
      <c r="AF577" s="9"/>
      <c r="AG577" s="10"/>
      <c r="AH577" s="14"/>
      <c r="AI577" s="14"/>
      <c r="AJ577" s="14"/>
      <c r="AK577" s="14"/>
      <c r="AL577" s="172"/>
      <c r="AS577" s="79"/>
      <c r="AT577" s="79"/>
      <c r="BA577" s="79"/>
    </row>
    <row r="578" spans="1:53" s="78" customFormat="1" x14ac:dyDescent="0.25">
      <c r="A578" s="6"/>
      <c r="B578" s="7"/>
      <c r="C578" s="8"/>
      <c r="D578" s="8"/>
      <c r="E578" s="8"/>
      <c r="F578" s="8"/>
      <c r="G578" s="8"/>
      <c r="H578" s="8"/>
      <c r="I578" s="8"/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8"/>
      <c r="U578" s="8"/>
      <c r="V578" s="8"/>
      <c r="W578" s="8"/>
      <c r="X578" s="8"/>
      <c r="Y578" s="8"/>
      <c r="Z578" s="8"/>
      <c r="AA578" s="8"/>
      <c r="AB578" s="8"/>
      <c r="AC578" s="6"/>
      <c r="AD578" s="8"/>
      <c r="AE578" s="8"/>
      <c r="AF578" s="9"/>
      <c r="AG578" s="10"/>
      <c r="AH578" s="14"/>
      <c r="AI578" s="14"/>
      <c r="AJ578" s="14"/>
      <c r="AK578" s="14"/>
      <c r="AL578" s="172"/>
      <c r="AS578" s="79"/>
      <c r="AT578" s="79"/>
      <c r="BA578" s="79"/>
    </row>
    <row r="579" spans="1:53" s="78" customFormat="1" x14ac:dyDescent="0.25">
      <c r="A579" s="6"/>
      <c r="B579" s="7"/>
      <c r="C579" s="8"/>
      <c r="D579" s="8"/>
      <c r="E579" s="8"/>
      <c r="F579" s="8"/>
      <c r="G579" s="8"/>
      <c r="H579" s="8"/>
      <c r="I579" s="8"/>
      <c r="J579" s="8"/>
      <c r="K579" s="8"/>
      <c r="L579" s="8"/>
      <c r="M579" s="8"/>
      <c r="N579" s="8"/>
      <c r="O579" s="8"/>
      <c r="P579" s="8"/>
      <c r="Q579" s="8"/>
      <c r="R579" s="8"/>
      <c r="S579" s="8"/>
      <c r="T579" s="8"/>
      <c r="U579" s="8"/>
      <c r="V579" s="8"/>
      <c r="W579" s="8"/>
      <c r="X579" s="8"/>
      <c r="Y579" s="8"/>
      <c r="Z579" s="8"/>
      <c r="AA579" s="8"/>
      <c r="AB579" s="8"/>
      <c r="AC579" s="6"/>
      <c r="AD579" s="8"/>
      <c r="AE579" s="8"/>
      <c r="AF579" s="9"/>
      <c r="AG579" s="10"/>
      <c r="AH579" s="14"/>
      <c r="AI579" s="14"/>
      <c r="AJ579" s="14"/>
      <c r="AK579" s="14"/>
      <c r="AL579" s="172"/>
      <c r="AS579" s="79"/>
      <c r="AT579" s="79"/>
      <c r="BA579" s="79"/>
    </row>
    <row r="580" spans="1:53" s="78" customFormat="1" x14ac:dyDescent="0.25">
      <c r="A580" s="6"/>
      <c r="B580" s="7"/>
      <c r="C580" s="8"/>
      <c r="D580" s="8"/>
      <c r="E580" s="8"/>
      <c r="F580" s="8"/>
      <c r="G580" s="8"/>
      <c r="H580" s="8"/>
      <c r="I580" s="8"/>
      <c r="J580" s="8"/>
      <c r="K580" s="8"/>
      <c r="L580" s="8"/>
      <c r="M580" s="8"/>
      <c r="N580" s="8"/>
      <c r="O580" s="8"/>
      <c r="P580" s="8"/>
      <c r="Q580" s="8"/>
      <c r="R580" s="8"/>
      <c r="S580" s="8"/>
      <c r="T580" s="8"/>
      <c r="U580" s="8"/>
      <c r="V580" s="8"/>
      <c r="W580" s="8"/>
      <c r="X580" s="8"/>
      <c r="Y580" s="8"/>
      <c r="Z580" s="8"/>
      <c r="AA580" s="8"/>
      <c r="AB580" s="8"/>
      <c r="AC580" s="6"/>
      <c r="AD580" s="8"/>
      <c r="AE580" s="8"/>
      <c r="AF580" s="9"/>
      <c r="AG580" s="10"/>
      <c r="AH580" s="14"/>
      <c r="AI580" s="14"/>
      <c r="AJ580" s="14"/>
      <c r="AK580" s="14"/>
      <c r="AL580" s="172"/>
      <c r="AS580" s="79"/>
      <c r="AT580" s="79"/>
      <c r="BA580" s="79"/>
    </row>
    <row r="581" spans="1:53" s="78" customFormat="1" x14ac:dyDescent="0.25">
      <c r="A581" s="6"/>
      <c r="B581" s="7"/>
      <c r="C581" s="8"/>
      <c r="D581" s="8"/>
      <c r="E581" s="8"/>
      <c r="F581" s="8"/>
      <c r="G581" s="8"/>
      <c r="H581" s="8"/>
      <c r="I581" s="8"/>
      <c r="J581" s="8"/>
      <c r="K581" s="8"/>
      <c r="L581" s="8"/>
      <c r="M581" s="8"/>
      <c r="N581" s="8"/>
      <c r="O581" s="8"/>
      <c r="P581" s="8"/>
      <c r="Q581" s="8"/>
      <c r="R581" s="8"/>
      <c r="S581" s="8"/>
      <c r="T581" s="8"/>
      <c r="U581" s="8"/>
      <c r="V581" s="8"/>
      <c r="W581" s="8"/>
      <c r="X581" s="8"/>
      <c r="Y581" s="8"/>
      <c r="Z581" s="8"/>
      <c r="AA581" s="8"/>
      <c r="AB581" s="8"/>
      <c r="AC581" s="6"/>
      <c r="AD581" s="8"/>
      <c r="AE581" s="8"/>
      <c r="AF581" s="9"/>
      <c r="AG581" s="10"/>
      <c r="AH581" s="14"/>
      <c r="AI581" s="14"/>
      <c r="AJ581" s="14"/>
      <c r="AK581" s="14"/>
      <c r="AL581" s="172"/>
      <c r="AS581" s="79"/>
      <c r="AT581" s="79"/>
      <c r="BA581" s="79"/>
    </row>
    <row r="582" spans="1:53" s="78" customFormat="1" x14ac:dyDescent="0.25">
      <c r="A582" s="6"/>
      <c r="B582" s="7"/>
      <c r="C582" s="8"/>
      <c r="D582" s="8"/>
      <c r="E582" s="8"/>
      <c r="F582" s="8"/>
      <c r="G582" s="8"/>
      <c r="H582" s="8"/>
      <c r="I582" s="8"/>
      <c r="J582" s="8"/>
      <c r="K582" s="8"/>
      <c r="L582" s="8"/>
      <c r="M582" s="8"/>
      <c r="N582" s="8"/>
      <c r="O582" s="8"/>
      <c r="P582" s="8"/>
      <c r="Q582" s="8"/>
      <c r="R582" s="8"/>
      <c r="S582" s="8"/>
      <c r="T582" s="8"/>
      <c r="U582" s="8"/>
      <c r="V582" s="8"/>
      <c r="W582" s="8"/>
      <c r="X582" s="8"/>
      <c r="Y582" s="8"/>
      <c r="Z582" s="8"/>
      <c r="AA582" s="8"/>
      <c r="AB582" s="8"/>
      <c r="AC582" s="6"/>
      <c r="AD582" s="8"/>
      <c r="AE582" s="8"/>
      <c r="AF582" s="9"/>
      <c r="AG582" s="10"/>
      <c r="AH582" s="14"/>
      <c r="AI582" s="14"/>
      <c r="AJ582" s="14"/>
      <c r="AK582" s="14"/>
      <c r="AL582" s="172"/>
      <c r="AS582" s="79"/>
      <c r="AT582" s="79"/>
      <c r="BA582" s="79"/>
    </row>
    <row r="583" spans="1:53" s="78" customFormat="1" x14ac:dyDescent="0.25">
      <c r="A583" s="6"/>
      <c r="B583" s="7"/>
      <c r="C583" s="8"/>
      <c r="D583" s="8"/>
      <c r="E583" s="8"/>
      <c r="F583" s="8"/>
      <c r="G583" s="8"/>
      <c r="H583" s="8"/>
      <c r="I583" s="8"/>
      <c r="J583" s="8"/>
      <c r="K583" s="8"/>
      <c r="L583" s="8"/>
      <c r="M583" s="8"/>
      <c r="N583" s="8"/>
      <c r="O583" s="8"/>
      <c r="P583" s="8"/>
      <c r="Q583" s="8"/>
      <c r="R583" s="8"/>
      <c r="S583" s="8"/>
      <c r="T583" s="8"/>
      <c r="U583" s="8"/>
      <c r="V583" s="8"/>
      <c r="W583" s="8"/>
      <c r="X583" s="8"/>
      <c r="Y583" s="8"/>
      <c r="Z583" s="8"/>
      <c r="AA583" s="8"/>
      <c r="AB583" s="8"/>
      <c r="AC583" s="6"/>
      <c r="AD583" s="8"/>
      <c r="AE583" s="8"/>
      <c r="AF583" s="9"/>
      <c r="AG583" s="10"/>
      <c r="AH583" s="14"/>
      <c r="AI583" s="14"/>
      <c r="AJ583" s="14"/>
      <c r="AK583" s="14"/>
      <c r="AL583" s="172"/>
      <c r="AS583" s="79"/>
      <c r="AT583" s="79"/>
      <c r="BA583" s="79"/>
    </row>
    <row r="584" spans="1:53" s="78" customFormat="1" x14ac:dyDescent="0.25">
      <c r="A584" s="6"/>
      <c r="B584" s="7"/>
      <c r="C584" s="8"/>
      <c r="D584" s="8"/>
      <c r="E584" s="8"/>
      <c r="F584" s="8"/>
      <c r="G584" s="8"/>
      <c r="H584" s="8"/>
      <c r="I584" s="8"/>
      <c r="J584" s="8"/>
      <c r="K584" s="8"/>
      <c r="L584" s="8"/>
      <c r="M584" s="8"/>
      <c r="N584" s="8"/>
      <c r="O584" s="8"/>
      <c r="P584" s="8"/>
      <c r="Q584" s="8"/>
      <c r="R584" s="8"/>
      <c r="S584" s="8"/>
      <c r="T584" s="8"/>
      <c r="U584" s="8"/>
      <c r="V584" s="8"/>
      <c r="W584" s="8"/>
      <c r="X584" s="8"/>
      <c r="Y584" s="8"/>
      <c r="Z584" s="8"/>
      <c r="AA584" s="8"/>
      <c r="AB584" s="8"/>
      <c r="AC584" s="6"/>
      <c r="AD584" s="8"/>
      <c r="AE584" s="8"/>
      <c r="AF584" s="9"/>
      <c r="AG584" s="10"/>
      <c r="AH584" s="14"/>
      <c r="AI584" s="14"/>
      <c r="AJ584" s="14"/>
      <c r="AK584" s="14"/>
      <c r="AL584" s="172"/>
      <c r="AS584" s="79"/>
      <c r="AT584" s="79"/>
      <c r="BA584" s="79"/>
    </row>
    <row r="585" spans="1:53" s="78" customFormat="1" x14ac:dyDescent="0.25">
      <c r="A585" s="6"/>
      <c r="B585" s="7"/>
      <c r="C585" s="8"/>
      <c r="D585" s="8"/>
      <c r="E585" s="8"/>
      <c r="F585" s="8"/>
      <c r="G585" s="8"/>
      <c r="H585" s="8"/>
      <c r="I585" s="8"/>
      <c r="J585" s="8"/>
      <c r="K585" s="8"/>
      <c r="L585" s="8"/>
      <c r="M585" s="8"/>
      <c r="N585" s="8"/>
      <c r="O585" s="8"/>
      <c r="P585" s="8"/>
      <c r="Q585" s="8"/>
      <c r="R585" s="8"/>
      <c r="S585" s="8"/>
      <c r="T585" s="8"/>
      <c r="U585" s="8"/>
      <c r="V585" s="8"/>
      <c r="W585" s="8"/>
      <c r="X585" s="8"/>
      <c r="Y585" s="8"/>
      <c r="Z585" s="8"/>
      <c r="AA585" s="8"/>
      <c r="AB585" s="8"/>
      <c r="AC585" s="6"/>
      <c r="AD585" s="8"/>
      <c r="AE585" s="8"/>
      <c r="AF585" s="9"/>
      <c r="AG585" s="10"/>
      <c r="AH585" s="14"/>
      <c r="AI585" s="14"/>
      <c r="AJ585" s="14"/>
      <c r="AK585" s="14"/>
      <c r="AL585" s="172"/>
      <c r="AS585" s="79"/>
      <c r="AT585" s="79"/>
      <c r="BA585" s="79"/>
    </row>
    <row r="586" spans="1:53" s="78" customFormat="1" x14ac:dyDescent="0.25">
      <c r="A586" s="6"/>
      <c r="B586" s="7"/>
      <c r="C586" s="8"/>
      <c r="D586" s="8"/>
      <c r="E586" s="8"/>
      <c r="F586" s="8"/>
      <c r="G586" s="8"/>
      <c r="H586" s="8"/>
      <c r="I586" s="8"/>
      <c r="J586" s="8"/>
      <c r="K586" s="8"/>
      <c r="L586" s="8"/>
      <c r="M586" s="8"/>
      <c r="N586" s="8"/>
      <c r="O586" s="8"/>
      <c r="P586" s="8"/>
      <c r="Q586" s="8"/>
      <c r="R586" s="8"/>
      <c r="S586" s="8"/>
      <c r="T586" s="8"/>
      <c r="U586" s="8"/>
      <c r="V586" s="8"/>
      <c r="W586" s="8"/>
      <c r="X586" s="8"/>
      <c r="Y586" s="8"/>
      <c r="Z586" s="8"/>
      <c r="AA586" s="8"/>
      <c r="AB586" s="8"/>
      <c r="AC586" s="6"/>
      <c r="AD586" s="8"/>
      <c r="AE586" s="8"/>
      <c r="AF586" s="9"/>
      <c r="AG586" s="10"/>
      <c r="AH586" s="14"/>
      <c r="AI586" s="14"/>
      <c r="AJ586" s="14"/>
      <c r="AK586" s="14"/>
      <c r="AL586" s="172"/>
      <c r="AS586" s="79"/>
      <c r="AT586" s="79"/>
      <c r="BA586" s="79"/>
    </row>
    <row r="587" spans="1:53" s="78" customFormat="1" x14ac:dyDescent="0.25">
      <c r="A587" s="6"/>
      <c r="B587" s="7"/>
      <c r="C587" s="8"/>
      <c r="D587" s="8"/>
      <c r="E587" s="8"/>
      <c r="F587" s="8"/>
      <c r="G587" s="8"/>
      <c r="H587" s="8"/>
      <c r="I587" s="8"/>
      <c r="J587" s="8"/>
      <c r="K587" s="8"/>
      <c r="L587" s="8"/>
      <c r="M587" s="8"/>
      <c r="N587" s="8"/>
      <c r="O587" s="8"/>
      <c r="P587" s="8"/>
      <c r="Q587" s="8"/>
      <c r="R587" s="8"/>
      <c r="S587" s="8"/>
      <c r="T587" s="8"/>
      <c r="U587" s="8"/>
      <c r="V587" s="8"/>
      <c r="W587" s="8"/>
      <c r="X587" s="8"/>
      <c r="Y587" s="8"/>
      <c r="Z587" s="8"/>
      <c r="AA587" s="8"/>
      <c r="AB587" s="8"/>
      <c r="AC587" s="6"/>
      <c r="AD587" s="8"/>
      <c r="AE587" s="8"/>
      <c r="AF587" s="9"/>
      <c r="AG587" s="10"/>
      <c r="AH587" s="14"/>
      <c r="AI587" s="14"/>
      <c r="AJ587" s="14"/>
      <c r="AK587" s="14"/>
      <c r="AL587" s="172"/>
      <c r="AS587" s="79"/>
      <c r="AT587" s="79"/>
      <c r="BA587" s="79"/>
    </row>
    <row r="588" spans="1:53" s="78" customFormat="1" x14ac:dyDescent="0.25">
      <c r="A588" s="6"/>
      <c r="B588" s="7"/>
      <c r="C588" s="8"/>
      <c r="D588" s="8"/>
      <c r="E588" s="8"/>
      <c r="F588" s="8"/>
      <c r="G588" s="8"/>
      <c r="H588" s="8"/>
      <c r="I588" s="8"/>
      <c r="J588" s="8"/>
      <c r="K588" s="8"/>
      <c r="L588" s="8"/>
      <c r="M588" s="8"/>
      <c r="N588" s="8"/>
      <c r="O588" s="8"/>
      <c r="P588" s="8"/>
      <c r="Q588" s="8"/>
      <c r="R588" s="8"/>
      <c r="S588" s="8"/>
      <c r="T588" s="8"/>
      <c r="U588" s="8"/>
      <c r="V588" s="8"/>
      <c r="W588" s="8"/>
      <c r="X588" s="8"/>
      <c r="Y588" s="8"/>
      <c r="Z588" s="8"/>
      <c r="AA588" s="8"/>
      <c r="AB588" s="8"/>
      <c r="AC588" s="6"/>
      <c r="AD588" s="8"/>
      <c r="AE588" s="8"/>
      <c r="AF588" s="9"/>
      <c r="AG588" s="10"/>
      <c r="AH588" s="14"/>
      <c r="AI588" s="14"/>
      <c r="AJ588" s="14"/>
      <c r="AK588" s="14"/>
      <c r="AL588" s="172"/>
      <c r="AS588" s="79"/>
      <c r="AT588" s="79"/>
      <c r="BA588" s="79"/>
    </row>
    <row r="589" spans="1:53" s="78" customFormat="1" x14ac:dyDescent="0.25">
      <c r="A589" s="6"/>
      <c r="B589" s="7"/>
      <c r="C589" s="8"/>
      <c r="D589" s="8"/>
      <c r="E589" s="8"/>
      <c r="F589" s="8"/>
      <c r="G589" s="8"/>
      <c r="H589" s="8"/>
      <c r="I589" s="8"/>
      <c r="J589" s="8"/>
      <c r="K589" s="8"/>
      <c r="L589" s="8"/>
      <c r="M589" s="8"/>
      <c r="N589" s="8"/>
      <c r="O589" s="8"/>
      <c r="P589" s="8"/>
      <c r="Q589" s="8"/>
      <c r="R589" s="8"/>
      <c r="S589" s="8"/>
      <c r="T589" s="8"/>
      <c r="U589" s="8"/>
      <c r="V589" s="8"/>
      <c r="W589" s="8"/>
      <c r="X589" s="8"/>
      <c r="Y589" s="8"/>
      <c r="Z589" s="8"/>
      <c r="AA589" s="8"/>
      <c r="AB589" s="8"/>
      <c r="AC589" s="6"/>
      <c r="AD589" s="8"/>
      <c r="AE589" s="8"/>
      <c r="AF589" s="9"/>
      <c r="AG589" s="10"/>
      <c r="AH589" s="14"/>
      <c r="AI589" s="14"/>
      <c r="AJ589" s="14"/>
      <c r="AK589" s="14"/>
      <c r="AL589" s="172"/>
      <c r="AS589" s="79"/>
      <c r="AT589" s="79"/>
      <c r="BA589" s="79"/>
    </row>
    <row r="590" spans="1:53" s="78" customFormat="1" x14ac:dyDescent="0.25">
      <c r="A590" s="6"/>
      <c r="B590" s="7"/>
      <c r="C590" s="8"/>
      <c r="D590" s="8"/>
      <c r="E590" s="8"/>
      <c r="F590" s="8"/>
      <c r="G590" s="8"/>
      <c r="H590" s="8"/>
      <c r="I590" s="8"/>
      <c r="J590" s="8"/>
      <c r="K590" s="8"/>
      <c r="L590" s="8"/>
      <c r="M590" s="8"/>
      <c r="N590" s="8"/>
      <c r="O590" s="8"/>
      <c r="P590" s="8"/>
      <c r="Q590" s="8"/>
      <c r="R590" s="8"/>
      <c r="S590" s="8"/>
      <c r="T590" s="8"/>
      <c r="U590" s="8"/>
      <c r="V590" s="8"/>
      <c r="W590" s="8"/>
      <c r="X590" s="8"/>
      <c r="Y590" s="8"/>
      <c r="Z590" s="8"/>
      <c r="AA590" s="8"/>
      <c r="AB590" s="8"/>
      <c r="AC590" s="6"/>
      <c r="AD590" s="8"/>
      <c r="AE590" s="8"/>
      <c r="AF590" s="9"/>
      <c r="AG590" s="10"/>
      <c r="AH590" s="14"/>
      <c r="AI590" s="14"/>
      <c r="AJ590" s="14"/>
      <c r="AK590" s="14"/>
      <c r="AL590" s="172"/>
      <c r="AS590" s="79"/>
      <c r="AT590" s="79"/>
      <c r="BA590" s="79"/>
    </row>
    <row r="591" spans="1:53" s="78" customFormat="1" x14ac:dyDescent="0.25">
      <c r="A591" s="6"/>
      <c r="B591" s="7"/>
      <c r="C591" s="8"/>
      <c r="D591" s="8"/>
      <c r="E591" s="8"/>
      <c r="F591" s="8"/>
      <c r="G591" s="8"/>
      <c r="H591" s="8"/>
      <c r="I591" s="8"/>
      <c r="J591" s="8"/>
      <c r="K591" s="8"/>
      <c r="L591" s="8"/>
      <c r="M591" s="8"/>
      <c r="N591" s="8"/>
      <c r="O591" s="8"/>
      <c r="P591" s="8"/>
      <c r="Q591" s="8"/>
      <c r="R591" s="8"/>
      <c r="S591" s="8"/>
      <c r="T591" s="8"/>
      <c r="U591" s="8"/>
      <c r="V591" s="8"/>
      <c r="W591" s="8"/>
      <c r="X591" s="8"/>
      <c r="Y591" s="8"/>
      <c r="Z591" s="8"/>
      <c r="AA591" s="8"/>
      <c r="AB591" s="8"/>
      <c r="AC591" s="6"/>
      <c r="AD591" s="8"/>
      <c r="AE591" s="8"/>
      <c r="AF591" s="9"/>
      <c r="AG591" s="10"/>
      <c r="AH591" s="14"/>
      <c r="AI591" s="14"/>
      <c r="AJ591" s="14"/>
      <c r="AK591" s="14"/>
      <c r="AL591" s="172"/>
      <c r="AS591" s="79"/>
      <c r="AT591" s="79"/>
      <c r="BA591" s="79"/>
    </row>
    <row r="592" spans="1:53" s="78" customFormat="1" x14ac:dyDescent="0.25">
      <c r="A592" s="6"/>
      <c r="B592" s="7"/>
      <c r="C592" s="8"/>
      <c r="D592" s="8"/>
      <c r="E592" s="8"/>
      <c r="F592" s="8"/>
      <c r="G592" s="8"/>
      <c r="H592" s="8"/>
      <c r="I592" s="8"/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8"/>
      <c r="U592" s="8"/>
      <c r="V592" s="8"/>
      <c r="W592" s="8"/>
      <c r="X592" s="8"/>
      <c r="Y592" s="8"/>
      <c r="Z592" s="8"/>
      <c r="AA592" s="8"/>
      <c r="AB592" s="8"/>
      <c r="AC592" s="6"/>
      <c r="AD592" s="8"/>
      <c r="AE592" s="8"/>
      <c r="AF592" s="9"/>
      <c r="AG592" s="10"/>
      <c r="AH592" s="14"/>
      <c r="AI592" s="14"/>
      <c r="AJ592" s="14"/>
      <c r="AK592" s="14"/>
      <c r="AL592" s="172"/>
      <c r="AS592" s="79"/>
      <c r="AT592" s="79"/>
      <c r="BA592" s="79"/>
    </row>
    <row r="593" spans="1:53" s="78" customFormat="1" x14ac:dyDescent="0.25">
      <c r="A593" s="6"/>
      <c r="B593" s="7"/>
      <c r="C593" s="8"/>
      <c r="D593" s="8"/>
      <c r="E593" s="8"/>
      <c r="F593" s="8"/>
      <c r="G593" s="8"/>
      <c r="H593" s="8"/>
      <c r="I593" s="8"/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8"/>
      <c r="U593" s="8"/>
      <c r="V593" s="8"/>
      <c r="W593" s="8"/>
      <c r="X593" s="8"/>
      <c r="Y593" s="8"/>
      <c r="Z593" s="8"/>
      <c r="AA593" s="8"/>
      <c r="AB593" s="8"/>
      <c r="AC593" s="6"/>
      <c r="AD593" s="8"/>
      <c r="AE593" s="8"/>
      <c r="AF593" s="9"/>
      <c r="AG593" s="10"/>
      <c r="AH593" s="14"/>
      <c r="AI593" s="14"/>
      <c r="AJ593" s="14"/>
      <c r="AK593" s="14"/>
      <c r="AL593" s="172"/>
      <c r="AS593" s="79"/>
      <c r="AT593" s="79"/>
      <c r="BA593" s="79"/>
    </row>
    <row r="594" spans="1:53" s="78" customFormat="1" x14ac:dyDescent="0.25">
      <c r="A594" s="6"/>
      <c r="B594" s="7"/>
      <c r="C594" s="8"/>
      <c r="D594" s="8"/>
      <c r="E594" s="8"/>
      <c r="F594" s="8"/>
      <c r="G594" s="8"/>
      <c r="H594" s="8"/>
      <c r="I594" s="8"/>
      <c r="J594" s="8"/>
      <c r="K594" s="8"/>
      <c r="L594" s="8"/>
      <c r="M594" s="8"/>
      <c r="N594" s="8"/>
      <c r="O594" s="8"/>
      <c r="P594" s="8"/>
      <c r="Q594" s="8"/>
      <c r="R594" s="8"/>
      <c r="S594" s="8"/>
      <c r="T594" s="8"/>
      <c r="U594" s="8"/>
      <c r="V594" s="8"/>
      <c r="W594" s="8"/>
      <c r="X594" s="8"/>
      <c r="Y594" s="8"/>
      <c r="Z594" s="8"/>
      <c r="AA594" s="8"/>
      <c r="AB594" s="8"/>
      <c r="AC594" s="6"/>
      <c r="AD594" s="8"/>
      <c r="AE594" s="8"/>
      <c r="AF594" s="9"/>
      <c r="AG594" s="10"/>
      <c r="AH594" s="14"/>
      <c r="AI594" s="14"/>
      <c r="AJ594" s="14"/>
      <c r="AK594" s="14"/>
      <c r="AL594" s="172"/>
      <c r="AS594" s="79"/>
      <c r="AT594" s="79"/>
      <c r="BA594" s="79"/>
    </row>
    <row r="595" spans="1:53" s="78" customFormat="1" x14ac:dyDescent="0.25">
      <c r="A595" s="6"/>
      <c r="B595" s="7"/>
      <c r="C595" s="8"/>
      <c r="D595" s="8"/>
      <c r="E595" s="8"/>
      <c r="F595" s="8"/>
      <c r="G595" s="8"/>
      <c r="H595" s="8"/>
      <c r="I595" s="8"/>
      <c r="J595" s="8"/>
      <c r="K595" s="8"/>
      <c r="L595" s="8"/>
      <c r="M595" s="8"/>
      <c r="N595" s="8"/>
      <c r="O595" s="8"/>
      <c r="P595" s="8"/>
      <c r="Q595" s="8"/>
      <c r="R595" s="8"/>
      <c r="S595" s="8"/>
      <c r="T595" s="8"/>
      <c r="U595" s="8"/>
      <c r="V595" s="8"/>
      <c r="W595" s="8"/>
      <c r="X595" s="8"/>
      <c r="Y595" s="8"/>
      <c r="Z595" s="8"/>
      <c r="AA595" s="8"/>
      <c r="AB595" s="8"/>
      <c r="AC595" s="6"/>
      <c r="AD595" s="8"/>
      <c r="AE595" s="8"/>
      <c r="AF595" s="9"/>
      <c r="AG595" s="10"/>
      <c r="AH595" s="14"/>
      <c r="AI595" s="14"/>
      <c r="AJ595" s="14"/>
      <c r="AK595" s="14"/>
      <c r="AL595" s="172"/>
      <c r="AS595" s="79"/>
      <c r="AT595" s="79"/>
      <c r="BA595" s="79"/>
    </row>
    <row r="596" spans="1:53" s="78" customFormat="1" x14ac:dyDescent="0.25">
      <c r="A596" s="6"/>
      <c r="B596" s="7"/>
      <c r="C596" s="8"/>
      <c r="D596" s="8"/>
      <c r="E596" s="8"/>
      <c r="F596" s="8"/>
      <c r="G596" s="8"/>
      <c r="H596" s="8"/>
      <c r="I596" s="8"/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8"/>
      <c r="U596" s="8"/>
      <c r="V596" s="8"/>
      <c r="W596" s="8"/>
      <c r="X596" s="8"/>
      <c r="Y596" s="8"/>
      <c r="Z596" s="8"/>
      <c r="AA596" s="8"/>
      <c r="AB596" s="8"/>
      <c r="AC596" s="6"/>
      <c r="AD596" s="8"/>
      <c r="AE596" s="8"/>
      <c r="AF596" s="9"/>
      <c r="AG596" s="10"/>
      <c r="AH596" s="14"/>
      <c r="AI596" s="14"/>
      <c r="AJ596" s="14"/>
      <c r="AK596" s="14"/>
      <c r="AL596" s="172"/>
      <c r="AS596" s="79"/>
      <c r="AT596" s="79"/>
      <c r="BA596" s="79"/>
    </row>
    <row r="597" spans="1:53" s="78" customFormat="1" x14ac:dyDescent="0.25">
      <c r="A597" s="6"/>
      <c r="B597" s="7"/>
      <c r="C597" s="8"/>
      <c r="D597" s="8"/>
      <c r="E597" s="8"/>
      <c r="F597" s="8"/>
      <c r="G597" s="8"/>
      <c r="H597" s="8"/>
      <c r="I597" s="8"/>
      <c r="J597" s="8"/>
      <c r="K597" s="8"/>
      <c r="L597" s="8"/>
      <c r="M597" s="8"/>
      <c r="N597" s="8"/>
      <c r="O597" s="8"/>
      <c r="P597" s="8"/>
      <c r="Q597" s="8"/>
      <c r="R597" s="8"/>
      <c r="S597" s="8"/>
      <c r="T597" s="8"/>
      <c r="U597" s="8"/>
      <c r="V597" s="8"/>
      <c r="W597" s="8"/>
      <c r="X597" s="8"/>
      <c r="Y597" s="8"/>
      <c r="Z597" s="8"/>
      <c r="AA597" s="8"/>
      <c r="AB597" s="8"/>
      <c r="AC597" s="6"/>
      <c r="AD597" s="8"/>
      <c r="AE597" s="8"/>
      <c r="AF597" s="9"/>
      <c r="AG597" s="10"/>
      <c r="AH597" s="14"/>
      <c r="AI597" s="14"/>
      <c r="AJ597" s="14"/>
      <c r="AK597" s="14"/>
      <c r="AL597" s="172"/>
      <c r="AS597" s="79"/>
      <c r="AT597" s="79"/>
      <c r="BA597" s="79"/>
    </row>
    <row r="598" spans="1:53" s="78" customFormat="1" x14ac:dyDescent="0.25">
      <c r="A598" s="6"/>
      <c r="B598" s="7"/>
      <c r="C598" s="8"/>
      <c r="D598" s="8"/>
      <c r="E598" s="8"/>
      <c r="F598" s="8"/>
      <c r="G598" s="8"/>
      <c r="H598" s="8"/>
      <c r="I598" s="8"/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8"/>
      <c r="U598" s="8"/>
      <c r="V598" s="8"/>
      <c r="W598" s="8"/>
      <c r="X598" s="8"/>
      <c r="Y598" s="8"/>
      <c r="Z598" s="8"/>
      <c r="AA598" s="8"/>
      <c r="AB598" s="8"/>
      <c r="AC598" s="6"/>
      <c r="AD598" s="8"/>
      <c r="AE598" s="8"/>
      <c r="AF598" s="9"/>
      <c r="AG598" s="10"/>
      <c r="AH598" s="14"/>
      <c r="AI598" s="14"/>
      <c r="AJ598" s="14"/>
      <c r="AK598" s="14"/>
      <c r="AL598" s="172"/>
      <c r="AS598" s="79"/>
      <c r="AT598" s="79"/>
      <c r="BA598" s="79"/>
    </row>
    <row r="599" spans="1:53" s="78" customFormat="1" x14ac:dyDescent="0.25">
      <c r="A599" s="6"/>
      <c r="B599" s="7"/>
      <c r="C599" s="8"/>
      <c r="D599" s="8"/>
      <c r="E599" s="8"/>
      <c r="F599" s="8"/>
      <c r="G599" s="8"/>
      <c r="H599" s="8"/>
      <c r="I599" s="8"/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8"/>
      <c r="U599" s="8"/>
      <c r="V599" s="8"/>
      <c r="W599" s="8"/>
      <c r="X599" s="8"/>
      <c r="Y599" s="8"/>
      <c r="Z599" s="8"/>
      <c r="AA599" s="8"/>
      <c r="AB599" s="8"/>
      <c r="AC599" s="6"/>
      <c r="AD599" s="8"/>
      <c r="AE599" s="8"/>
      <c r="AF599" s="9"/>
      <c r="AG599" s="10"/>
      <c r="AH599" s="14"/>
      <c r="AI599" s="14"/>
      <c r="AJ599" s="14"/>
      <c r="AK599" s="14"/>
      <c r="AL599" s="172"/>
      <c r="AS599" s="79"/>
      <c r="AT599" s="79"/>
      <c r="BA599" s="79"/>
    </row>
    <row r="600" spans="1:53" s="78" customFormat="1" x14ac:dyDescent="0.25">
      <c r="A600" s="6"/>
      <c r="B600" s="7"/>
      <c r="C600" s="8"/>
      <c r="D600" s="8"/>
      <c r="E600" s="8"/>
      <c r="F600" s="8"/>
      <c r="G600" s="8"/>
      <c r="H600" s="8"/>
      <c r="I600" s="8"/>
      <c r="J600" s="8"/>
      <c r="K600" s="8"/>
      <c r="L600" s="8"/>
      <c r="M600" s="8"/>
      <c r="N600" s="8"/>
      <c r="O600" s="8"/>
      <c r="P600" s="8"/>
      <c r="Q600" s="8"/>
      <c r="R600" s="8"/>
      <c r="S600" s="8"/>
      <c r="T600" s="8"/>
      <c r="U600" s="8"/>
      <c r="V600" s="8"/>
      <c r="W600" s="8"/>
      <c r="X600" s="8"/>
      <c r="Y600" s="8"/>
      <c r="Z600" s="8"/>
      <c r="AA600" s="8"/>
      <c r="AB600" s="8"/>
      <c r="AC600" s="6"/>
      <c r="AD600" s="8"/>
      <c r="AE600" s="8"/>
      <c r="AF600" s="9"/>
      <c r="AG600" s="10"/>
      <c r="AH600" s="14"/>
      <c r="AI600" s="14"/>
      <c r="AJ600" s="14"/>
      <c r="AK600" s="14"/>
      <c r="AL600" s="172"/>
      <c r="AS600" s="79"/>
      <c r="AT600" s="79"/>
      <c r="BA600" s="79"/>
    </row>
    <row r="601" spans="1:53" s="78" customFormat="1" x14ac:dyDescent="0.25">
      <c r="A601" s="6"/>
      <c r="B601" s="7"/>
      <c r="C601" s="8"/>
      <c r="D601" s="8"/>
      <c r="E601" s="8"/>
      <c r="F601" s="8"/>
      <c r="G601" s="8"/>
      <c r="H601" s="8"/>
      <c r="I601" s="8"/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8"/>
      <c r="U601" s="8"/>
      <c r="V601" s="8"/>
      <c r="W601" s="8"/>
      <c r="X601" s="8"/>
      <c r="Y601" s="8"/>
      <c r="Z601" s="8"/>
      <c r="AA601" s="8"/>
      <c r="AB601" s="8"/>
      <c r="AC601" s="6"/>
      <c r="AD601" s="8"/>
      <c r="AE601" s="8"/>
      <c r="AF601" s="9"/>
      <c r="AG601" s="10"/>
      <c r="AH601" s="14"/>
      <c r="AI601" s="14"/>
      <c r="AJ601" s="14"/>
      <c r="AK601" s="14"/>
      <c r="AL601" s="172"/>
      <c r="AS601" s="79"/>
      <c r="AT601" s="79"/>
      <c r="BA601" s="79"/>
    </row>
    <row r="602" spans="1:53" s="78" customFormat="1" x14ac:dyDescent="0.25">
      <c r="A602" s="6"/>
      <c r="B602" s="7"/>
      <c r="C602" s="8"/>
      <c r="D602" s="8"/>
      <c r="E602" s="8"/>
      <c r="F602" s="8"/>
      <c r="G602" s="8"/>
      <c r="H602" s="8"/>
      <c r="I602" s="8"/>
      <c r="J602" s="8"/>
      <c r="K602" s="8"/>
      <c r="L602" s="8"/>
      <c r="M602" s="8"/>
      <c r="N602" s="8"/>
      <c r="O602" s="8"/>
      <c r="P602" s="8"/>
      <c r="Q602" s="8"/>
      <c r="R602" s="8"/>
      <c r="S602" s="8"/>
      <c r="T602" s="8"/>
      <c r="U602" s="8"/>
      <c r="V602" s="8"/>
      <c r="W602" s="8"/>
      <c r="X602" s="8"/>
      <c r="Y602" s="8"/>
      <c r="Z602" s="8"/>
      <c r="AA602" s="8"/>
      <c r="AB602" s="8"/>
      <c r="AC602" s="6"/>
      <c r="AD602" s="8"/>
      <c r="AE602" s="8"/>
      <c r="AF602" s="9"/>
      <c r="AG602" s="10"/>
      <c r="AH602" s="14"/>
      <c r="AI602" s="14"/>
      <c r="AJ602" s="14"/>
      <c r="AK602" s="14"/>
      <c r="AL602" s="172"/>
      <c r="AS602" s="79"/>
      <c r="AT602" s="79"/>
      <c r="BA602" s="79"/>
    </row>
    <row r="603" spans="1:53" s="78" customFormat="1" x14ac:dyDescent="0.25">
      <c r="A603" s="6"/>
      <c r="B603" s="7"/>
      <c r="C603" s="8"/>
      <c r="D603" s="8"/>
      <c r="E603" s="8"/>
      <c r="F603" s="8"/>
      <c r="G603" s="8"/>
      <c r="H603" s="8"/>
      <c r="I603" s="8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8"/>
      <c r="U603" s="8"/>
      <c r="V603" s="8"/>
      <c r="W603" s="8"/>
      <c r="X603" s="8"/>
      <c r="Y603" s="8"/>
      <c r="Z603" s="8"/>
      <c r="AA603" s="8"/>
      <c r="AB603" s="8"/>
      <c r="AC603" s="6"/>
      <c r="AD603" s="8"/>
      <c r="AE603" s="8"/>
      <c r="AF603" s="9"/>
      <c r="AG603" s="10"/>
      <c r="AH603" s="14"/>
      <c r="AI603" s="14"/>
      <c r="AJ603" s="14"/>
      <c r="AK603" s="14"/>
      <c r="AL603" s="172"/>
      <c r="AS603" s="79"/>
      <c r="AT603" s="79"/>
      <c r="BA603" s="79"/>
    </row>
    <row r="604" spans="1:53" s="78" customFormat="1" x14ac:dyDescent="0.25">
      <c r="A604" s="6"/>
      <c r="B604" s="7"/>
      <c r="C604" s="8"/>
      <c r="D604" s="8"/>
      <c r="E604" s="8"/>
      <c r="F604" s="8"/>
      <c r="G604" s="8"/>
      <c r="H604" s="8"/>
      <c r="I604" s="8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8"/>
      <c r="U604" s="8"/>
      <c r="V604" s="8"/>
      <c r="W604" s="8"/>
      <c r="X604" s="8"/>
      <c r="Y604" s="8"/>
      <c r="Z604" s="8"/>
      <c r="AA604" s="8"/>
      <c r="AB604" s="8"/>
      <c r="AC604" s="6"/>
      <c r="AD604" s="8"/>
      <c r="AE604" s="8"/>
      <c r="AF604" s="9"/>
      <c r="AG604" s="10"/>
      <c r="AH604" s="14"/>
      <c r="AI604" s="14"/>
      <c r="AJ604" s="14"/>
      <c r="AK604" s="14"/>
      <c r="AL604" s="172"/>
      <c r="AS604" s="79"/>
      <c r="AT604" s="79"/>
      <c r="BA604" s="79"/>
    </row>
    <row r="605" spans="1:53" s="78" customFormat="1" x14ac:dyDescent="0.25">
      <c r="A605" s="6"/>
      <c r="B605" s="7"/>
      <c r="C605" s="8"/>
      <c r="D605" s="8"/>
      <c r="E605" s="8"/>
      <c r="F605" s="8"/>
      <c r="G605" s="8"/>
      <c r="H605" s="8"/>
      <c r="I605" s="8"/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8"/>
      <c r="U605" s="8"/>
      <c r="V605" s="8"/>
      <c r="W605" s="8"/>
      <c r="X605" s="8"/>
      <c r="Y605" s="8"/>
      <c r="Z605" s="8"/>
      <c r="AA605" s="8"/>
      <c r="AB605" s="8"/>
      <c r="AC605" s="6"/>
      <c r="AD605" s="8"/>
      <c r="AE605" s="8"/>
      <c r="AF605" s="9"/>
      <c r="AG605" s="10"/>
      <c r="AH605" s="14"/>
      <c r="AI605" s="14"/>
      <c r="AJ605" s="14"/>
      <c r="AK605" s="14"/>
      <c r="AL605" s="172"/>
      <c r="AS605" s="79"/>
      <c r="AT605" s="79"/>
      <c r="BA605" s="79"/>
    </row>
    <row r="606" spans="1:53" s="78" customFormat="1" x14ac:dyDescent="0.25">
      <c r="A606" s="6"/>
      <c r="B606" s="7"/>
      <c r="C606" s="8"/>
      <c r="D606" s="8"/>
      <c r="E606" s="8"/>
      <c r="F606" s="8"/>
      <c r="G606" s="8"/>
      <c r="H606" s="8"/>
      <c r="I606" s="8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8"/>
      <c r="U606" s="8"/>
      <c r="V606" s="8"/>
      <c r="W606" s="8"/>
      <c r="X606" s="8"/>
      <c r="Y606" s="8"/>
      <c r="Z606" s="8"/>
      <c r="AA606" s="8"/>
      <c r="AB606" s="8"/>
      <c r="AC606" s="6"/>
      <c r="AD606" s="8"/>
      <c r="AE606" s="8"/>
      <c r="AF606" s="9"/>
      <c r="AG606" s="10"/>
      <c r="AH606" s="14"/>
      <c r="AI606" s="14"/>
      <c r="AJ606" s="14"/>
      <c r="AK606" s="14"/>
      <c r="AL606" s="172"/>
      <c r="AS606" s="79"/>
      <c r="AT606" s="79"/>
      <c r="BA606" s="79"/>
    </row>
    <row r="607" spans="1:53" s="78" customFormat="1" x14ac:dyDescent="0.25">
      <c r="A607" s="6"/>
      <c r="B607" s="7"/>
      <c r="C607" s="8"/>
      <c r="D607" s="8"/>
      <c r="E607" s="8"/>
      <c r="F607" s="8"/>
      <c r="G607" s="8"/>
      <c r="H607" s="8"/>
      <c r="I607" s="8"/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8"/>
      <c r="U607" s="8"/>
      <c r="V607" s="8"/>
      <c r="W607" s="8"/>
      <c r="X607" s="8"/>
      <c r="Y607" s="8"/>
      <c r="Z607" s="8"/>
      <c r="AA607" s="8"/>
      <c r="AB607" s="8"/>
      <c r="AC607" s="6"/>
      <c r="AD607" s="8"/>
      <c r="AE607" s="8"/>
      <c r="AF607" s="9"/>
      <c r="AG607" s="10"/>
      <c r="AH607" s="14"/>
      <c r="AI607" s="14"/>
      <c r="AJ607" s="14"/>
      <c r="AK607" s="14"/>
      <c r="AL607" s="172"/>
      <c r="AS607" s="79"/>
      <c r="AT607" s="79"/>
      <c r="BA607" s="79"/>
    </row>
    <row r="608" spans="1:53" s="78" customFormat="1" x14ac:dyDescent="0.25">
      <c r="A608" s="6"/>
      <c r="B608" s="7"/>
      <c r="C608" s="8"/>
      <c r="D608" s="8"/>
      <c r="E608" s="8"/>
      <c r="F608" s="8"/>
      <c r="G608" s="8"/>
      <c r="H608" s="8"/>
      <c r="I608" s="8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8"/>
      <c r="U608" s="8"/>
      <c r="V608" s="8"/>
      <c r="W608" s="8"/>
      <c r="X608" s="8"/>
      <c r="Y608" s="8"/>
      <c r="Z608" s="8"/>
      <c r="AA608" s="8"/>
      <c r="AB608" s="8"/>
      <c r="AC608" s="6"/>
      <c r="AD608" s="8"/>
      <c r="AE608" s="8"/>
      <c r="AF608" s="9"/>
      <c r="AG608" s="10"/>
      <c r="AH608" s="14"/>
      <c r="AI608" s="14"/>
      <c r="AJ608" s="14"/>
      <c r="AK608" s="14"/>
      <c r="AL608" s="172"/>
      <c r="AS608" s="79"/>
      <c r="AT608" s="79"/>
      <c r="BA608" s="79"/>
    </row>
    <row r="609" spans="1:53" s="78" customFormat="1" x14ac:dyDescent="0.25">
      <c r="A609" s="6"/>
      <c r="B609" s="7"/>
      <c r="C609" s="8"/>
      <c r="D609" s="8"/>
      <c r="E609" s="8"/>
      <c r="F609" s="8"/>
      <c r="G609" s="8"/>
      <c r="H609" s="8"/>
      <c r="I609" s="8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8"/>
      <c r="U609" s="8"/>
      <c r="V609" s="8"/>
      <c r="W609" s="8"/>
      <c r="X609" s="8"/>
      <c r="Y609" s="8"/>
      <c r="Z609" s="8"/>
      <c r="AA609" s="8"/>
      <c r="AB609" s="8"/>
      <c r="AC609" s="6"/>
      <c r="AD609" s="8"/>
      <c r="AE609" s="8"/>
      <c r="AF609" s="9"/>
      <c r="AG609" s="10"/>
      <c r="AH609" s="14"/>
      <c r="AI609" s="14"/>
      <c r="AJ609" s="14"/>
      <c r="AK609" s="14"/>
      <c r="AL609" s="172"/>
      <c r="AS609" s="79"/>
      <c r="AT609" s="79"/>
      <c r="BA609" s="79"/>
    </row>
    <row r="610" spans="1:53" s="78" customFormat="1" x14ac:dyDescent="0.25">
      <c r="A610" s="6"/>
      <c r="B610" s="7"/>
      <c r="C610" s="8"/>
      <c r="D610" s="8"/>
      <c r="E610" s="8"/>
      <c r="F610" s="8"/>
      <c r="G610" s="8"/>
      <c r="H610" s="8"/>
      <c r="I610" s="8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8"/>
      <c r="U610" s="8"/>
      <c r="V610" s="8"/>
      <c r="W610" s="8"/>
      <c r="X610" s="8"/>
      <c r="Y610" s="8"/>
      <c r="Z610" s="8"/>
      <c r="AA610" s="8"/>
      <c r="AB610" s="8"/>
      <c r="AC610" s="6"/>
      <c r="AD610" s="8"/>
      <c r="AE610" s="8"/>
      <c r="AF610" s="9"/>
      <c r="AG610" s="10"/>
      <c r="AH610" s="14"/>
      <c r="AI610" s="14"/>
      <c r="AJ610" s="14"/>
      <c r="AK610" s="14"/>
      <c r="AL610" s="172"/>
      <c r="AS610" s="79"/>
      <c r="AT610" s="79"/>
      <c r="BA610" s="79"/>
    </row>
    <row r="611" spans="1:53" s="78" customFormat="1" x14ac:dyDescent="0.25">
      <c r="A611" s="6"/>
      <c r="B611" s="7"/>
      <c r="C611" s="8"/>
      <c r="D611" s="8"/>
      <c r="E611" s="8"/>
      <c r="F611" s="8"/>
      <c r="G611" s="8"/>
      <c r="H611" s="8"/>
      <c r="I611" s="8"/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8"/>
      <c r="U611" s="8"/>
      <c r="V611" s="8"/>
      <c r="W611" s="8"/>
      <c r="X611" s="8"/>
      <c r="Y611" s="8"/>
      <c r="Z611" s="8"/>
      <c r="AA611" s="8"/>
      <c r="AB611" s="8"/>
      <c r="AC611" s="6"/>
      <c r="AD611" s="8"/>
      <c r="AE611" s="8"/>
      <c r="AF611" s="9"/>
      <c r="AG611" s="10"/>
      <c r="AH611" s="14"/>
      <c r="AI611" s="14"/>
      <c r="AJ611" s="14"/>
      <c r="AK611" s="14"/>
      <c r="AL611" s="172"/>
      <c r="AS611" s="79"/>
      <c r="AT611" s="79"/>
      <c r="BA611" s="79"/>
    </row>
    <row r="612" spans="1:53" s="78" customFormat="1" x14ac:dyDescent="0.25">
      <c r="A612" s="6"/>
      <c r="B612" s="7"/>
      <c r="C612" s="8"/>
      <c r="D612" s="8"/>
      <c r="E612" s="8"/>
      <c r="F612" s="8"/>
      <c r="G612" s="8"/>
      <c r="H612" s="8"/>
      <c r="I612" s="8"/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8"/>
      <c r="U612" s="8"/>
      <c r="V612" s="8"/>
      <c r="W612" s="8"/>
      <c r="X612" s="8"/>
      <c r="Y612" s="8"/>
      <c r="Z612" s="8"/>
      <c r="AA612" s="8"/>
      <c r="AB612" s="8"/>
      <c r="AC612" s="6"/>
      <c r="AD612" s="8"/>
      <c r="AE612" s="8"/>
      <c r="AF612" s="9"/>
      <c r="AG612" s="10"/>
      <c r="AH612" s="14"/>
      <c r="AI612" s="14"/>
      <c r="AJ612" s="14"/>
      <c r="AK612" s="14"/>
      <c r="AL612" s="172"/>
      <c r="AS612" s="79"/>
      <c r="AT612" s="79"/>
      <c r="BA612" s="79"/>
    </row>
    <row r="613" spans="1:53" s="78" customFormat="1" x14ac:dyDescent="0.25">
      <c r="A613" s="6"/>
      <c r="B613" s="7"/>
      <c r="C613" s="8"/>
      <c r="D613" s="8"/>
      <c r="E613" s="8"/>
      <c r="F613" s="8"/>
      <c r="G613" s="8"/>
      <c r="H613" s="8"/>
      <c r="I613" s="8"/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8"/>
      <c r="U613" s="8"/>
      <c r="V613" s="8"/>
      <c r="W613" s="8"/>
      <c r="X613" s="8"/>
      <c r="Y613" s="8"/>
      <c r="Z613" s="8"/>
      <c r="AA613" s="8"/>
      <c r="AB613" s="8"/>
      <c r="AC613" s="6"/>
      <c r="AD613" s="8"/>
      <c r="AE613" s="8"/>
      <c r="AF613" s="9"/>
      <c r="AG613" s="10"/>
      <c r="AH613" s="14"/>
      <c r="AI613" s="14"/>
      <c r="AJ613" s="14"/>
      <c r="AK613" s="14"/>
      <c r="AL613" s="172"/>
      <c r="AS613" s="79"/>
      <c r="AT613" s="79"/>
      <c r="BA613" s="79"/>
    </row>
    <row r="614" spans="1:53" s="78" customFormat="1" x14ac:dyDescent="0.25">
      <c r="A614" s="6"/>
      <c r="B614" s="7"/>
      <c r="C614" s="8"/>
      <c r="D614" s="8"/>
      <c r="E614" s="8"/>
      <c r="F614" s="8"/>
      <c r="G614" s="8"/>
      <c r="H614" s="8"/>
      <c r="I614" s="8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8"/>
      <c r="U614" s="8"/>
      <c r="V614" s="8"/>
      <c r="W614" s="8"/>
      <c r="X614" s="8"/>
      <c r="Y614" s="8"/>
      <c r="Z614" s="8"/>
      <c r="AA614" s="8"/>
      <c r="AB614" s="8"/>
      <c r="AC614" s="6"/>
      <c r="AD614" s="8"/>
      <c r="AE614" s="8"/>
      <c r="AF614" s="9"/>
      <c r="AG614" s="10"/>
      <c r="AH614" s="14"/>
      <c r="AI614" s="14"/>
      <c r="AJ614" s="14"/>
      <c r="AK614" s="14"/>
      <c r="AL614" s="172"/>
      <c r="AS614" s="79"/>
      <c r="AT614" s="79"/>
      <c r="BA614" s="79"/>
    </row>
    <row r="615" spans="1:53" s="78" customFormat="1" x14ac:dyDescent="0.25">
      <c r="A615" s="6"/>
      <c r="B615" s="7"/>
      <c r="C615" s="8"/>
      <c r="D615" s="8"/>
      <c r="E615" s="8"/>
      <c r="F615" s="8"/>
      <c r="G615" s="8"/>
      <c r="H615" s="8"/>
      <c r="I615" s="8"/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8"/>
      <c r="U615" s="8"/>
      <c r="V615" s="8"/>
      <c r="W615" s="8"/>
      <c r="X615" s="8"/>
      <c r="Y615" s="8"/>
      <c r="Z615" s="8"/>
      <c r="AA615" s="8"/>
      <c r="AB615" s="8"/>
      <c r="AC615" s="6"/>
      <c r="AD615" s="8"/>
      <c r="AE615" s="8"/>
      <c r="AF615" s="9"/>
      <c r="AG615" s="10"/>
      <c r="AH615" s="14"/>
      <c r="AI615" s="14"/>
      <c r="AJ615" s="14"/>
      <c r="AK615" s="14"/>
      <c r="AL615" s="172"/>
      <c r="AS615" s="79"/>
      <c r="AT615" s="79"/>
      <c r="BA615" s="79"/>
    </row>
    <row r="616" spans="1:53" s="78" customFormat="1" x14ac:dyDescent="0.25">
      <c r="A616" s="6"/>
      <c r="B616" s="7"/>
      <c r="C616" s="8"/>
      <c r="D616" s="8"/>
      <c r="E616" s="8"/>
      <c r="F616" s="8"/>
      <c r="G616" s="8"/>
      <c r="H616" s="8"/>
      <c r="I616" s="8"/>
      <c r="J616" s="8"/>
      <c r="K616" s="8"/>
      <c r="L616" s="8"/>
      <c r="M616" s="8"/>
      <c r="N616" s="8"/>
      <c r="O616" s="8"/>
      <c r="P616" s="8"/>
      <c r="Q616" s="8"/>
      <c r="R616" s="8"/>
      <c r="S616" s="8"/>
      <c r="T616" s="8"/>
      <c r="U616" s="8"/>
      <c r="V616" s="8"/>
      <c r="W616" s="8"/>
      <c r="X616" s="8"/>
      <c r="Y616" s="8"/>
      <c r="Z616" s="8"/>
      <c r="AA616" s="8"/>
      <c r="AB616" s="8"/>
      <c r="AC616" s="6"/>
      <c r="AD616" s="8"/>
      <c r="AE616" s="8"/>
      <c r="AF616" s="9"/>
      <c r="AG616" s="10"/>
      <c r="AH616" s="14"/>
      <c r="AI616" s="14"/>
      <c r="AJ616" s="14"/>
      <c r="AK616" s="14"/>
      <c r="AL616" s="172"/>
      <c r="AS616" s="79"/>
      <c r="AT616" s="79"/>
      <c r="BA616" s="79"/>
    </row>
    <row r="617" spans="1:53" s="78" customFormat="1" x14ac:dyDescent="0.25">
      <c r="A617" s="6"/>
      <c r="B617" s="7"/>
      <c r="C617" s="8"/>
      <c r="D617" s="8"/>
      <c r="E617" s="8"/>
      <c r="F617" s="8"/>
      <c r="G617" s="8"/>
      <c r="H617" s="8"/>
      <c r="I617" s="8"/>
      <c r="J617" s="8"/>
      <c r="K617" s="8"/>
      <c r="L617" s="8"/>
      <c r="M617" s="8"/>
      <c r="N617" s="8"/>
      <c r="O617" s="8"/>
      <c r="P617" s="8"/>
      <c r="Q617" s="8"/>
      <c r="R617" s="8"/>
      <c r="S617" s="8"/>
      <c r="T617" s="8"/>
      <c r="U617" s="8"/>
      <c r="V617" s="8"/>
      <c r="W617" s="8"/>
      <c r="X617" s="8"/>
      <c r="Y617" s="8"/>
      <c r="Z617" s="8"/>
      <c r="AA617" s="8"/>
      <c r="AB617" s="8"/>
      <c r="AC617" s="6"/>
      <c r="AD617" s="8"/>
      <c r="AE617" s="8"/>
      <c r="AF617" s="9"/>
      <c r="AG617" s="10"/>
      <c r="AH617" s="14"/>
      <c r="AI617" s="14"/>
      <c r="AJ617" s="14"/>
      <c r="AK617" s="14"/>
      <c r="AL617" s="172"/>
      <c r="AS617" s="79"/>
      <c r="AT617" s="79"/>
      <c r="BA617" s="79"/>
    </row>
    <row r="618" spans="1:53" s="78" customFormat="1" x14ac:dyDescent="0.25">
      <c r="A618" s="6"/>
      <c r="B618" s="7"/>
      <c r="C618" s="8"/>
      <c r="D618" s="8"/>
      <c r="E618" s="8"/>
      <c r="F618" s="8"/>
      <c r="G618" s="8"/>
      <c r="H618" s="8"/>
      <c r="I618" s="8"/>
      <c r="J618" s="8"/>
      <c r="K618" s="8"/>
      <c r="L618" s="8"/>
      <c r="M618" s="8"/>
      <c r="N618" s="8"/>
      <c r="O618" s="8"/>
      <c r="P618" s="8"/>
      <c r="Q618" s="8"/>
      <c r="R618" s="8"/>
      <c r="S618" s="8"/>
      <c r="T618" s="8"/>
      <c r="U618" s="8"/>
      <c r="V618" s="8"/>
      <c r="W618" s="8"/>
      <c r="X618" s="8"/>
      <c r="Y618" s="8"/>
      <c r="Z618" s="8"/>
      <c r="AA618" s="8"/>
      <c r="AB618" s="8"/>
      <c r="AC618" s="6"/>
      <c r="AD618" s="8"/>
      <c r="AE618" s="8"/>
      <c r="AF618" s="9"/>
      <c r="AG618" s="10"/>
      <c r="AH618" s="14"/>
      <c r="AI618" s="14"/>
      <c r="AJ618" s="14"/>
      <c r="AK618" s="14"/>
      <c r="AL618" s="172"/>
      <c r="AS618" s="79"/>
      <c r="AT618" s="79"/>
      <c r="BA618" s="79"/>
    </row>
    <row r="619" spans="1:53" s="78" customFormat="1" x14ac:dyDescent="0.25">
      <c r="A619" s="6"/>
      <c r="B619" s="7"/>
      <c r="C619" s="8"/>
      <c r="D619" s="8"/>
      <c r="E619" s="8"/>
      <c r="F619" s="8"/>
      <c r="G619" s="8"/>
      <c r="H619" s="8"/>
      <c r="I619" s="8"/>
      <c r="J619" s="8"/>
      <c r="K619" s="8"/>
      <c r="L619" s="8"/>
      <c r="M619" s="8"/>
      <c r="N619" s="8"/>
      <c r="O619" s="8"/>
      <c r="P619" s="8"/>
      <c r="Q619" s="8"/>
      <c r="R619" s="8"/>
      <c r="S619" s="8"/>
      <c r="T619" s="8"/>
      <c r="U619" s="8"/>
      <c r="V619" s="8"/>
      <c r="W619" s="8"/>
      <c r="X619" s="8"/>
      <c r="Y619" s="8"/>
      <c r="Z619" s="8"/>
      <c r="AA619" s="8"/>
      <c r="AB619" s="8"/>
      <c r="AC619" s="6"/>
      <c r="AD619" s="8"/>
      <c r="AE619" s="8"/>
      <c r="AF619" s="9"/>
      <c r="AG619" s="10"/>
      <c r="AH619" s="14"/>
      <c r="AI619" s="14"/>
      <c r="AJ619" s="14"/>
      <c r="AK619" s="14"/>
      <c r="AL619" s="172"/>
      <c r="AS619" s="79"/>
      <c r="AT619" s="79"/>
      <c r="BA619" s="79"/>
    </row>
    <row r="620" spans="1:53" s="78" customFormat="1" x14ac:dyDescent="0.25">
      <c r="A620" s="6"/>
      <c r="B620" s="7"/>
      <c r="C620" s="8"/>
      <c r="D620" s="8"/>
      <c r="E620" s="8"/>
      <c r="F620" s="8"/>
      <c r="G620" s="8"/>
      <c r="H620" s="8"/>
      <c r="I620" s="8"/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8"/>
      <c r="U620" s="8"/>
      <c r="V620" s="8"/>
      <c r="W620" s="8"/>
      <c r="X620" s="8"/>
      <c r="Y620" s="8"/>
      <c r="Z620" s="8"/>
      <c r="AA620" s="8"/>
      <c r="AB620" s="8"/>
      <c r="AC620" s="6"/>
      <c r="AD620" s="8"/>
      <c r="AE620" s="8"/>
      <c r="AF620" s="9"/>
      <c r="AG620" s="10"/>
      <c r="AH620" s="14"/>
      <c r="AI620" s="14"/>
      <c r="AJ620" s="14"/>
      <c r="AK620" s="14"/>
      <c r="AL620" s="172"/>
      <c r="AS620" s="79"/>
      <c r="AT620" s="79"/>
      <c r="BA620" s="79"/>
    </row>
    <row r="621" spans="1:53" s="78" customFormat="1" x14ac:dyDescent="0.25">
      <c r="A621" s="6"/>
      <c r="B621" s="7"/>
      <c r="C621" s="8"/>
      <c r="D621" s="8"/>
      <c r="E621" s="8"/>
      <c r="F621" s="8"/>
      <c r="G621" s="8"/>
      <c r="H621" s="8"/>
      <c r="I621" s="8"/>
      <c r="J621" s="8"/>
      <c r="K621" s="8"/>
      <c r="L621" s="8"/>
      <c r="M621" s="8"/>
      <c r="N621" s="8"/>
      <c r="O621" s="8"/>
      <c r="P621" s="8"/>
      <c r="Q621" s="8"/>
      <c r="R621" s="8"/>
      <c r="S621" s="8"/>
      <c r="T621" s="8"/>
      <c r="U621" s="8"/>
      <c r="V621" s="8"/>
      <c r="W621" s="8"/>
      <c r="X621" s="8"/>
      <c r="Y621" s="8"/>
      <c r="Z621" s="8"/>
      <c r="AA621" s="8"/>
      <c r="AB621" s="8"/>
      <c r="AC621" s="6"/>
      <c r="AD621" s="8"/>
      <c r="AE621" s="8"/>
      <c r="AF621" s="9"/>
      <c r="AG621" s="10"/>
      <c r="AH621" s="14"/>
      <c r="AI621" s="14"/>
      <c r="AJ621" s="14"/>
      <c r="AK621" s="14"/>
      <c r="AL621" s="172"/>
      <c r="AS621" s="79"/>
      <c r="AT621" s="79"/>
      <c r="BA621" s="79"/>
    </row>
    <row r="622" spans="1:53" s="78" customFormat="1" x14ac:dyDescent="0.25">
      <c r="A622" s="6"/>
      <c r="B622" s="7"/>
      <c r="C622" s="8"/>
      <c r="D622" s="8"/>
      <c r="E622" s="8"/>
      <c r="F622" s="8"/>
      <c r="G622" s="8"/>
      <c r="H622" s="8"/>
      <c r="I622" s="8"/>
      <c r="J622" s="8"/>
      <c r="K622" s="8"/>
      <c r="L622" s="8"/>
      <c r="M622" s="8"/>
      <c r="N622" s="8"/>
      <c r="O622" s="8"/>
      <c r="P622" s="8"/>
      <c r="Q622" s="8"/>
      <c r="R622" s="8"/>
      <c r="S622" s="8"/>
      <c r="T622" s="8"/>
      <c r="U622" s="8"/>
      <c r="V622" s="8"/>
      <c r="W622" s="8"/>
      <c r="X622" s="8"/>
      <c r="Y622" s="8"/>
      <c r="Z622" s="8"/>
      <c r="AA622" s="8"/>
      <c r="AB622" s="8"/>
      <c r="AC622" s="6"/>
      <c r="AD622" s="8"/>
      <c r="AE622" s="8"/>
      <c r="AF622" s="9"/>
      <c r="AG622" s="10"/>
      <c r="AH622" s="14"/>
      <c r="AI622" s="14"/>
      <c r="AJ622" s="14"/>
      <c r="AK622" s="14"/>
      <c r="AL622" s="172"/>
      <c r="AS622" s="79"/>
      <c r="AT622" s="79"/>
      <c r="BA622" s="79"/>
    </row>
    <row r="623" spans="1:53" s="78" customFormat="1" x14ac:dyDescent="0.25">
      <c r="A623" s="6"/>
      <c r="B623" s="7"/>
      <c r="C623" s="8"/>
      <c r="D623" s="8"/>
      <c r="E623" s="8"/>
      <c r="F623" s="8"/>
      <c r="G623" s="8"/>
      <c r="H623" s="8"/>
      <c r="I623" s="8"/>
      <c r="J623" s="8"/>
      <c r="K623" s="8"/>
      <c r="L623" s="8"/>
      <c r="M623" s="8"/>
      <c r="N623" s="8"/>
      <c r="O623" s="8"/>
      <c r="P623" s="8"/>
      <c r="Q623" s="8"/>
      <c r="R623" s="8"/>
      <c r="S623" s="8"/>
      <c r="T623" s="8"/>
      <c r="U623" s="8"/>
      <c r="V623" s="8"/>
      <c r="W623" s="8"/>
      <c r="X623" s="8"/>
      <c r="Y623" s="8"/>
      <c r="Z623" s="8"/>
      <c r="AA623" s="8"/>
      <c r="AB623" s="8"/>
      <c r="AC623" s="6"/>
      <c r="AD623" s="8"/>
      <c r="AE623" s="8"/>
      <c r="AF623" s="9"/>
      <c r="AG623" s="10"/>
      <c r="AH623" s="14"/>
      <c r="AI623" s="14"/>
      <c r="AJ623" s="14"/>
      <c r="AK623" s="14"/>
      <c r="AL623" s="172"/>
      <c r="AS623" s="79"/>
      <c r="AT623" s="79"/>
      <c r="BA623" s="79"/>
    </row>
    <row r="624" spans="1:53" s="78" customFormat="1" x14ac:dyDescent="0.25">
      <c r="A624" s="6"/>
      <c r="B624" s="7"/>
      <c r="C624" s="8"/>
      <c r="D624" s="8"/>
      <c r="E624" s="8"/>
      <c r="F624" s="8"/>
      <c r="G624" s="8"/>
      <c r="H624" s="8"/>
      <c r="I624" s="8"/>
      <c r="J624" s="8"/>
      <c r="K624" s="8"/>
      <c r="L624" s="8"/>
      <c r="M624" s="8"/>
      <c r="N624" s="8"/>
      <c r="O624" s="8"/>
      <c r="P624" s="8"/>
      <c r="Q624" s="8"/>
      <c r="R624" s="8"/>
      <c r="S624" s="8"/>
      <c r="T624" s="8"/>
      <c r="U624" s="8"/>
      <c r="V624" s="8"/>
      <c r="W624" s="8"/>
      <c r="X624" s="8"/>
      <c r="Y624" s="8"/>
      <c r="Z624" s="8"/>
      <c r="AA624" s="8"/>
      <c r="AB624" s="8"/>
      <c r="AC624" s="6"/>
      <c r="AD624" s="8"/>
      <c r="AE624" s="8"/>
      <c r="AF624" s="9"/>
      <c r="AG624" s="10"/>
      <c r="AH624" s="14"/>
      <c r="AI624" s="14"/>
      <c r="AJ624" s="14"/>
      <c r="AK624" s="14"/>
      <c r="AL624" s="172"/>
      <c r="AS624" s="79"/>
      <c r="AT624" s="79"/>
      <c r="BA624" s="79"/>
    </row>
    <row r="625" spans="1:53" s="78" customFormat="1" x14ac:dyDescent="0.25">
      <c r="A625" s="6"/>
      <c r="B625" s="7"/>
      <c r="C625" s="8"/>
      <c r="D625" s="8"/>
      <c r="E625" s="8"/>
      <c r="F625" s="8"/>
      <c r="G625" s="8"/>
      <c r="H625" s="8"/>
      <c r="I625" s="8"/>
      <c r="J625" s="8"/>
      <c r="K625" s="8"/>
      <c r="L625" s="8"/>
      <c r="M625" s="8"/>
      <c r="N625" s="8"/>
      <c r="O625" s="8"/>
      <c r="P625" s="8"/>
      <c r="Q625" s="8"/>
      <c r="R625" s="8"/>
      <c r="S625" s="8"/>
      <c r="T625" s="8"/>
      <c r="U625" s="8"/>
      <c r="V625" s="8"/>
      <c r="W625" s="8"/>
      <c r="X625" s="8"/>
      <c r="Y625" s="8"/>
      <c r="Z625" s="8"/>
      <c r="AA625" s="8"/>
      <c r="AB625" s="8"/>
      <c r="AC625" s="6"/>
      <c r="AD625" s="8"/>
      <c r="AE625" s="8"/>
      <c r="AF625" s="9"/>
      <c r="AG625" s="10"/>
      <c r="AH625" s="14"/>
      <c r="AI625" s="14"/>
      <c r="AJ625" s="14"/>
      <c r="AK625" s="14"/>
      <c r="AL625" s="172"/>
      <c r="AS625" s="79"/>
      <c r="AT625" s="79"/>
      <c r="BA625" s="79"/>
    </row>
    <row r="626" spans="1:53" s="78" customFormat="1" x14ac:dyDescent="0.25">
      <c r="A626" s="6"/>
      <c r="B626" s="7"/>
      <c r="C626" s="8"/>
      <c r="D626" s="8"/>
      <c r="E626" s="8"/>
      <c r="F626" s="8"/>
      <c r="G626" s="8"/>
      <c r="H626" s="8"/>
      <c r="I626" s="8"/>
      <c r="J626" s="8"/>
      <c r="K626" s="8"/>
      <c r="L626" s="8"/>
      <c r="M626" s="8"/>
      <c r="N626" s="8"/>
      <c r="O626" s="8"/>
      <c r="P626" s="8"/>
      <c r="Q626" s="8"/>
      <c r="R626" s="8"/>
      <c r="S626" s="8"/>
      <c r="T626" s="8"/>
      <c r="U626" s="8"/>
      <c r="V626" s="8"/>
      <c r="W626" s="8"/>
      <c r="X626" s="8"/>
      <c r="Y626" s="8"/>
      <c r="Z626" s="8"/>
      <c r="AA626" s="8"/>
      <c r="AB626" s="8"/>
      <c r="AC626" s="6"/>
      <c r="AD626" s="8"/>
      <c r="AE626" s="8"/>
      <c r="AF626" s="9"/>
      <c r="AG626" s="10"/>
      <c r="AH626" s="14"/>
      <c r="AI626" s="14"/>
      <c r="AJ626" s="14"/>
      <c r="AK626" s="14"/>
      <c r="AL626" s="172"/>
      <c r="AS626" s="79"/>
      <c r="AT626" s="79"/>
      <c r="BA626" s="79"/>
    </row>
    <row r="627" spans="1:53" s="78" customFormat="1" x14ac:dyDescent="0.25">
      <c r="A627" s="6"/>
      <c r="B627" s="7"/>
      <c r="C627" s="8"/>
      <c r="D627" s="8"/>
      <c r="E627" s="8"/>
      <c r="F627" s="8"/>
      <c r="G627" s="8"/>
      <c r="H627" s="8"/>
      <c r="I627" s="8"/>
      <c r="J627" s="8"/>
      <c r="K627" s="8"/>
      <c r="L627" s="8"/>
      <c r="M627" s="8"/>
      <c r="N627" s="8"/>
      <c r="O627" s="8"/>
      <c r="P627" s="8"/>
      <c r="Q627" s="8"/>
      <c r="R627" s="8"/>
      <c r="S627" s="8"/>
      <c r="T627" s="8"/>
      <c r="U627" s="8"/>
      <c r="V627" s="8"/>
      <c r="W627" s="8"/>
      <c r="X627" s="8"/>
      <c r="Y627" s="8"/>
      <c r="Z627" s="8"/>
      <c r="AA627" s="8"/>
      <c r="AB627" s="8"/>
      <c r="AC627" s="6"/>
      <c r="AD627" s="8"/>
      <c r="AE627" s="8"/>
      <c r="AF627" s="9"/>
      <c r="AG627" s="10"/>
      <c r="AH627" s="14"/>
      <c r="AI627" s="14"/>
      <c r="AJ627" s="14"/>
      <c r="AK627" s="14"/>
      <c r="AL627" s="172"/>
      <c r="AS627" s="79"/>
      <c r="AT627" s="79"/>
      <c r="BA627" s="79"/>
    </row>
    <row r="628" spans="1:53" s="78" customFormat="1" x14ac:dyDescent="0.25">
      <c r="A628" s="6"/>
      <c r="B628" s="7"/>
      <c r="C628" s="8"/>
      <c r="D628" s="8"/>
      <c r="E628" s="8"/>
      <c r="F628" s="8"/>
      <c r="G628" s="8"/>
      <c r="H628" s="8"/>
      <c r="I628" s="8"/>
      <c r="J628" s="8"/>
      <c r="K628" s="8"/>
      <c r="L628" s="8"/>
      <c r="M628" s="8"/>
      <c r="N628" s="8"/>
      <c r="O628" s="8"/>
      <c r="P628" s="8"/>
      <c r="Q628" s="8"/>
      <c r="R628" s="8"/>
      <c r="S628" s="8"/>
      <c r="T628" s="8"/>
      <c r="U628" s="8"/>
      <c r="V628" s="8"/>
      <c r="W628" s="8"/>
      <c r="X628" s="8"/>
      <c r="Y628" s="8"/>
      <c r="Z628" s="8"/>
      <c r="AA628" s="8"/>
      <c r="AB628" s="8"/>
      <c r="AC628" s="6"/>
      <c r="AD628" s="8"/>
      <c r="AE628" s="8"/>
      <c r="AF628" s="9"/>
      <c r="AG628" s="10"/>
      <c r="AH628" s="14"/>
      <c r="AI628" s="14"/>
      <c r="AJ628" s="14"/>
      <c r="AK628" s="14"/>
      <c r="AL628" s="172"/>
      <c r="AS628" s="79"/>
      <c r="AT628" s="79"/>
      <c r="BA628" s="79"/>
    </row>
    <row r="629" spans="1:53" s="78" customFormat="1" x14ac:dyDescent="0.25">
      <c r="A629" s="6"/>
      <c r="B629" s="7"/>
      <c r="C629" s="8"/>
      <c r="D629" s="8"/>
      <c r="E629" s="8"/>
      <c r="F629" s="8"/>
      <c r="G629" s="8"/>
      <c r="H629" s="8"/>
      <c r="I629" s="8"/>
      <c r="J629" s="8"/>
      <c r="K629" s="8"/>
      <c r="L629" s="8"/>
      <c r="M629" s="8"/>
      <c r="N629" s="8"/>
      <c r="O629" s="8"/>
      <c r="P629" s="8"/>
      <c r="Q629" s="8"/>
      <c r="R629" s="8"/>
      <c r="S629" s="8"/>
      <c r="T629" s="8"/>
      <c r="U629" s="8"/>
      <c r="V629" s="8"/>
      <c r="W629" s="8"/>
      <c r="X629" s="8"/>
      <c r="Y629" s="8"/>
      <c r="Z629" s="8"/>
      <c r="AA629" s="8"/>
      <c r="AB629" s="8"/>
      <c r="AC629" s="6"/>
      <c r="AD629" s="8"/>
      <c r="AE629" s="8"/>
      <c r="AF629" s="9"/>
      <c r="AG629" s="10"/>
      <c r="AH629" s="14"/>
      <c r="AI629" s="14"/>
      <c r="AJ629" s="14"/>
      <c r="AK629" s="14"/>
      <c r="AL629" s="172"/>
      <c r="AS629" s="79"/>
      <c r="AT629" s="79"/>
      <c r="BA629" s="79"/>
    </row>
    <row r="630" spans="1:53" s="78" customFormat="1" x14ac:dyDescent="0.25">
      <c r="A630" s="6"/>
      <c r="B630" s="7"/>
      <c r="C630" s="8"/>
      <c r="D630" s="8"/>
      <c r="E630" s="8"/>
      <c r="F630" s="8"/>
      <c r="G630" s="8"/>
      <c r="H630" s="8"/>
      <c r="I630" s="8"/>
      <c r="J630" s="8"/>
      <c r="K630" s="8"/>
      <c r="L630" s="8"/>
      <c r="M630" s="8"/>
      <c r="N630" s="8"/>
      <c r="O630" s="8"/>
      <c r="P630" s="8"/>
      <c r="Q630" s="8"/>
      <c r="R630" s="8"/>
      <c r="S630" s="8"/>
      <c r="T630" s="8"/>
      <c r="U630" s="8"/>
      <c r="V630" s="8"/>
      <c r="W630" s="8"/>
      <c r="X630" s="8"/>
      <c r="Y630" s="8"/>
      <c r="Z630" s="8"/>
      <c r="AA630" s="8"/>
      <c r="AB630" s="8"/>
      <c r="AC630" s="6"/>
      <c r="AD630" s="8"/>
      <c r="AE630" s="8"/>
      <c r="AF630" s="9"/>
      <c r="AG630" s="10"/>
      <c r="AH630" s="14"/>
      <c r="AI630" s="14"/>
      <c r="AJ630" s="14"/>
      <c r="AK630" s="14"/>
      <c r="AL630" s="172"/>
      <c r="AS630" s="79"/>
      <c r="AT630" s="79"/>
      <c r="BA630" s="79"/>
    </row>
    <row r="631" spans="1:53" s="78" customFormat="1" x14ac:dyDescent="0.25">
      <c r="A631" s="6"/>
      <c r="B631" s="7"/>
      <c r="C631" s="8"/>
      <c r="D631" s="8"/>
      <c r="E631" s="8"/>
      <c r="F631" s="8"/>
      <c r="G631" s="8"/>
      <c r="H631" s="8"/>
      <c r="I631" s="8"/>
      <c r="J631" s="8"/>
      <c r="K631" s="8"/>
      <c r="L631" s="8"/>
      <c r="M631" s="8"/>
      <c r="N631" s="8"/>
      <c r="O631" s="8"/>
      <c r="P631" s="8"/>
      <c r="Q631" s="8"/>
      <c r="R631" s="8"/>
      <c r="S631" s="8"/>
      <c r="T631" s="8"/>
      <c r="U631" s="8"/>
      <c r="V631" s="8"/>
      <c r="W631" s="8"/>
      <c r="X631" s="8"/>
      <c r="Y631" s="8"/>
      <c r="Z631" s="8"/>
      <c r="AA631" s="8"/>
      <c r="AB631" s="8"/>
      <c r="AC631" s="6"/>
      <c r="AD631" s="8"/>
      <c r="AE631" s="8"/>
      <c r="AF631" s="9"/>
      <c r="AG631" s="10"/>
      <c r="AH631" s="14"/>
      <c r="AI631" s="14"/>
      <c r="AJ631" s="14"/>
      <c r="AK631" s="14"/>
      <c r="AL631" s="172"/>
      <c r="AS631" s="79"/>
      <c r="AT631" s="79"/>
      <c r="BA631" s="79"/>
    </row>
    <row r="632" spans="1:53" s="78" customFormat="1" x14ac:dyDescent="0.25">
      <c r="A632" s="6"/>
      <c r="B632" s="7"/>
      <c r="C632" s="8"/>
      <c r="D632" s="8"/>
      <c r="E632" s="8"/>
      <c r="F632" s="8"/>
      <c r="G632" s="8"/>
      <c r="H632" s="8"/>
      <c r="I632" s="8"/>
      <c r="J632" s="8"/>
      <c r="K632" s="8"/>
      <c r="L632" s="8"/>
      <c r="M632" s="8"/>
      <c r="N632" s="8"/>
      <c r="O632" s="8"/>
      <c r="P632" s="8"/>
      <c r="Q632" s="8"/>
      <c r="R632" s="8"/>
      <c r="S632" s="8"/>
      <c r="T632" s="8"/>
      <c r="U632" s="8"/>
      <c r="V632" s="8"/>
      <c r="W632" s="8"/>
      <c r="X632" s="8"/>
      <c r="Y632" s="8"/>
      <c r="Z632" s="8"/>
      <c r="AA632" s="8"/>
      <c r="AB632" s="8"/>
      <c r="AC632" s="6"/>
      <c r="AD632" s="8"/>
      <c r="AE632" s="8"/>
      <c r="AF632" s="9"/>
      <c r="AG632" s="10"/>
      <c r="AH632" s="14"/>
      <c r="AI632" s="14"/>
      <c r="AJ632" s="14"/>
      <c r="AK632" s="14"/>
      <c r="AL632" s="172"/>
      <c r="AS632" s="79"/>
      <c r="AT632" s="79"/>
      <c r="BA632" s="79"/>
    </row>
    <row r="633" spans="1:53" s="78" customFormat="1" x14ac:dyDescent="0.25">
      <c r="A633" s="6"/>
      <c r="B633" s="7"/>
      <c r="C633" s="8"/>
      <c r="D633" s="8"/>
      <c r="E633" s="8"/>
      <c r="F633" s="8"/>
      <c r="G633" s="8"/>
      <c r="H633" s="8"/>
      <c r="I633" s="8"/>
      <c r="J633" s="8"/>
      <c r="K633" s="8"/>
      <c r="L633" s="8"/>
      <c r="M633" s="8"/>
      <c r="N633" s="8"/>
      <c r="O633" s="8"/>
      <c r="P633" s="8"/>
      <c r="Q633" s="8"/>
      <c r="R633" s="8"/>
      <c r="S633" s="8"/>
      <c r="T633" s="8"/>
      <c r="U633" s="8"/>
      <c r="V633" s="8"/>
      <c r="W633" s="8"/>
      <c r="X633" s="8"/>
      <c r="Y633" s="8"/>
      <c r="Z633" s="8"/>
      <c r="AA633" s="8"/>
      <c r="AB633" s="8"/>
      <c r="AC633" s="6"/>
      <c r="AD633" s="8"/>
      <c r="AE633" s="8"/>
      <c r="AF633" s="9"/>
      <c r="AG633" s="10"/>
      <c r="AH633" s="14"/>
      <c r="AI633" s="14"/>
      <c r="AJ633" s="14"/>
      <c r="AK633" s="14"/>
      <c r="AL633" s="172"/>
      <c r="AS633" s="79"/>
      <c r="AT633" s="79"/>
      <c r="BA633" s="79"/>
    </row>
    <row r="634" spans="1:53" s="78" customFormat="1" x14ac:dyDescent="0.25">
      <c r="A634" s="6"/>
      <c r="B634" s="7"/>
      <c r="C634" s="8"/>
      <c r="D634" s="8"/>
      <c r="E634" s="8"/>
      <c r="F634" s="8"/>
      <c r="G634" s="8"/>
      <c r="H634" s="8"/>
      <c r="I634" s="8"/>
      <c r="J634" s="8"/>
      <c r="K634" s="8"/>
      <c r="L634" s="8"/>
      <c r="M634" s="8"/>
      <c r="N634" s="8"/>
      <c r="O634" s="8"/>
      <c r="P634" s="8"/>
      <c r="Q634" s="8"/>
      <c r="R634" s="8"/>
      <c r="S634" s="8"/>
      <c r="T634" s="8"/>
      <c r="U634" s="8"/>
      <c r="V634" s="8"/>
      <c r="W634" s="8"/>
      <c r="X634" s="8"/>
      <c r="Y634" s="8"/>
      <c r="Z634" s="8"/>
      <c r="AA634" s="8"/>
      <c r="AB634" s="8"/>
      <c r="AC634" s="6"/>
      <c r="AD634" s="8"/>
      <c r="AE634" s="8"/>
      <c r="AF634" s="9"/>
      <c r="AG634" s="10"/>
      <c r="AH634" s="14"/>
      <c r="AI634" s="14"/>
      <c r="AJ634" s="14"/>
      <c r="AK634" s="14"/>
      <c r="AL634" s="172"/>
      <c r="AS634" s="79"/>
      <c r="AT634" s="79"/>
      <c r="BA634" s="79"/>
    </row>
    <row r="635" spans="1:53" s="78" customFormat="1" x14ac:dyDescent="0.25">
      <c r="A635" s="6"/>
      <c r="B635" s="7"/>
      <c r="C635" s="8"/>
      <c r="D635" s="8"/>
      <c r="E635" s="8"/>
      <c r="F635" s="8"/>
      <c r="G635" s="8"/>
      <c r="H635" s="8"/>
      <c r="I635" s="8"/>
      <c r="J635" s="8"/>
      <c r="K635" s="8"/>
      <c r="L635" s="8"/>
      <c r="M635" s="8"/>
      <c r="N635" s="8"/>
      <c r="O635" s="8"/>
      <c r="P635" s="8"/>
      <c r="Q635" s="8"/>
      <c r="R635" s="8"/>
      <c r="S635" s="8"/>
      <c r="T635" s="8"/>
      <c r="U635" s="8"/>
      <c r="V635" s="8"/>
      <c r="W635" s="8"/>
      <c r="X635" s="8"/>
      <c r="Y635" s="8"/>
      <c r="Z635" s="8"/>
      <c r="AA635" s="8"/>
      <c r="AB635" s="8"/>
      <c r="AC635" s="6"/>
      <c r="AD635" s="8"/>
      <c r="AE635" s="8"/>
      <c r="AF635" s="9"/>
      <c r="AG635" s="10"/>
      <c r="AH635" s="14"/>
      <c r="AI635" s="14"/>
      <c r="AJ635" s="14"/>
      <c r="AK635" s="14"/>
      <c r="AL635" s="172"/>
      <c r="AS635" s="79"/>
      <c r="AT635" s="79"/>
      <c r="BA635" s="79"/>
    </row>
    <row r="636" spans="1:53" s="78" customFormat="1" x14ac:dyDescent="0.25">
      <c r="A636" s="6"/>
      <c r="B636" s="7"/>
      <c r="C636" s="8"/>
      <c r="D636" s="8"/>
      <c r="E636" s="8"/>
      <c r="F636" s="8"/>
      <c r="G636" s="8"/>
      <c r="H636" s="8"/>
      <c r="I636" s="8"/>
      <c r="J636" s="8"/>
      <c r="K636" s="8"/>
      <c r="L636" s="8"/>
      <c r="M636" s="8"/>
      <c r="N636" s="8"/>
      <c r="O636" s="8"/>
      <c r="P636" s="8"/>
      <c r="Q636" s="8"/>
      <c r="R636" s="8"/>
      <c r="S636" s="8"/>
      <c r="T636" s="8"/>
      <c r="U636" s="8"/>
      <c r="V636" s="8"/>
      <c r="W636" s="8"/>
      <c r="X636" s="8"/>
      <c r="Y636" s="8"/>
      <c r="Z636" s="8"/>
      <c r="AA636" s="8"/>
      <c r="AB636" s="8"/>
      <c r="AC636" s="6"/>
      <c r="AD636" s="8"/>
      <c r="AE636" s="8"/>
      <c r="AF636" s="9"/>
      <c r="AG636" s="10"/>
      <c r="AH636" s="14"/>
      <c r="AI636" s="14"/>
      <c r="AJ636" s="14"/>
      <c r="AK636" s="14"/>
      <c r="AL636" s="172"/>
      <c r="AS636" s="79"/>
      <c r="AT636" s="79"/>
      <c r="BA636" s="79"/>
    </row>
    <row r="637" spans="1:53" s="78" customFormat="1" x14ac:dyDescent="0.25">
      <c r="A637" s="6"/>
      <c r="B637" s="7"/>
      <c r="C637" s="8"/>
      <c r="D637" s="8"/>
      <c r="E637" s="8"/>
      <c r="F637" s="8"/>
      <c r="G637" s="8"/>
      <c r="H637" s="8"/>
      <c r="I637" s="8"/>
      <c r="J637" s="8"/>
      <c r="K637" s="8"/>
      <c r="L637" s="8"/>
      <c r="M637" s="8"/>
      <c r="N637" s="8"/>
      <c r="O637" s="8"/>
      <c r="P637" s="8"/>
      <c r="Q637" s="8"/>
      <c r="R637" s="8"/>
      <c r="S637" s="8"/>
      <c r="T637" s="8"/>
      <c r="U637" s="8"/>
      <c r="V637" s="8"/>
      <c r="W637" s="8"/>
      <c r="X637" s="8"/>
      <c r="Y637" s="8"/>
      <c r="Z637" s="8"/>
      <c r="AA637" s="8"/>
      <c r="AB637" s="8"/>
      <c r="AC637" s="6"/>
      <c r="AD637" s="8"/>
      <c r="AE637" s="8"/>
      <c r="AF637" s="9"/>
      <c r="AG637" s="10"/>
      <c r="AH637" s="14"/>
      <c r="AI637" s="14"/>
      <c r="AJ637" s="14"/>
      <c r="AK637" s="14"/>
      <c r="AL637" s="172"/>
      <c r="AS637" s="79"/>
      <c r="AT637" s="79"/>
      <c r="BA637" s="79"/>
    </row>
    <row r="638" spans="1:53" s="78" customFormat="1" x14ac:dyDescent="0.25">
      <c r="A638" s="6"/>
      <c r="B638" s="7"/>
      <c r="C638" s="8"/>
      <c r="D638" s="8"/>
      <c r="E638" s="8"/>
      <c r="F638" s="8"/>
      <c r="G638" s="8"/>
      <c r="H638" s="8"/>
      <c r="I638" s="8"/>
      <c r="J638" s="8"/>
      <c r="K638" s="8"/>
      <c r="L638" s="8"/>
      <c r="M638" s="8"/>
      <c r="N638" s="8"/>
      <c r="O638" s="8"/>
      <c r="P638" s="8"/>
      <c r="Q638" s="8"/>
      <c r="R638" s="8"/>
      <c r="S638" s="8"/>
      <c r="T638" s="8"/>
      <c r="U638" s="8"/>
      <c r="V638" s="8"/>
      <c r="W638" s="8"/>
      <c r="X638" s="8"/>
      <c r="Y638" s="8"/>
      <c r="Z638" s="8"/>
      <c r="AA638" s="8"/>
      <c r="AB638" s="8"/>
      <c r="AC638" s="6"/>
      <c r="AD638" s="8"/>
      <c r="AE638" s="8"/>
      <c r="AF638" s="9"/>
      <c r="AG638" s="10"/>
      <c r="AH638" s="14"/>
      <c r="AI638" s="14"/>
      <c r="AJ638" s="14"/>
      <c r="AK638" s="14"/>
      <c r="AL638" s="172"/>
      <c r="AS638" s="79"/>
      <c r="AT638" s="79"/>
      <c r="BA638" s="79"/>
    </row>
    <row r="639" spans="1:53" s="78" customFormat="1" x14ac:dyDescent="0.25">
      <c r="A639" s="6"/>
      <c r="B639" s="7"/>
      <c r="C639" s="8"/>
      <c r="D639" s="8"/>
      <c r="E639" s="8"/>
      <c r="F639" s="8"/>
      <c r="G639" s="8"/>
      <c r="H639" s="8"/>
      <c r="I639" s="8"/>
      <c r="J639" s="8"/>
      <c r="K639" s="8"/>
      <c r="L639" s="8"/>
      <c r="M639" s="8"/>
      <c r="N639" s="8"/>
      <c r="O639" s="8"/>
      <c r="P639" s="8"/>
      <c r="Q639" s="8"/>
      <c r="R639" s="8"/>
      <c r="S639" s="8"/>
      <c r="T639" s="8"/>
      <c r="U639" s="8"/>
      <c r="V639" s="8"/>
      <c r="W639" s="8"/>
      <c r="X639" s="8"/>
      <c r="Y639" s="8"/>
      <c r="Z639" s="8"/>
      <c r="AA639" s="8"/>
      <c r="AB639" s="8"/>
      <c r="AC639" s="6"/>
      <c r="AD639" s="8"/>
      <c r="AE639" s="8"/>
      <c r="AF639" s="9"/>
      <c r="AG639" s="10"/>
      <c r="AH639" s="14"/>
      <c r="AI639" s="14"/>
      <c r="AJ639" s="14"/>
      <c r="AK639" s="14"/>
      <c r="AL639" s="172"/>
      <c r="AS639" s="79"/>
      <c r="AT639" s="79"/>
      <c r="BA639" s="79"/>
    </row>
    <row r="640" spans="1:53" s="78" customFormat="1" x14ac:dyDescent="0.25">
      <c r="A640" s="6"/>
      <c r="B640" s="7"/>
      <c r="C640" s="8"/>
      <c r="D640" s="8"/>
      <c r="E640" s="8"/>
      <c r="F640" s="8"/>
      <c r="G640" s="8"/>
      <c r="H640" s="8"/>
      <c r="I640" s="8"/>
      <c r="J640" s="8"/>
      <c r="K640" s="8"/>
      <c r="L640" s="8"/>
      <c r="M640" s="8"/>
      <c r="N640" s="8"/>
      <c r="O640" s="8"/>
      <c r="P640" s="8"/>
      <c r="Q640" s="8"/>
      <c r="R640" s="8"/>
      <c r="S640" s="8"/>
      <c r="T640" s="8"/>
      <c r="U640" s="8"/>
      <c r="V640" s="8"/>
      <c r="W640" s="8"/>
      <c r="X640" s="8"/>
      <c r="Y640" s="8"/>
      <c r="Z640" s="8"/>
      <c r="AA640" s="8"/>
      <c r="AB640" s="8"/>
      <c r="AC640" s="6"/>
      <c r="AD640" s="8"/>
      <c r="AE640" s="8"/>
      <c r="AF640" s="9"/>
      <c r="AG640" s="10"/>
      <c r="AH640" s="14"/>
      <c r="AI640" s="14"/>
      <c r="AJ640" s="14"/>
      <c r="AK640" s="14"/>
      <c r="AL640" s="172"/>
      <c r="AS640" s="79"/>
      <c r="AT640" s="79"/>
      <c r="BA640" s="79"/>
    </row>
    <row r="641" spans="1:53" s="78" customFormat="1" x14ac:dyDescent="0.25">
      <c r="A641" s="6"/>
      <c r="B641" s="7"/>
      <c r="C641" s="8"/>
      <c r="D641" s="8"/>
      <c r="E641" s="8"/>
      <c r="F641" s="8"/>
      <c r="G641" s="8"/>
      <c r="H641" s="8"/>
      <c r="I641" s="8"/>
      <c r="J641" s="8"/>
      <c r="K641" s="8"/>
      <c r="L641" s="8"/>
      <c r="M641" s="8"/>
      <c r="N641" s="8"/>
      <c r="O641" s="8"/>
      <c r="P641" s="8"/>
      <c r="Q641" s="8"/>
      <c r="R641" s="8"/>
      <c r="S641" s="8"/>
      <c r="T641" s="8"/>
      <c r="U641" s="8"/>
      <c r="V641" s="8"/>
      <c r="W641" s="8"/>
      <c r="X641" s="8"/>
      <c r="Y641" s="8"/>
      <c r="Z641" s="8"/>
      <c r="AA641" s="8"/>
      <c r="AB641" s="8"/>
      <c r="AC641" s="6"/>
      <c r="AD641" s="8"/>
      <c r="AE641" s="8"/>
      <c r="AF641" s="9"/>
      <c r="AG641" s="10"/>
      <c r="AH641" s="14"/>
      <c r="AI641" s="14"/>
      <c r="AJ641" s="14"/>
      <c r="AK641" s="14"/>
      <c r="AL641" s="172"/>
      <c r="AS641" s="79"/>
      <c r="AT641" s="79"/>
      <c r="BA641" s="79"/>
    </row>
    <row r="642" spans="1:53" s="78" customFormat="1" x14ac:dyDescent="0.25">
      <c r="A642" s="6"/>
      <c r="B642" s="7"/>
      <c r="C642" s="8"/>
      <c r="D642" s="8"/>
      <c r="E642" s="8"/>
      <c r="F642" s="8"/>
      <c r="G642" s="8"/>
      <c r="H642" s="8"/>
      <c r="I642" s="8"/>
      <c r="J642" s="8"/>
      <c r="K642" s="8"/>
      <c r="L642" s="8"/>
      <c r="M642" s="8"/>
      <c r="N642" s="8"/>
      <c r="O642" s="8"/>
      <c r="P642" s="8"/>
      <c r="Q642" s="8"/>
      <c r="R642" s="8"/>
      <c r="S642" s="8"/>
      <c r="T642" s="8"/>
      <c r="U642" s="8"/>
      <c r="V642" s="8"/>
      <c r="W642" s="8"/>
      <c r="X642" s="8"/>
      <c r="Y642" s="8"/>
      <c r="Z642" s="8"/>
      <c r="AA642" s="8"/>
      <c r="AB642" s="8"/>
      <c r="AC642" s="6"/>
      <c r="AD642" s="8"/>
      <c r="AE642" s="8"/>
      <c r="AF642" s="9"/>
      <c r="AG642" s="10"/>
      <c r="AH642" s="14"/>
      <c r="AI642" s="14"/>
      <c r="AJ642" s="14"/>
      <c r="AK642" s="14"/>
      <c r="AL642" s="172"/>
      <c r="AS642" s="79"/>
      <c r="AT642" s="79"/>
      <c r="BA642" s="79"/>
    </row>
    <row r="643" spans="1:53" s="78" customFormat="1" x14ac:dyDescent="0.25">
      <c r="A643" s="6"/>
      <c r="B643" s="7"/>
      <c r="C643" s="8"/>
      <c r="D643" s="8"/>
      <c r="E643" s="8"/>
      <c r="F643" s="8"/>
      <c r="G643" s="8"/>
      <c r="H643" s="8"/>
      <c r="I643" s="8"/>
      <c r="J643" s="8"/>
      <c r="K643" s="8"/>
      <c r="L643" s="8"/>
      <c r="M643" s="8"/>
      <c r="N643" s="8"/>
      <c r="O643" s="8"/>
      <c r="P643" s="8"/>
      <c r="Q643" s="8"/>
      <c r="R643" s="8"/>
      <c r="S643" s="8"/>
      <c r="T643" s="8"/>
      <c r="U643" s="8"/>
      <c r="V643" s="8"/>
      <c r="W643" s="8"/>
      <c r="X643" s="8"/>
      <c r="Y643" s="8"/>
      <c r="Z643" s="8"/>
      <c r="AA643" s="8"/>
      <c r="AB643" s="8"/>
      <c r="AC643" s="6"/>
      <c r="AD643" s="8"/>
      <c r="AE643" s="8"/>
      <c r="AF643" s="9"/>
      <c r="AG643" s="10"/>
      <c r="AH643" s="14"/>
      <c r="AI643" s="14"/>
      <c r="AJ643" s="14"/>
      <c r="AK643" s="14"/>
      <c r="AL643" s="172"/>
      <c r="AS643" s="79"/>
      <c r="AT643" s="79"/>
      <c r="BA643" s="79"/>
    </row>
    <row r="644" spans="1:53" s="78" customFormat="1" x14ac:dyDescent="0.25">
      <c r="A644" s="6"/>
      <c r="B644" s="7"/>
      <c r="C644" s="8"/>
      <c r="D644" s="8"/>
      <c r="E644" s="8"/>
      <c r="F644" s="8"/>
      <c r="G644" s="8"/>
      <c r="H644" s="8"/>
      <c r="I644" s="8"/>
      <c r="J644" s="8"/>
      <c r="K644" s="8"/>
      <c r="L644" s="8"/>
      <c r="M644" s="8"/>
      <c r="N644" s="8"/>
      <c r="O644" s="8"/>
      <c r="P644" s="8"/>
      <c r="Q644" s="8"/>
      <c r="R644" s="8"/>
      <c r="S644" s="8"/>
      <c r="T644" s="8"/>
      <c r="U644" s="8"/>
      <c r="V644" s="8"/>
      <c r="W644" s="8"/>
      <c r="X644" s="8"/>
      <c r="Y644" s="8"/>
      <c r="Z644" s="8"/>
      <c r="AA644" s="8"/>
      <c r="AB644" s="8"/>
      <c r="AC644" s="6"/>
      <c r="AD644" s="8"/>
      <c r="AE644" s="8"/>
      <c r="AF644" s="9"/>
      <c r="AG644" s="10"/>
      <c r="AH644" s="14"/>
      <c r="AI644" s="14"/>
      <c r="AJ644" s="14"/>
      <c r="AK644" s="14"/>
      <c r="AL644" s="172"/>
      <c r="AS644" s="79"/>
      <c r="AT644" s="79"/>
      <c r="BA644" s="79"/>
    </row>
    <row r="645" spans="1:53" s="78" customFormat="1" x14ac:dyDescent="0.25">
      <c r="A645" s="6"/>
      <c r="B645" s="7"/>
      <c r="C645" s="8"/>
      <c r="D645" s="8"/>
      <c r="E645" s="8"/>
      <c r="F645" s="8"/>
      <c r="G645" s="8"/>
      <c r="H645" s="8"/>
      <c r="I645" s="8"/>
      <c r="J645" s="8"/>
      <c r="K645" s="8"/>
      <c r="L645" s="8"/>
      <c r="M645" s="8"/>
      <c r="N645" s="8"/>
      <c r="O645" s="8"/>
      <c r="P645" s="8"/>
      <c r="Q645" s="8"/>
      <c r="R645" s="8"/>
      <c r="S645" s="8"/>
      <c r="T645" s="8"/>
      <c r="U645" s="8"/>
      <c r="V645" s="8"/>
      <c r="W645" s="8"/>
      <c r="X645" s="8"/>
      <c r="Y645" s="8"/>
      <c r="Z645" s="8"/>
      <c r="AA645" s="8"/>
      <c r="AB645" s="8"/>
      <c r="AC645" s="6"/>
      <c r="AD645" s="8"/>
      <c r="AE645" s="8"/>
      <c r="AF645" s="9"/>
      <c r="AG645" s="10"/>
      <c r="AH645" s="14"/>
      <c r="AI645" s="14"/>
      <c r="AJ645" s="14"/>
      <c r="AK645" s="14"/>
      <c r="AL645" s="172"/>
      <c r="AS645" s="79"/>
      <c r="AT645" s="79"/>
      <c r="BA645" s="79"/>
    </row>
    <row r="646" spans="1:53" s="78" customFormat="1" x14ac:dyDescent="0.25">
      <c r="A646" s="6"/>
      <c r="B646" s="7"/>
      <c r="C646" s="8"/>
      <c r="D646" s="8"/>
      <c r="E646" s="8"/>
      <c r="F646" s="8"/>
      <c r="G646" s="8"/>
      <c r="H646" s="8"/>
      <c r="I646" s="8"/>
      <c r="J646" s="8"/>
      <c r="K646" s="8"/>
      <c r="L646" s="8"/>
      <c r="M646" s="8"/>
      <c r="N646" s="8"/>
      <c r="O646" s="8"/>
      <c r="P646" s="8"/>
      <c r="Q646" s="8"/>
      <c r="R646" s="8"/>
      <c r="S646" s="8"/>
      <c r="T646" s="8"/>
      <c r="U646" s="8"/>
      <c r="V646" s="8"/>
      <c r="W646" s="8"/>
      <c r="X646" s="8"/>
      <c r="Y646" s="8"/>
      <c r="Z646" s="8"/>
      <c r="AA646" s="8"/>
      <c r="AB646" s="8"/>
      <c r="AC646" s="6"/>
      <c r="AD646" s="8"/>
      <c r="AE646" s="8"/>
      <c r="AF646" s="9"/>
      <c r="AG646" s="10"/>
      <c r="AH646" s="14"/>
      <c r="AI646" s="14"/>
      <c r="AJ646" s="14"/>
      <c r="AK646" s="14"/>
      <c r="AL646" s="172"/>
      <c r="AS646" s="79"/>
      <c r="AT646" s="79"/>
      <c r="BA646" s="79"/>
    </row>
    <row r="647" spans="1:53" s="78" customFormat="1" x14ac:dyDescent="0.25">
      <c r="A647" s="6"/>
      <c r="B647" s="7"/>
      <c r="C647" s="8"/>
      <c r="D647" s="8"/>
      <c r="E647" s="8"/>
      <c r="F647" s="8"/>
      <c r="G647" s="8"/>
      <c r="H647" s="8"/>
      <c r="I647" s="8"/>
      <c r="J647" s="8"/>
      <c r="K647" s="8"/>
      <c r="L647" s="8"/>
      <c r="M647" s="8"/>
      <c r="N647" s="8"/>
      <c r="O647" s="8"/>
      <c r="P647" s="8"/>
      <c r="Q647" s="8"/>
      <c r="R647" s="8"/>
      <c r="S647" s="8"/>
      <c r="T647" s="8"/>
      <c r="U647" s="8"/>
      <c r="V647" s="8"/>
      <c r="W647" s="8"/>
      <c r="X647" s="8"/>
      <c r="Y647" s="8"/>
      <c r="Z647" s="8"/>
      <c r="AA647" s="8"/>
      <c r="AB647" s="8"/>
      <c r="AC647" s="6"/>
      <c r="AD647" s="8"/>
      <c r="AE647" s="8"/>
      <c r="AF647" s="9"/>
      <c r="AG647" s="10"/>
      <c r="AH647" s="14"/>
      <c r="AI647" s="14"/>
      <c r="AJ647" s="14"/>
      <c r="AK647" s="14"/>
      <c r="AL647" s="172"/>
      <c r="AS647" s="79"/>
      <c r="AT647" s="79"/>
      <c r="BA647" s="79"/>
    </row>
    <row r="648" spans="1:53" s="78" customFormat="1" x14ac:dyDescent="0.25">
      <c r="A648" s="6"/>
      <c r="B648" s="7"/>
      <c r="C648" s="8"/>
      <c r="D648" s="8"/>
      <c r="E648" s="8"/>
      <c r="F648" s="8"/>
      <c r="G648" s="8"/>
      <c r="H648" s="8"/>
      <c r="I648" s="8"/>
      <c r="J648" s="8"/>
      <c r="K648" s="8"/>
      <c r="L648" s="8"/>
      <c r="M648" s="8"/>
      <c r="N648" s="8"/>
      <c r="O648" s="8"/>
      <c r="P648" s="8"/>
      <c r="Q648" s="8"/>
      <c r="R648" s="8"/>
      <c r="S648" s="8"/>
      <c r="T648" s="8"/>
      <c r="U648" s="8"/>
      <c r="V648" s="8"/>
      <c r="W648" s="8"/>
      <c r="X648" s="8"/>
      <c r="Y648" s="8"/>
      <c r="Z648" s="8"/>
      <c r="AA648" s="8"/>
      <c r="AB648" s="8"/>
      <c r="AC648" s="6"/>
      <c r="AD648" s="8"/>
      <c r="AE648" s="8"/>
      <c r="AF648" s="9"/>
      <c r="AG648" s="10"/>
      <c r="AH648" s="14"/>
      <c r="AI648" s="14"/>
      <c r="AJ648" s="14"/>
      <c r="AK648" s="14"/>
      <c r="AL648" s="172"/>
      <c r="AS648" s="79"/>
      <c r="AT648" s="79"/>
      <c r="BA648" s="79"/>
    </row>
    <row r="649" spans="1:53" s="78" customFormat="1" x14ac:dyDescent="0.25">
      <c r="A649" s="6"/>
      <c r="B649" s="7"/>
      <c r="C649" s="8"/>
      <c r="D649" s="8"/>
      <c r="E649" s="8"/>
      <c r="F649" s="8"/>
      <c r="G649" s="8"/>
      <c r="H649" s="8"/>
      <c r="I649" s="8"/>
      <c r="J649" s="8"/>
      <c r="K649" s="8"/>
      <c r="L649" s="8"/>
      <c r="M649" s="8"/>
      <c r="N649" s="8"/>
      <c r="O649" s="8"/>
      <c r="P649" s="8"/>
      <c r="Q649" s="8"/>
      <c r="R649" s="8"/>
      <c r="S649" s="8"/>
      <c r="T649" s="8"/>
      <c r="U649" s="8"/>
      <c r="V649" s="8"/>
      <c r="W649" s="8"/>
      <c r="X649" s="8"/>
      <c r="Y649" s="8"/>
      <c r="Z649" s="8"/>
      <c r="AA649" s="8"/>
      <c r="AB649" s="8"/>
      <c r="AC649" s="6"/>
      <c r="AD649" s="8"/>
      <c r="AE649" s="8"/>
      <c r="AF649" s="9"/>
      <c r="AG649" s="10"/>
      <c r="AH649" s="14"/>
      <c r="AI649" s="14"/>
      <c r="AJ649" s="14"/>
      <c r="AK649" s="14"/>
      <c r="AL649" s="172"/>
      <c r="AS649" s="79"/>
      <c r="AT649" s="79"/>
      <c r="BA649" s="79"/>
    </row>
    <row r="650" spans="1:53" s="78" customFormat="1" x14ac:dyDescent="0.25">
      <c r="A650" s="6"/>
      <c r="B650" s="7"/>
      <c r="C650" s="8"/>
      <c r="D650" s="8"/>
      <c r="E650" s="8"/>
      <c r="F650" s="8"/>
      <c r="G650" s="8"/>
      <c r="H650" s="8"/>
      <c r="I650" s="8"/>
      <c r="J650" s="8"/>
      <c r="K650" s="8"/>
      <c r="L650" s="8"/>
      <c r="M650" s="8"/>
      <c r="N650" s="8"/>
      <c r="O650" s="8"/>
      <c r="P650" s="8"/>
      <c r="Q650" s="8"/>
      <c r="R650" s="8"/>
      <c r="S650" s="8"/>
      <c r="T650" s="8"/>
      <c r="U650" s="8"/>
      <c r="V650" s="8"/>
      <c r="W650" s="8"/>
      <c r="X650" s="8"/>
      <c r="Y650" s="8"/>
      <c r="Z650" s="8"/>
      <c r="AA650" s="8"/>
      <c r="AB650" s="8"/>
      <c r="AC650" s="6"/>
      <c r="AD650" s="8"/>
      <c r="AE650" s="8"/>
      <c r="AF650" s="9"/>
      <c r="AG650" s="10"/>
      <c r="AH650" s="14"/>
      <c r="AI650" s="14"/>
      <c r="AJ650" s="14"/>
      <c r="AK650" s="14"/>
      <c r="AL650" s="172"/>
      <c r="AS650" s="79"/>
      <c r="AT650" s="79"/>
      <c r="BA650" s="79"/>
    </row>
    <row r="651" spans="1:53" s="78" customFormat="1" x14ac:dyDescent="0.25">
      <c r="A651" s="6"/>
      <c r="B651" s="7"/>
      <c r="C651" s="8"/>
      <c r="D651" s="8"/>
      <c r="E651" s="8"/>
      <c r="F651" s="8"/>
      <c r="G651" s="8"/>
      <c r="H651" s="8"/>
      <c r="I651" s="8"/>
      <c r="J651" s="8"/>
      <c r="K651" s="8"/>
      <c r="L651" s="8"/>
      <c r="M651" s="8"/>
      <c r="N651" s="8"/>
      <c r="O651" s="8"/>
      <c r="P651" s="8"/>
      <c r="Q651" s="8"/>
      <c r="R651" s="8"/>
      <c r="S651" s="8"/>
      <c r="T651" s="8"/>
      <c r="U651" s="8"/>
      <c r="V651" s="8"/>
      <c r="W651" s="8"/>
      <c r="X651" s="8"/>
      <c r="Y651" s="8"/>
      <c r="Z651" s="8"/>
      <c r="AA651" s="8"/>
      <c r="AB651" s="8"/>
      <c r="AC651" s="6"/>
      <c r="AD651" s="8"/>
      <c r="AE651" s="8"/>
      <c r="AF651" s="9"/>
      <c r="AG651" s="10"/>
      <c r="AH651" s="14"/>
      <c r="AI651" s="14"/>
      <c r="AJ651" s="14"/>
      <c r="AK651" s="14"/>
      <c r="AL651" s="172"/>
      <c r="AS651" s="79"/>
      <c r="AT651" s="79"/>
      <c r="BA651" s="79"/>
    </row>
    <row r="652" spans="1:53" s="78" customFormat="1" x14ac:dyDescent="0.25">
      <c r="A652" s="6"/>
      <c r="B652" s="7"/>
      <c r="C652" s="8"/>
      <c r="D652" s="8"/>
      <c r="E652" s="8"/>
      <c r="F652" s="8"/>
      <c r="G652" s="8"/>
      <c r="H652" s="8"/>
      <c r="I652" s="8"/>
      <c r="J652" s="8"/>
      <c r="K652" s="8"/>
      <c r="L652" s="8"/>
      <c r="M652" s="8"/>
      <c r="N652" s="8"/>
      <c r="O652" s="8"/>
      <c r="P652" s="8"/>
      <c r="Q652" s="8"/>
      <c r="R652" s="8"/>
      <c r="S652" s="8"/>
      <c r="T652" s="8"/>
      <c r="U652" s="8"/>
      <c r="V652" s="8"/>
      <c r="W652" s="8"/>
      <c r="X652" s="8"/>
      <c r="Y652" s="8"/>
      <c r="Z652" s="8"/>
      <c r="AA652" s="8"/>
      <c r="AB652" s="8"/>
      <c r="AC652" s="6"/>
      <c r="AD652" s="8"/>
      <c r="AE652" s="8"/>
      <c r="AF652" s="9"/>
      <c r="AG652" s="10"/>
      <c r="AH652" s="14"/>
      <c r="AI652" s="14"/>
      <c r="AJ652" s="14"/>
      <c r="AK652" s="14"/>
      <c r="AL652" s="172"/>
      <c r="AS652" s="79"/>
      <c r="AT652" s="79"/>
      <c r="BA652" s="79"/>
    </row>
    <row r="653" spans="1:53" s="78" customFormat="1" x14ac:dyDescent="0.25">
      <c r="A653" s="6"/>
      <c r="B653" s="7"/>
      <c r="C653" s="8"/>
      <c r="D653" s="8"/>
      <c r="E653" s="8"/>
      <c r="F653" s="8"/>
      <c r="G653" s="8"/>
      <c r="H653" s="8"/>
      <c r="I653" s="8"/>
      <c r="J653" s="8"/>
      <c r="K653" s="8"/>
      <c r="L653" s="8"/>
      <c r="M653" s="8"/>
      <c r="N653" s="8"/>
      <c r="O653" s="8"/>
      <c r="P653" s="8"/>
      <c r="Q653" s="8"/>
      <c r="R653" s="8"/>
      <c r="S653" s="8"/>
      <c r="T653" s="8"/>
      <c r="U653" s="8"/>
      <c r="V653" s="8"/>
      <c r="W653" s="8"/>
      <c r="X653" s="8"/>
      <c r="Y653" s="8"/>
      <c r="Z653" s="8"/>
      <c r="AA653" s="8"/>
      <c r="AB653" s="8"/>
      <c r="AC653" s="6"/>
      <c r="AD653" s="8"/>
      <c r="AE653" s="8"/>
      <c r="AF653" s="9"/>
      <c r="AG653" s="10"/>
      <c r="AH653" s="14"/>
      <c r="AI653" s="14"/>
      <c r="AJ653" s="14"/>
      <c r="AK653" s="14"/>
      <c r="AL653" s="172"/>
      <c r="AS653" s="79"/>
      <c r="AT653" s="79"/>
      <c r="BA653" s="79"/>
    </row>
    <row r="654" spans="1:53" s="78" customFormat="1" x14ac:dyDescent="0.25">
      <c r="A654" s="6"/>
      <c r="B654" s="7"/>
      <c r="C654" s="8"/>
      <c r="D654" s="8"/>
      <c r="E654" s="8"/>
      <c r="F654" s="8"/>
      <c r="G654" s="8"/>
      <c r="H654" s="8"/>
      <c r="I654" s="8"/>
      <c r="J654" s="8"/>
      <c r="K654" s="8"/>
      <c r="L654" s="8"/>
      <c r="M654" s="8"/>
      <c r="N654" s="8"/>
      <c r="O654" s="8"/>
      <c r="P654" s="8"/>
      <c r="Q654" s="8"/>
      <c r="R654" s="8"/>
      <c r="S654" s="8"/>
      <c r="T654" s="8"/>
      <c r="U654" s="8"/>
      <c r="V654" s="8"/>
      <c r="W654" s="8"/>
      <c r="X654" s="8"/>
      <c r="Y654" s="8"/>
      <c r="Z654" s="8"/>
      <c r="AA654" s="8"/>
      <c r="AB654" s="8"/>
      <c r="AC654" s="6"/>
      <c r="AD654" s="8"/>
      <c r="AE654" s="8"/>
      <c r="AF654" s="9"/>
      <c r="AG654" s="10"/>
      <c r="AH654" s="14"/>
      <c r="AI654" s="14"/>
      <c r="AJ654" s="14"/>
      <c r="AK654" s="14"/>
      <c r="AL654" s="172"/>
      <c r="AS654" s="79"/>
      <c r="AT654" s="79"/>
      <c r="BA654" s="79"/>
    </row>
    <row r="655" spans="1:53" s="78" customFormat="1" x14ac:dyDescent="0.25">
      <c r="A655" s="6"/>
      <c r="B655" s="7"/>
      <c r="C655" s="8"/>
      <c r="D655" s="8"/>
      <c r="E655" s="8"/>
      <c r="F655" s="8"/>
      <c r="G655" s="8"/>
      <c r="H655" s="8"/>
      <c r="I655" s="8"/>
      <c r="J655" s="8"/>
      <c r="K655" s="8"/>
      <c r="L655" s="8"/>
      <c r="M655" s="8"/>
      <c r="N655" s="8"/>
      <c r="O655" s="8"/>
      <c r="P655" s="8"/>
      <c r="Q655" s="8"/>
      <c r="R655" s="8"/>
      <c r="S655" s="8"/>
      <c r="T655" s="8"/>
      <c r="U655" s="8"/>
      <c r="V655" s="8"/>
      <c r="W655" s="8"/>
      <c r="X655" s="8"/>
      <c r="Y655" s="8"/>
      <c r="Z655" s="8"/>
      <c r="AA655" s="8"/>
      <c r="AB655" s="8"/>
      <c r="AC655" s="6"/>
      <c r="AD655" s="8"/>
      <c r="AE655" s="8"/>
      <c r="AF655" s="9"/>
      <c r="AG655" s="10"/>
      <c r="AH655" s="14"/>
      <c r="AI655" s="14"/>
      <c r="AJ655" s="14"/>
      <c r="AK655" s="14"/>
      <c r="AL655" s="172"/>
      <c r="AS655" s="79"/>
      <c r="AT655" s="79"/>
      <c r="BA655" s="79"/>
    </row>
    <row r="656" spans="1:53" s="78" customFormat="1" x14ac:dyDescent="0.25">
      <c r="A656" s="6"/>
      <c r="B656" s="7"/>
      <c r="C656" s="8"/>
      <c r="D656" s="8"/>
      <c r="E656" s="8"/>
      <c r="F656" s="8"/>
      <c r="G656" s="8"/>
      <c r="H656" s="8"/>
      <c r="I656" s="8"/>
      <c r="J656" s="8"/>
      <c r="K656" s="8"/>
      <c r="L656" s="8"/>
      <c r="M656" s="8"/>
      <c r="N656" s="8"/>
      <c r="O656" s="8"/>
      <c r="P656" s="8"/>
      <c r="Q656" s="8"/>
      <c r="R656" s="8"/>
      <c r="S656" s="8"/>
      <c r="T656" s="8"/>
      <c r="U656" s="8"/>
      <c r="V656" s="8"/>
      <c r="W656" s="8"/>
      <c r="X656" s="8"/>
      <c r="Y656" s="8"/>
      <c r="Z656" s="8"/>
      <c r="AA656" s="8"/>
      <c r="AB656" s="8"/>
      <c r="AC656" s="6"/>
      <c r="AD656" s="8"/>
      <c r="AE656" s="8"/>
      <c r="AF656" s="9"/>
      <c r="AG656" s="10"/>
      <c r="AH656" s="14"/>
      <c r="AI656" s="14"/>
      <c r="AJ656" s="14"/>
      <c r="AK656" s="14"/>
      <c r="AL656" s="172"/>
      <c r="AS656" s="79"/>
      <c r="AT656" s="79"/>
      <c r="BA656" s="79"/>
    </row>
    <row r="657" spans="1:53" s="78" customFormat="1" x14ac:dyDescent="0.25">
      <c r="A657" s="6"/>
      <c r="B657" s="7"/>
      <c r="C657" s="8"/>
      <c r="D657" s="8"/>
      <c r="E657" s="8"/>
      <c r="F657" s="8"/>
      <c r="G657" s="8"/>
      <c r="H657" s="8"/>
      <c r="I657" s="8"/>
      <c r="J657" s="8"/>
      <c r="K657" s="8"/>
      <c r="L657" s="8"/>
      <c r="M657" s="8"/>
      <c r="N657" s="8"/>
      <c r="O657" s="8"/>
      <c r="P657" s="8"/>
      <c r="Q657" s="8"/>
      <c r="R657" s="8"/>
      <c r="S657" s="8"/>
      <c r="T657" s="8"/>
      <c r="U657" s="8"/>
      <c r="V657" s="8"/>
      <c r="W657" s="8"/>
      <c r="X657" s="8"/>
      <c r="Y657" s="8"/>
      <c r="Z657" s="8"/>
      <c r="AA657" s="8"/>
      <c r="AB657" s="8"/>
      <c r="AC657" s="6"/>
      <c r="AD657" s="8"/>
      <c r="AE657" s="8"/>
      <c r="AF657" s="9"/>
      <c r="AG657" s="10"/>
      <c r="AH657" s="14"/>
      <c r="AI657" s="14"/>
      <c r="AJ657" s="14"/>
      <c r="AK657" s="14"/>
      <c r="AL657" s="172"/>
      <c r="AS657" s="79"/>
      <c r="AT657" s="79"/>
      <c r="BA657" s="79"/>
    </row>
    <row r="658" spans="1:53" s="78" customFormat="1" x14ac:dyDescent="0.25">
      <c r="A658" s="6"/>
      <c r="B658" s="7"/>
      <c r="C658" s="8"/>
      <c r="D658" s="8"/>
      <c r="E658" s="8"/>
      <c r="F658" s="8"/>
      <c r="G658" s="8"/>
      <c r="H658" s="8"/>
      <c r="I658" s="8"/>
      <c r="J658" s="8"/>
      <c r="K658" s="8"/>
      <c r="L658" s="8"/>
      <c r="M658" s="8"/>
      <c r="N658" s="8"/>
      <c r="O658" s="8"/>
      <c r="P658" s="8"/>
      <c r="Q658" s="8"/>
      <c r="R658" s="8"/>
      <c r="S658" s="8"/>
      <c r="T658" s="8"/>
      <c r="U658" s="8"/>
      <c r="V658" s="8"/>
      <c r="W658" s="8"/>
      <c r="X658" s="8"/>
      <c r="Y658" s="8"/>
      <c r="Z658" s="8"/>
      <c r="AA658" s="8"/>
      <c r="AB658" s="8"/>
      <c r="AC658" s="6"/>
      <c r="AD658" s="8"/>
      <c r="AE658" s="8"/>
      <c r="AF658" s="9"/>
      <c r="AG658" s="10"/>
      <c r="AH658" s="14"/>
      <c r="AI658" s="14"/>
      <c r="AJ658" s="14"/>
      <c r="AK658" s="14"/>
      <c r="AL658" s="172"/>
      <c r="AS658" s="79"/>
      <c r="AT658" s="79"/>
      <c r="BA658" s="79"/>
    </row>
    <row r="659" spans="1:53" s="78" customFormat="1" x14ac:dyDescent="0.25">
      <c r="A659" s="6"/>
      <c r="B659" s="7"/>
      <c r="C659" s="8"/>
      <c r="D659" s="8"/>
      <c r="E659" s="8"/>
      <c r="F659" s="8"/>
      <c r="G659" s="8"/>
      <c r="H659" s="8"/>
      <c r="I659" s="8"/>
      <c r="J659" s="8"/>
      <c r="K659" s="8"/>
      <c r="L659" s="8"/>
      <c r="M659" s="8"/>
      <c r="N659" s="8"/>
      <c r="O659" s="8"/>
      <c r="P659" s="8"/>
      <c r="Q659" s="8"/>
      <c r="R659" s="8"/>
      <c r="S659" s="8"/>
      <c r="T659" s="8"/>
      <c r="U659" s="8"/>
      <c r="V659" s="8"/>
      <c r="W659" s="8"/>
      <c r="X659" s="8"/>
      <c r="Y659" s="8"/>
      <c r="Z659" s="8"/>
      <c r="AA659" s="8"/>
      <c r="AB659" s="8"/>
      <c r="AC659" s="6"/>
      <c r="AD659" s="8"/>
      <c r="AE659" s="8"/>
      <c r="AF659" s="9"/>
      <c r="AG659" s="10"/>
      <c r="AH659" s="14"/>
      <c r="AI659" s="14"/>
      <c r="AJ659" s="14"/>
      <c r="AK659" s="14"/>
      <c r="AL659" s="172"/>
      <c r="AS659" s="79"/>
      <c r="AT659" s="79"/>
      <c r="BA659" s="79"/>
    </row>
    <row r="660" spans="1:53" s="78" customFormat="1" x14ac:dyDescent="0.25">
      <c r="A660" s="6"/>
      <c r="B660" s="7"/>
      <c r="C660" s="8"/>
      <c r="D660" s="8"/>
      <c r="E660" s="8"/>
      <c r="F660" s="8"/>
      <c r="G660" s="8"/>
      <c r="H660" s="8"/>
      <c r="I660" s="8"/>
      <c r="J660" s="8"/>
      <c r="K660" s="8"/>
      <c r="L660" s="8"/>
      <c r="M660" s="8"/>
      <c r="N660" s="8"/>
      <c r="O660" s="8"/>
      <c r="P660" s="8"/>
      <c r="Q660" s="8"/>
      <c r="R660" s="8"/>
      <c r="S660" s="8"/>
      <c r="T660" s="8"/>
      <c r="U660" s="8"/>
      <c r="V660" s="8"/>
      <c r="W660" s="8"/>
      <c r="X660" s="8"/>
      <c r="Y660" s="8"/>
      <c r="Z660" s="8"/>
      <c r="AA660" s="8"/>
      <c r="AB660" s="8"/>
      <c r="AC660" s="6"/>
      <c r="AD660" s="8"/>
      <c r="AE660" s="8"/>
      <c r="AF660" s="9"/>
      <c r="AG660" s="10"/>
      <c r="AH660" s="14"/>
      <c r="AI660" s="14"/>
      <c r="AJ660" s="14"/>
      <c r="AK660" s="14"/>
      <c r="AL660" s="172"/>
      <c r="AS660" s="79"/>
      <c r="AT660" s="79"/>
      <c r="BA660" s="79"/>
    </row>
    <row r="661" spans="1:53" s="78" customFormat="1" x14ac:dyDescent="0.25">
      <c r="A661" s="6"/>
      <c r="B661" s="7"/>
      <c r="C661" s="8"/>
      <c r="D661" s="8"/>
      <c r="E661" s="8"/>
      <c r="F661" s="8"/>
      <c r="G661" s="8"/>
      <c r="H661" s="8"/>
      <c r="I661" s="8"/>
      <c r="J661" s="8"/>
      <c r="K661" s="8"/>
      <c r="L661" s="8"/>
      <c r="M661" s="8"/>
      <c r="N661" s="8"/>
      <c r="O661" s="8"/>
      <c r="P661" s="8"/>
      <c r="Q661" s="8"/>
      <c r="R661" s="8"/>
      <c r="S661" s="8"/>
      <c r="T661" s="8"/>
      <c r="U661" s="8"/>
      <c r="V661" s="8"/>
      <c r="W661" s="8"/>
      <c r="X661" s="8"/>
      <c r="Y661" s="8"/>
      <c r="Z661" s="8"/>
      <c r="AA661" s="8"/>
      <c r="AB661" s="8"/>
      <c r="AC661" s="6"/>
      <c r="AD661" s="8"/>
      <c r="AE661" s="8"/>
      <c r="AF661" s="9"/>
      <c r="AG661" s="10"/>
      <c r="AH661" s="14"/>
      <c r="AI661" s="14"/>
      <c r="AJ661" s="14"/>
      <c r="AK661" s="14"/>
      <c r="AL661" s="172"/>
      <c r="AS661" s="79"/>
      <c r="AT661" s="79"/>
      <c r="BA661" s="79"/>
    </row>
    <row r="662" spans="1:53" s="78" customFormat="1" x14ac:dyDescent="0.25">
      <c r="A662" s="6"/>
      <c r="B662" s="7"/>
      <c r="C662" s="8"/>
      <c r="D662" s="8"/>
      <c r="E662" s="8"/>
      <c r="F662" s="8"/>
      <c r="G662" s="8"/>
      <c r="H662" s="8"/>
      <c r="I662" s="8"/>
      <c r="J662" s="8"/>
      <c r="K662" s="8"/>
      <c r="L662" s="8"/>
      <c r="M662" s="8"/>
      <c r="N662" s="8"/>
      <c r="O662" s="8"/>
      <c r="P662" s="8"/>
      <c r="Q662" s="8"/>
      <c r="R662" s="8"/>
      <c r="S662" s="8"/>
      <c r="T662" s="8"/>
      <c r="U662" s="8"/>
      <c r="V662" s="8"/>
      <c r="W662" s="8"/>
      <c r="X662" s="8"/>
      <c r="Y662" s="8"/>
      <c r="Z662" s="8"/>
      <c r="AA662" s="8"/>
      <c r="AB662" s="8"/>
      <c r="AC662" s="6"/>
      <c r="AD662" s="8"/>
      <c r="AE662" s="8"/>
      <c r="AF662" s="9"/>
      <c r="AG662" s="10"/>
      <c r="AH662" s="14"/>
      <c r="AI662" s="14"/>
      <c r="AJ662" s="14"/>
      <c r="AK662" s="14"/>
      <c r="AL662" s="172"/>
      <c r="AS662" s="79"/>
      <c r="AT662" s="79"/>
      <c r="BA662" s="79"/>
    </row>
    <row r="663" spans="1:53" s="78" customFormat="1" x14ac:dyDescent="0.25">
      <c r="A663" s="6"/>
      <c r="B663" s="7"/>
      <c r="C663" s="8"/>
      <c r="D663" s="8"/>
      <c r="E663" s="8"/>
      <c r="F663" s="8"/>
      <c r="G663" s="8"/>
      <c r="H663" s="8"/>
      <c r="I663" s="8"/>
      <c r="J663" s="8"/>
      <c r="K663" s="8"/>
      <c r="L663" s="8"/>
      <c r="M663" s="8"/>
      <c r="N663" s="8"/>
      <c r="O663" s="8"/>
      <c r="P663" s="8"/>
      <c r="Q663" s="8"/>
      <c r="R663" s="8"/>
      <c r="S663" s="8"/>
      <c r="T663" s="8"/>
      <c r="U663" s="8"/>
      <c r="V663" s="8"/>
      <c r="W663" s="8"/>
      <c r="X663" s="8"/>
      <c r="Y663" s="8"/>
      <c r="Z663" s="8"/>
      <c r="AA663" s="8"/>
      <c r="AB663" s="8"/>
      <c r="AC663" s="6"/>
      <c r="AD663" s="8"/>
      <c r="AE663" s="8"/>
      <c r="AF663" s="9"/>
      <c r="AG663" s="10"/>
      <c r="AH663" s="14"/>
      <c r="AI663" s="14"/>
      <c r="AJ663" s="14"/>
      <c r="AK663" s="14"/>
      <c r="AL663" s="172"/>
      <c r="AS663" s="79"/>
      <c r="AT663" s="79"/>
      <c r="BA663" s="79"/>
    </row>
    <row r="664" spans="1:53" s="78" customFormat="1" x14ac:dyDescent="0.25">
      <c r="A664" s="6"/>
      <c r="B664" s="7"/>
      <c r="C664" s="8"/>
      <c r="D664" s="8"/>
      <c r="E664" s="8"/>
      <c r="F664" s="8"/>
      <c r="G664" s="8"/>
      <c r="H664" s="8"/>
      <c r="I664" s="8"/>
      <c r="J664" s="8"/>
      <c r="K664" s="8"/>
      <c r="L664" s="8"/>
      <c r="M664" s="8"/>
      <c r="N664" s="8"/>
      <c r="O664" s="8"/>
      <c r="P664" s="8"/>
      <c r="Q664" s="8"/>
      <c r="R664" s="8"/>
      <c r="S664" s="8"/>
      <c r="T664" s="8"/>
      <c r="U664" s="8"/>
      <c r="V664" s="8"/>
      <c r="W664" s="8"/>
      <c r="X664" s="8"/>
      <c r="Y664" s="8"/>
      <c r="Z664" s="8"/>
      <c r="AA664" s="8"/>
      <c r="AB664" s="8"/>
      <c r="AC664" s="6"/>
      <c r="AD664" s="8"/>
      <c r="AE664" s="8"/>
      <c r="AF664" s="9"/>
      <c r="AG664" s="10"/>
      <c r="AH664" s="14"/>
      <c r="AI664" s="14"/>
      <c r="AJ664" s="14"/>
      <c r="AK664" s="14"/>
      <c r="AL664" s="172"/>
      <c r="AS664" s="79"/>
      <c r="AT664" s="79"/>
      <c r="BA664" s="79"/>
    </row>
    <row r="665" spans="1:53" s="78" customFormat="1" x14ac:dyDescent="0.25">
      <c r="A665" s="6"/>
      <c r="B665" s="7"/>
      <c r="C665" s="8"/>
      <c r="D665" s="8"/>
      <c r="E665" s="8"/>
      <c r="F665" s="8"/>
      <c r="G665" s="8"/>
      <c r="H665" s="8"/>
      <c r="I665" s="8"/>
      <c r="J665" s="8"/>
      <c r="K665" s="8"/>
      <c r="L665" s="8"/>
      <c r="M665" s="8"/>
      <c r="N665" s="8"/>
      <c r="O665" s="8"/>
      <c r="P665" s="8"/>
      <c r="Q665" s="8"/>
      <c r="R665" s="8"/>
      <c r="S665" s="8"/>
      <c r="T665" s="8"/>
      <c r="U665" s="8"/>
      <c r="V665" s="8"/>
      <c r="W665" s="8"/>
      <c r="X665" s="8"/>
      <c r="Y665" s="8"/>
      <c r="Z665" s="8"/>
      <c r="AA665" s="8"/>
      <c r="AB665" s="8"/>
      <c r="AC665" s="6"/>
      <c r="AD665" s="8"/>
      <c r="AE665" s="8"/>
      <c r="AF665" s="9"/>
      <c r="AG665" s="10"/>
      <c r="AH665" s="14"/>
      <c r="AI665" s="14"/>
      <c r="AJ665" s="14"/>
      <c r="AK665" s="14"/>
      <c r="AL665" s="172"/>
      <c r="AS665" s="79"/>
      <c r="AT665" s="79"/>
      <c r="BA665" s="79"/>
    </row>
    <row r="666" spans="1:53" s="78" customFormat="1" x14ac:dyDescent="0.25">
      <c r="A666" s="6"/>
      <c r="B666" s="7"/>
      <c r="C666" s="8"/>
      <c r="D666" s="8"/>
      <c r="E666" s="8"/>
      <c r="F666" s="8"/>
      <c r="G666" s="8"/>
      <c r="H666" s="8"/>
      <c r="I666" s="8"/>
      <c r="J666" s="8"/>
      <c r="K666" s="8"/>
      <c r="L666" s="8"/>
      <c r="M666" s="8"/>
      <c r="N666" s="8"/>
      <c r="O666" s="8"/>
      <c r="P666" s="8"/>
      <c r="Q666" s="8"/>
      <c r="R666" s="8"/>
      <c r="S666" s="8"/>
      <c r="T666" s="8"/>
      <c r="U666" s="8"/>
      <c r="V666" s="8"/>
      <c r="W666" s="8"/>
      <c r="X666" s="8"/>
      <c r="Y666" s="8"/>
      <c r="Z666" s="8"/>
      <c r="AA666" s="8"/>
      <c r="AB666" s="8"/>
      <c r="AC666" s="6"/>
      <c r="AD666" s="8"/>
      <c r="AE666" s="8"/>
      <c r="AF666" s="9"/>
      <c r="AG666" s="10"/>
      <c r="AH666" s="14"/>
      <c r="AI666" s="14"/>
      <c r="AJ666" s="14"/>
      <c r="AK666" s="14"/>
      <c r="AL666" s="172"/>
      <c r="AS666" s="79"/>
      <c r="AT666" s="79"/>
      <c r="BA666" s="79"/>
    </row>
    <row r="667" spans="1:53" s="78" customFormat="1" x14ac:dyDescent="0.25">
      <c r="A667" s="6"/>
      <c r="B667" s="7"/>
      <c r="C667" s="8"/>
      <c r="D667" s="8"/>
      <c r="E667" s="8"/>
      <c r="F667" s="8"/>
      <c r="G667" s="8"/>
      <c r="H667" s="8"/>
      <c r="I667" s="8"/>
      <c r="J667" s="8"/>
      <c r="K667" s="8"/>
      <c r="L667" s="8"/>
      <c r="M667" s="8"/>
      <c r="N667" s="8"/>
      <c r="O667" s="8"/>
      <c r="P667" s="8"/>
      <c r="Q667" s="8"/>
      <c r="R667" s="8"/>
      <c r="S667" s="8"/>
      <c r="T667" s="8"/>
      <c r="U667" s="8"/>
      <c r="V667" s="8"/>
      <c r="W667" s="8"/>
      <c r="X667" s="8"/>
      <c r="Y667" s="8"/>
      <c r="Z667" s="8"/>
      <c r="AA667" s="8"/>
      <c r="AB667" s="8"/>
      <c r="AC667" s="6"/>
      <c r="AD667" s="8"/>
      <c r="AE667" s="8"/>
      <c r="AF667" s="9"/>
      <c r="AG667" s="10"/>
      <c r="AH667" s="14"/>
      <c r="AI667" s="14"/>
      <c r="AJ667" s="14"/>
      <c r="AK667" s="14"/>
      <c r="AL667" s="172"/>
      <c r="AS667" s="79"/>
      <c r="AT667" s="79"/>
      <c r="BA667" s="79"/>
    </row>
    <row r="668" spans="1:53" s="78" customFormat="1" x14ac:dyDescent="0.25">
      <c r="A668" s="6"/>
      <c r="B668" s="7"/>
      <c r="C668" s="8"/>
      <c r="D668" s="8"/>
      <c r="E668" s="8"/>
      <c r="F668" s="8"/>
      <c r="G668" s="8"/>
      <c r="H668" s="8"/>
      <c r="I668" s="8"/>
      <c r="J668" s="8"/>
      <c r="K668" s="8"/>
      <c r="L668" s="8"/>
      <c r="M668" s="8"/>
      <c r="N668" s="8"/>
      <c r="O668" s="8"/>
      <c r="P668" s="8"/>
      <c r="Q668" s="8"/>
      <c r="R668" s="8"/>
      <c r="S668" s="8"/>
      <c r="T668" s="8"/>
      <c r="U668" s="8"/>
      <c r="V668" s="8"/>
      <c r="W668" s="8"/>
      <c r="X668" s="8"/>
      <c r="Y668" s="8"/>
      <c r="Z668" s="8"/>
      <c r="AA668" s="8"/>
      <c r="AB668" s="8"/>
      <c r="AC668" s="6"/>
      <c r="AD668" s="8"/>
      <c r="AE668" s="8"/>
      <c r="AF668" s="9"/>
      <c r="AG668" s="10"/>
      <c r="AH668" s="14"/>
      <c r="AI668" s="14"/>
      <c r="AJ668" s="14"/>
      <c r="AK668" s="14"/>
      <c r="AL668" s="172"/>
      <c r="AS668" s="79"/>
      <c r="AT668" s="79"/>
      <c r="BA668" s="79"/>
    </row>
    <row r="669" spans="1:53" s="78" customFormat="1" x14ac:dyDescent="0.25">
      <c r="A669" s="6"/>
      <c r="B669" s="7"/>
      <c r="C669" s="8"/>
      <c r="D669" s="8"/>
      <c r="E669" s="8"/>
      <c r="F669" s="8"/>
      <c r="G669" s="8"/>
      <c r="H669" s="8"/>
      <c r="I669" s="8"/>
      <c r="J669" s="8"/>
      <c r="K669" s="8"/>
      <c r="L669" s="8"/>
      <c r="M669" s="8"/>
      <c r="N669" s="8"/>
      <c r="O669" s="8"/>
      <c r="P669" s="8"/>
      <c r="Q669" s="8"/>
      <c r="R669" s="8"/>
      <c r="S669" s="8"/>
      <c r="T669" s="8"/>
      <c r="U669" s="8"/>
      <c r="V669" s="8"/>
      <c r="W669" s="8"/>
      <c r="X669" s="8"/>
      <c r="Y669" s="8"/>
      <c r="Z669" s="8"/>
      <c r="AA669" s="8"/>
      <c r="AB669" s="8"/>
      <c r="AC669" s="6"/>
      <c r="AD669" s="8"/>
      <c r="AE669" s="8"/>
      <c r="AF669" s="9"/>
      <c r="AG669" s="10"/>
      <c r="AH669" s="14"/>
      <c r="AI669" s="14"/>
      <c r="AJ669" s="14"/>
      <c r="AK669" s="14"/>
      <c r="AL669" s="172"/>
      <c r="AS669" s="79"/>
      <c r="AT669" s="79"/>
      <c r="BA669" s="79"/>
    </row>
    <row r="670" spans="1:53" s="78" customFormat="1" x14ac:dyDescent="0.25">
      <c r="A670" s="6"/>
      <c r="B670" s="7"/>
      <c r="C670" s="8"/>
      <c r="D670" s="8"/>
      <c r="E670" s="8"/>
      <c r="F670" s="8"/>
      <c r="G670" s="8"/>
      <c r="H670" s="8"/>
      <c r="I670" s="8"/>
      <c r="J670" s="8"/>
      <c r="K670" s="8"/>
      <c r="L670" s="8"/>
      <c r="M670" s="8"/>
      <c r="N670" s="8"/>
      <c r="O670" s="8"/>
      <c r="P670" s="8"/>
      <c r="Q670" s="8"/>
      <c r="R670" s="8"/>
      <c r="S670" s="8"/>
      <c r="T670" s="8"/>
      <c r="U670" s="8"/>
      <c r="V670" s="8"/>
      <c r="W670" s="8"/>
      <c r="X670" s="8"/>
      <c r="Y670" s="8"/>
      <c r="Z670" s="8"/>
      <c r="AA670" s="8"/>
      <c r="AB670" s="8"/>
      <c r="AC670" s="6"/>
      <c r="AD670" s="8"/>
      <c r="AE670" s="8"/>
      <c r="AF670" s="9"/>
      <c r="AG670" s="10"/>
      <c r="AH670" s="14"/>
      <c r="AI670" s="14"/>
      <c r="AJ670" s="14"/>
      <c r="AK670" s="14"/>
      <c r="AL670" s="172"/>
      <c r="AS670" s="79"/>
      <c r="AT670" s="79"/>
      <c r="BA670" s="79"/>
    </row>
    <row r="671" spans="1:53" s="78" customFormat="1" x14ac:dyDescent="0.25">
      <c r="A671" s="6"/>
      <c r="B671" s="7"/>
      <c r="C671" s="8"/>
      <c r="D671" s="8"/>
      <c r="E671" s="8"/>
      <c r="F671" s="8"/>
      <c r="G671" s="8"/>
      <c r="H671" s="8"/>
      <c r="I671" s="8"/>
      <c r="J671" s="8"/>
      <c r="K671" s="8"/>
      <c r="L671" s="8"/>
      <c r="M671" s="8"/>
      <c r="N671" s="8"/>
      <c r="O671" s="8"/>
      <c r="P671" s="8"/>
      <c r="Q671" s="8"/>
      <c r="R671" s="8"/>
      <c r="S671" s="8"/>
      <c r="T671" s="8"/>
      <c r="U671" s="8"/>
      <c r="V671" s="8"/>
      <c r="W671" s="8"/>
      <c r="X671" s="8"/>
      <c r="Y671" s="8"/>
      <c r="Z671" s="8"/>
      <c r="AA671" s="8"/>
      <c r="AB671" s="8"/>
      <c r="AC671" s="6"/>
      <c r="AD671" s="8"/>
      <c r="AE671" s="8"/>
      <c r="AF671" s="9"/>
      <c r="AG671" s="10"/>
      <c r="AH671" s="14"/>
      <c r="AI671" s="14"/>
      <c r="AJ671" s="14"/>
      <c r="AK671" s="14"/>
      <c r="AL671" s="172"/>
      <c r="AS671" s="79"/>
      <c r="AT671" s="79"/>
      <c r="BA671" s="79"/>
    </row>
    <row r="672" spans="1:53" s="78" customFormat="1" x14ac:dyDescent="0.25">
      <c r="A672" s="6"/>
      <c r="B672" s="7"/>
      <c r="C672" s="8"/>
      <c r="D672" s="8"/>
      <c r="E672" s="8"/>
      <c r="F672" s="8"/>
      <c r="G672" s="8"/>
      <c r="H672" s="8"/>
      <c r="I672" s="8"/>
      <c r="J672" s="8"/>
      <c r="K672" s="8"/>
      <c r="L672" s="8"/>
      <c r="M672" s="8"/>
      <c r="N672" s="8"/>
      <c r="O672" s="8"/>
      <c r="P672" s="8"/>
      <c r="Q672" s="8"/>
      <c r="R672" s="8"/>
      <c r="S672" s="8"/>
      <c r="T672" s="8"/>
      <c r="U672" s="8"/>
      <c r="V672" s="8"/>
      <c r="W672" s="8"/>
      <c r="X672" s="8"/>
      <c r="Y672" s="8"/>
      <c r="Z672" s="8"/>
      <c r="AA672" s="8"/>
      <c r="AB672" s="8"/>
      <c r="AC672" s="6"/>
      <c r="AD672" s="8"/>
      <c r="AE672" s="8"/>
      <c r="AF672" s="9"/>
      <c r="AG672" s="10"/>
      <c r="AH672" s="14"/>
      <c r="AI672" s="14"/>
      <c r="AJ672" s="14"/>
      <c r="AK672" s="14"/>
      <c r="AL672" s="172"/>
      <c r="AS672" s="79"/>
      <c r="AT672" s="79"/>
      <c r="BA672" s="79"/>
    </row>
    <row r="673" spans="1:53" s="78" customFormat="1" x14ac:dyDescent="0.25">
      <c r="A673" s="6"/>
      <c r="B673" s="7"/>
      <c r="C673" s="8"/>
      <c r="D673" s="8"/>
      <c r="E673" s="8"/>
      <c r="F673" s="8"/>
      <c r="G673" s="8"/>
      <c r="H673" s="8"/>
      <c r="I673" s="8"/>
      <c r="J673" s="8"/>
      <c r="K673" s="8"/>
      <c r="L673" s="8"/>
      <c r="M673" s="8"/>
      <c r="N673" s="8"/>
      <c r="O673" s="8"/>
      <c r="P673" s="8"/>
      <c r="Q673" s="8"/>
      <c r="R673" s="8"/>
      <c r="S673" s="8"/>
      <c r="T673" s="8"/>
      <c r="U673" s="8"/>
      <c r="V673" s="8"/>
      <c r="W673" s="8"/>
      <c r="X673" s="8"/>
      <c r="Y673" s="8"/>
      <c r="Z673" s="8"/>
      <c r="AA673" s="8"/>
      <c r="AB673" s="8"/>
      <c r="AC673" s="6"/>
      <c r="AD673" s="8"/>
      <c r="AE673" s="8"/>
      <c r="AF673" s="9"/>
      <c r="AG673" s="10"/>
      <c r="AH673" s="14"/>
      <c r="AI673" s="14"/>
      <c r="AJ673" s="14"/>
      <c r="AK673" s="14"/>
      <c r="AL673" s="172"/>
      <c r="AS673" s="79"/>
      <c r="AT673" s="79"/>
      <c r="BA673" s="79"/>
    </row>
    <row r="674" spans="1:53" s="78" customFormat="1" x14ac:dyDescent="0.25">
      <c r="A674" s="6"/>
      <c r="B674" s="7"/>
      <c r="C674" s="8"/>
      <c r="D674" s="8"/>
      <c r="E674" s="8"/>
      <c r="F674" s="8"/>
      <c r="G674" s="8"/>
      <c r="H674" s="8"/>
      <c r="I674" s="8"/>
      <c r="J674" s="8"/>
      <c r="K674" s="8"/>
      <c r="L674" s="8"/>
      <c r="M674" s="8"/>
      <c r="N674" s="8"/>
      <c r="O674" s="8"/>
      <c r="P674" s="8"/>
      <c r="Q674" s="8"/>
      <c r="R674" s="8"/>
      <c r="S674" s="8"/>
      <c r="T674" s="8"/>
      <c r="U674" s="8"/>
      <c r="V674" s="8"/>
      <c r="W674" s="8"/>
      <c r="X674" s="8"/>
      <c r="Y674" s="8"/>
      <c r="Z674" s="8"/>
      <c r="AA674" s="8"/>
      <c r="AB674" s="8"/>
      <c r="AC674" s="6"/>
      <c r="AD674" s="8"/>
      <c r="AE674" s="8"/>
      <c r="AF674" s="9"/>
      <c r="AG674" s="10"/>
      <c r="AH674" s="14"/>
      <c r="AI674" s="14"/>
      <c r="AJ674" s="14"/>
      <c r="AK674" s="14"/>
      <c r="AL674" s="172"/>
      <c r="AS674" s="79"/>
      <c r="AT674" s="79"/>
      <c r="BA674" s="79"/>
    </row>
    <row r="675" spans="1:53" s="78" customFormat="1" x14ac:dyDescent="0.25">
      <c r="A675" s="6"/>
      <c r="B675" s="7"/>
      <c r="C675" s="8"/>
      <c r="D675" s="8"/>
      <c r="E675" s="8"/>
      <c r="F675" s="8"/>
      <c r="G675" s="8"/>
      <c r="H675" s="8"/>
      <c r="I675" s="8"/>
      <c r="J675" s="8"/>
      <c r="K675" s="8"/>
      <c r="L675" s="8"/>
      <c r="M675" s="8"/>
      <c r="N675" s="8"/>
      <c r="O675" s="8"/>
      <c r="P675" s="8"/>
      <c r="Q675" s="8"/>
      <c r="R675" s="8"/>
      <c r="S675" s="8"/>
      <c r="T675" s="8"/>
      <c r="U675" s="8"/>
      <c r="V675" s="8"/>
      <c r="W675" s="8"/>
      <c r="X675" s="8"/>
      <c r="Y675" s="8"/>
      <c r="Z675" s="8"/>
      <c r="AA675" s="8"/>
      <c r="AB675" s="8"/>
      <c r="AC675" s="6"/>
      <c r="AD675" s="8"/>
      <c r="AE675" s="8"/>
      <c r="AF675" s="9"/>
      <c r="AG675" s="10"/>
      <c r="AH675" s="14"/>
      <c r="AI675" s="14"/>
      <c r="AJ675" s="14"/>
      <c r="AK675" s="14"/>
      <c r="AL675" s="172"/>
      <c r="AS675" s="79"/>
      <c r="AT675" s="79"/>
      <c r="BA675" s="79"/>
    </row>
    <row r="676" spans="1:53" s="78" customFormat="1" x14ac:dyDescent="0.25">
      <c r="A676" s="6"/>
      <c r="B676" s="7"/>
      <c r="C676" s="8"/>
      <c r="D676" s="8"/>
      <c r="E676" s="8"/>
      <c r="F676" s="8"/>
      <c r="G676" s="8"/>
      <c r="H676" s="8"/>
      <c r="I676" s="8"/>
      <c r="J676" s="8"/>
      <c r="K676" s="8"/>
      <c r="L676" s="8"/>
      <c r="M676" s="8"/>
      <c r="N676" s="8"/>
      <c r="O676" s="8"/>
      <c r="P676" s="8"/>
      <c r="Q676" s="8"/>
      <c r="R676" s="8"/>
      <c r="S676" s="8"/>
      <c r="T676" s="8"/>
      <c r="U676" s="8"/>
      <c r="V676" s="8"/>
      <c r="W676" s="8"/>
      <c r="X676" s="8"/>
      <c r="Y676" s="8"/>
      <c r="Z676" s="8"/>
      <c r="AA676" s="8"/>
      <c r="AB676" s="8"/>
      <c r="AC676" s="6"/>
      <c r="AD676" s="8"/>
      <c r="AE676" s="8"/>
      <c r="AF676" s="9"/>
      <c r="AG676" s="10"/>
      <c r="AH676" s="14"/>
      <c r="AI676" s="14"/>
      <c r="AJ676" s="14"/>
      <c r="AK676" s="14"/>
      <c r="AL676" s="172"/>
      <c r="AS676" s="79"/>
      <c r="AT676" s="79"/>
      <c r="BA676" s="79"/>
    </row>
    <row r="677" spans="1:53" s="78" customFormat="1" x14ac:dyDescent="0.25">
      <c r="A677" s="6"/>
      <c r="B677" s="7"/>
      <c r="C677" s="8"/>
      <c r="D677" s="8"/>
      <c r="E677" s="8"/>
      <c r="F677" s="8"/>
      <c r="G677" s="8"/>
      <c r="H677" s="8"/>
      <c r="I677" s="8"/>
      <c r="J677" s="8"/>
      <c r="K677" s="8"/>
      <c r="L677" s="8"/>
      <c r="M677" s="8"/>
      <c r="N677" s="8"/>
      <c r="O677" s="8"/>
      <c r="P677" s="8"/>
      <c r="Q677" s="8"/>
      <c r="R677" s="8"/>
      <c r="S677" s="8"/>
      <c r="T677" s="8"/>
      <c r="U677" s="8"/>
      <c r="V677" s="8"/>
      <c r="W677" s="8"/>
      <c r="X677" s="8"/>
      <c r="Y677" s="8"/>
      <c r="Z677" s="8"/>
      <c r="AA677" s="8"/>
      <c r="AB677" s="8"/>
      <c r="AC677" s="6"/>
      <c r="AD677" s="8"/>
      <c r="AE677" s="8"/>
      <c r="AF677" s="9"/>
      <c r="AG677" s="10"/>
      <c r="AH677" s="14"/>
      <c r="AI677" s="14"/>
      <c r="AJ677" s="14"/>
      <c r="AK677" s="14"/>
      <c r="AL677" s="172"/>
      <c r="AS677" s="79"/>
      <c r="AT677" s="79"/>
      <c r="BA677" s="79"/>
    </row>
    <row r="678" spans="1:53" s="78" customFormat="1" x14ac:dyDescent="0.25">
      <c r="A678" s="6"/>
      <c r="B678" s="7"/>
      <c r="C678" s="8"/>
      <c r="D678" s="8"/>
      <c r="E678" s="8"/>
      <c r="F678" s="8"/>
      <c r="G678" s="8"/>
      <c r="H678" s="8"/>
      <c r="I678" s="8"/>
      <c r="J678" s="8"/>
      <c r="K678" s="8"/>
      <c r="L678" s="8"/>
      <c r="M678" s="8"/>
      <c r="N678" s="8"/>
      <c r="O678" s="8"/>
      <c r="P678" s="8"/>
      <c r="Q678" s="8"/>
      <c r="R678" s="8"/>
      <c r="S678" s="8"/>
      <c r="T678" s="8"/>
      <c r="U678" s="8"/>
      <c r="V678" s="8"/>
      <c r="W678" s="8"/>
      <c r="X678" s="8"/>
      <c r="Y678" s="8"/>
      <c r="Z678" s="8"/>
      <c r="AA678" s="8"/>
      <c r="AB678" s="8"/>
      <c r="AC678" s="6"/>
      <c r="AD678" s="8"/>
      <c r="AE678" s="8"/>
      <c r="AF678" s="9"/>
      <c r="AG678" s="10"/>
      <c r="AH678" s="14"/>
      <c r="AI678" s="14"/>
      <c r="AJ678" s="14"/>
      <c r="AK678" s="14"/>
      <c r="AL678" s="172"/>
      <c r="AS678" s="79"/>
      <c r="AT678" s="79"/>
      <c r="BA678" s="79"/>
    </row>
    <row r="679" spans="1:53" s="78" customFormat="1" x14ac:dyDescent="0.25">
      <c r="A679" s="6"/>
      <c r="B679" s="7"/>
      <c r="C679" s="8"/>
      <c r="D679" s="8"/>
      <c r="E679" s="8"/>
      <c r="F679" s="8"/>
      <c r="G679" s="8"/>
      <c r="H679" s="8"/>
      <c r="I679" s="8"/>
      <c r="J679" s="8"/>
      <c r="K679" s="8"/>
      <c r="L679" s="8"/>
      <c r="M679" s="8"/>
      <c r="N679" s="8"/>
      <c r="O679" s="8"/>
      <c r="P679" s="8"/>
      <c r="Q679" s="8"/>
      <c r="R679" s="8"/>
      <c r="S679" s="8"/>
      <c r="T679" s="8"/>
      <c r="U679" s="8"/>
      <c r="V679" s="8"/>
      <c r="W679" s="8"/>
      <c r="X679" s="8"/>
      <c r="Y679" s="8"/>
      <c r="Z679" s="8"/>
      <c r="AA679" s="8"/>
      <c r="AB679" s="8"/>
      <c r="AC679" s="6"/>
      <c r="AD679" s="8"/>
      <c r="AE679" s="8"/>
      <c r="AF679" s="9"/>
      <c r="AG679" s="10"/>
      <c r="AH679" s="14"/>
      <c r="AI679" s="14"/>
      <c r="AJ679" s="14"/>
      <c r="AK679" s="14"/>
      <c r="AL679" s="172"/>
      <c r="AS679" s="79"/>
      <c r="AT679" s="79"/>
      <c r="BA679" s="79"/>
    </row>
    <row r="680" spans="1:53" s="78" customFormat="1" x14ac:dyDescent="0.25">
      <c r="A680" s="6"/>
      <c r="B680" s="7"/>
      <c r="C680" s="8"/>
      <c r="D680" s="8"/>
      <c r="E680" s="8"/>
      <c r="F680" s="8"/>
      <c r="G680" s="8"/>
      <c r="H680" s="8"/>
      <c r="I680" s="8"/>
      <c r="J680" s="8"/>
      <c r="K680" s="8"/>
      <c r="L680" s="8"/>
      <c r="M680" s="8"/>
      <c r="N680" s="8"/>
      <c r="O680" s="8"/>
      <c r="P680" s="8"/>
      <c r="Q680" s="8"/>
      <c r="R680" s="8"/>
      <c r="S680" s="8"/>
      <c r="T680" s="8"/>
      <c r="U680" s="8"/>
      <c r="V680" s="8"/>
      <c r="W680" s="8"/>
      <c r="X680" s="8"/>
      <c r="Y680" s="8"/>
      <c r="Z680" s="8"/>
      <c r="AA680" s="8"/>
      <c r="AB680" s="8"/>
      <c r="AC680" s="6"/>
      <c r="AD680" s="8"/>
      <c r="AE680" s="8"/>
      <c r="AF680" s="9"/>
      <c r="AG680" s="10"/>
      <c r="AH680" s="14"/>
      <c r="AI680" s="14"/>
      <c r="AJ680" s="14"/>
      <c r="AK680" s="14"/>
      <c r="AL680" s="172"/>
      <c r="AS680" s="79"/>
      <c r="AT680" s="79"/>
      <c r="BA680" s="79"/>
    </row>
    <row r="681" spans="1:53" s="78" customFormat="1" x14ac:dyDescent="0.25">
      <c r="A681" s="6"/>
      <c r="B681" s="7"/>
      <c r="C681" s="8"/>
      <c r="D681" s="8"/>
      <c r="E681" s="8"/>
      <c r="F681" s="8"/>
      <c r="G681" s="8"/>
      <c r="H681" s="8"/>
      <c r="I681" s="8"/>
      <c r="J681" s="8"/>
      <c r="K681" s="8"/>
      <c r="L681" s="8"/>
      <c r="M681" s="8"/>
      <c r="N681" s="8"/>
      <c r="O681" s="8"/>
      <c r="P681" s="8"/>
      <c r="Q681" s="8"/>
      <c r="R681" s="8"/>
      <c r="S681" s="8"/>
      <c r="T681" s="8"/>
      <c r="U681" s="8"/>
      <c r="V681" s="8"/>
      <c r="W681" s="8"/>
      <c r="X681" s="8"/>
      <c r="Y681" s="8"/>
      <c r="Z681" s="8"/>
      <c r="AA681" s="8"/>
      <c r="AB681" s="8"/>
      <c r="AC681" s="6"/>
      <c r="AD681" s="8"/>
      <c r="AE681" s="8"/>
      <c r="AF681" s="9"/>
      <c r="AG681" s="10"/>
      <c r="AH681" s="14"/>
      <c r="AI681" s="14"/>
      <c r="AJ681" s="14"/>
      <c r="AK681" s="14"/>
      <c r="AL681" s="172"/>
      <c r="AS681" s="79"/>
      <c r="AT681" s="79"/>
      <c r="BA681" s="79"/>
    </row>
    <row r="682" spans="1:53" s="78" customFormat="1" x14ac:dyDescent="0.25">
      <c r="A682" s="6"/>
      <c r="B682" s="7"/>
      <c r="C682" s="8"/>
      <c r="D682" s="8"/>
      <c r="E682" s="8"/>
      <c r="F682" s="8"/>
      <c r="G682" s="8"/>
      <c r="H682" s="8"/>
      <c r="I682" s="8"/>
      <c r="J682" s="8"/>
      <c r="K682" s="8"/>
      <c r="L682" s="8"/>
      <c r="M682" s="8"/>
      <c r="N682" s="8"/>
      <c r="O682" s="8"/>
      <c r="P682" s="8"/>
      <c r="Q682" s="8"/>
      <c r="R682" s="8"/>
      <c r="S682" s="8"/>
      <c r="T682" s="8"/>
      <c r="U682" s="8"/>
      <c r="V682" s="8"/>
      <c r="W682" s="8"/>
      <c r="X682" s="8"/>
      <c r="Y682" s="8"/>
      <c r="Z682" s="8"/>
      <c r="AA682" s="8"/>
      <c r="AB682" s="8"/>
      <c r="AC682" s="6"/>
      <c r="AD682" s="8"/>
      <c r="AE682" s="8"/>
      <c r="AF682" s="9"/>
      <c r="AG682" s="10"/>
      <c r="AH682" s="14"/>
      <c r="AI682" s="14"/>
      <c r="AJ682" s="14"/>
      <c r="AK682" s="14"/>
      <c r="AL682" s="172"/>
      <c r="AS682" s="79"/>
      <c r="AT682" s="79"/>
      <c r="BA682" s="79"/>
    </row>
    <row r="683" spans="1:53" s="78" customFormat="1" x14ac:dyDescent="0.25">
      <c r="A683" s="6"/>
      <c r="B683" s="7"/>
      <c r="C683" s="8"/>
      <c r="D683" s="8"/>
      <c r="E683" s="8"/>
      <c r="F683" s="8"/>
      <c r="G683" s="8"/>
      <c r="H683" s="8"/>
      <c r="I683" s="8"/>
      <c r="J683" s="8"/>
      <c r="K683" s="8"/>
      <c r="L683" s="8"/>
      <c r="M683" s="8"/>
      <c r="N683" s="8"/>
      <c r="O683" s="8"/>
      <c r="P683" s="8"/>
      <c r="Q683" s="8"/>
      <c r="R683" s="8"/>
      <c r="S683" s="8"/>
      <c r="T683" s="8"/>
      <c r="U683" s="8"/>
      <c r="V683" s="8"/>
      <c r="W683" s="8"/>
      <c r="X683" s="8"/>
      <c r="Y683" s="8"/>
      <c r="Z683" s="8"/>
      <c r="AA683" s="8"/>
      <c r="AB683" s="8"/>
      <c r="AC683" s="6"/>
      <c r="AD683" s="8"/>
      <c r="AE683" s="8"/>
      <c r="AF683" s="9"/>
      <c r="AG683" s="10"/>
      <c r="AH683" s="14"/>
      <c r="AI683" s="14"/>
      <c r="AJ683" s="14"/>
      <c r="AK683" s="14"/>
      <c r="AL683" s="172"/>
      <c r="AS683" s="79"/>
      <c r="AT683" s="79"/>
      <c r="BA683" s="79"/>
    </row>
    <row r="684" spans="1:53" s="78" customFormat="1" x14ac:dyDescent="0.25">
      <c r="A684" s="6"/>
      <c r="B684" s="7"/>
      <c r="C684" s="8"/>
      <c r="D684" s="8"/>
      <c r="E684" s="8"/>
      <c r="F684" s="8"/>
      <c r="G684" s="8"/>
      <c r="H684" s="8"/>
      <c r="I684" s="8"/>
      <c r="J684" s="8"/>
      <c r="K684" s="8"/>
      <c r="L684" s="8"/>
      <c r="M684" s="8"/>
      <c r="N684" s="8"/>
      <c r="O684" s="8"/>
      <c r="P684" s="8"/>
      <c r="Q684" s="8"/>
      <c r="R684" s="8"/>
      <c r="S684" s="8"/>
      <c r="T684" s="8"/>
      <c r="U684" s="8"/>
      <c r="V684" s="8"/>
      <c r="W684" s="8"/>
      <c r="X684" s="8"/>
      <c r="Y684" s="8"/>
      <c r="Z684" s="8"/>
      <c r="AA684" s="8"/>
      <c r="AB684" s="8"/>
      <c r="AC684" s="6"/>
      <c r="AD684" s="8"/>
      <c r="AE684" s="8"/>
      <c r="AF684" s="9"/>
      <c r="AG684" s="10"/>
      <c r="AH684" s="14"/>
      <c r="AI684" s="14"/>
      <c r="AJ684" s="14"/>
      <c r="AK684" s="14"/>
      <c r="AL684" s="172"/>
      <c r="AS684" s="79"/>
      <c r="AT684" s="79"/>
      <c r="BA684" s="79"/>
    </row>
    <row r="685" spans="1:53" s="78" customFormat="1" x14ac:dyDescent="0.25">
      <c r="A685" s="6"/>
      <c r="B685" s="7"/>
      <c r="C685" s="8"/>
      <c r="D685" s="8"/>
      <c r="E685" s="8"/>
      <c r="F685" s="8"/>
      <c r="G685" s="8"/>
      <c r="H685" s="8"/>
      <c r="I685" s="8"/>
      <c r="J685" s="8"/>
      <c r="K685" s="8"/>
      <c r="L685" s="8"/>
      <c r="M685" s="8"/>
      <c r="N685" s="8"/>
      <c r="O685" s="8"/>
      <c r="P685" s="8"/>
      <c r="Q685" s="8"/>
      <c r="R685" s="8"/>
      <c r="S685" s="8"/>
      <c r="T685" s="8"/>
      <c r="U685" s="8"/>
      <c r="V685" s="8"/>
      <c r="W685" s="8"/>
      <c r="X685" s="8"/>
      <c r="Y685" s="8"/>
      <c r="Z685" s="8"/>
      <c r="AA685" s="8"/>
      <c r="AB685" s="8"/>
      <c r="AC685" s="6"/>
      <c r="AD685" s="8"/>
      <c r="AE685" s="8"/>
      <c r="AF685" s="9"/>
      <c r="AG685" s="10"/>
      <c r="AH685" s="14"/>
      <c r="AI685" s="14"/>
      <c r="AJ685" s="14"/>
      <c r="AK685" s="14"/>
      <c r="AL685" s="172"/>
      <c r="AS685" s="79"/>
      <c r="AT685" s="79"/>
      <c r="BA685" s="79"/>
    </row>
    <row r="686" spans="1:53" s="78" customFormat="1" x14ac:dyDescent="0.25">
      <c r="A686" s="6"/>
      <c r="B686" s="7"/>
      <c r="C686" s="8"/>
      <c r="D686" s="8"/>
      <c r="E686" s="8"/>
      <c r="F686" s="8"/>
      <c r="G686" s="8"/>
      <c r="H686" s="8"/>
      <c r="I686" s="8"/>
      <c r="J686" s="8"/>
      <c r="K686" s="8"/>
      <c r="L686" s="8"/>
      <c r="M686" s="8"/>
      <c r="N686" s="8"/>
      <c r="O686" s="8"/>
      <c r="P686" s="8"/>
      <c r="Q686" s="8"/>
      <c r="R686" s="8"/>
      <c r="S686" s="8"/>
      <c r="T686" s="8"/>
      <c r="U686" s="8"/>
      <c r="V686" s="8"/>
      <c r="W686" s="8"/>
      <c r="X686" s="8"/>
      <c r="Y686" s="8"/>
      <c r="Z686" s="8"/>
      <c r="AA686" s="8"/>
      <c r="AB686" s="8"/>
      <c r="AC686" s="6"/>
      <c r="AD686" s="8"/>
      <c r="AE686" s="8"/>
      <c r="AF686" s="9"/>
      <c r="AG686" s="10"/>
      <c r="AH686" s="14"/>
      <c r="AI686" s="14"/>
      <c r="AJ686" s="14"/>
      <c r="AK686" s="14"/>
      <c r="AL686" s="172"/>
      <c r="AS686" s="79"/>
      <c r="AT686" s="79"/>
      <c r="BA686" s="79"/>
    </row>
    <row r="687" spans="1:53" s="78" customFormat="1" x14ac:dyDescent="0.25">
      <c r="A687" s="6"/>
      <c r="B687" s="7"/>
      <c r="C687" s="8"/>
      <c r="D687" s="8"/>
      <c r="E687" s="8"/>
      <c r="F687" s="8"/>
      <c r="G687" s="8"/>
      <c r="H687" s="8"/>
      <c r="I687" s="8"/>
      <c r="J687" s="8"/>
      <c r="K687" s="8"/>
      <c r="L687" s="8"/>
      <c r="M687" s="8"/>
      <c r="N687" s="8"/>
      <c r="O687" s="8"/>
      <c r="P687" s="8"/>
      <c r="Q687" s="8"/>
      <c r="R687" s="8"/>
      <c r="S687" s="8"/>
      <c r="T687" s="8"/>
      <c r="U687" s="8"/>
      <c r="V687" s="8"/>
      <c r="W687" s="8"/>
      <c r="X687" s="8"/>
      <c r="Y687" s="8"/>
      <c r="Z687" s="8"/>
      <c r="AA687" s="8"/>
      <c r="AB687" s="8"/>
      <c r="AC687" s="6"/>
      <c r="AD687" s="8"/>
      <c r="AE687" s="8"/>
      <c r="AF687" s="9"/>
      <c r="AG687" s="10"/>
      <c r="AH687" s="14"/>
      <c r="AI687" s="14"/>
      <c r="AJ687" s="14"/>
      <c r="AK687" s="14"/>
      <c r="AL687" s="172"/>
      <c r="AS687" s="79"/>
      <c r="AT687" s="79"/>
      <c r="BA687" s="79"/>
    </row>
    <row r="688" spans="1:53" s="78" customFormat="1" x14ac:dyDescent="0.25">
      <c r="A688" s="6"/>
      <c r="B688" s="7"/>
      <c r="C688" s="8"/>
      <c r="D688" s="8"/>
      <c r="E688" s="8"/>
      <c r="F688" s="8"/>
      <c r="G688" s="8"/>
      <c r="H688" s="8"/>
      <c r="I688" s="8"/>
      <c r="J688" s="8"/>
      <c r="K688" s="8"/>
      <c r="L688" s="8"/>
      <c r="M688" s="8"/>
      <c r="N688" s="8"/>
      <c r="O688" s="8"/>
      <c r="P688" s="8"/>
      <c r="Q688" s="8"/>
      <c r="R688" s="8"/>
      <c r="S688" s="8"/>
      <c r="T688" s="8"/>
      <c r="U688" s="8"/>
      <c r="V688" s="8"/>
      <c r="W688" s="8"/>
      <c r="X688" s="8"/>
      <c r="Y688" s="8"/>
      <c r="Z688" s="8"/>
      <c r="AA688" s="8"/>
      <c r="AB688" s="8"/>
      <c r="AC688" s="6"/>
      <c r="AD688" s="8"/>
      <c r="AE688" s="8"/>
      <c r="AF688" s="9"/>
      <c r="AG688" s="10"/>
      <c r="AH688" s="14"/>
      <c r="AI688" s="14"/>
      <c r="AJ688" s="14"/>
      <c r="AK688" s="14"/>
      <c r="AL688" s="172"/>
      <c r="AS688" s="79"/>
      <c r="AT688" s="79"/>
      <c r="BA688" s="79"/>
    </row>
    <row r="689" spans="1:53" s="78" customFormat="1" x14ac:dyDescent="0.25">
      <c r="A689" s="6"/>
      <c r="B689" s="7"/>
      <c r="C689" s="8"/>
      <c r="D689" s="8"/>
      <c r="E689" s="8"/>
      <c r="F689" s="8"/>
      <c r="G689" s="8"/>
      <c r="H689" s="8"/>
      <c r="I689" s="8"/>
      <c r="J689" s="8"/>
      <c r="K689" s="8"/>
      <c r="L689" s="8"/>
      <c r="M689" s="8"/>
      <c r="N689" s="8"/>
      <c r="O689" s="8"/>
      <c r="P689" s="8"/>
      <c r="Q689" s="8"/>
      <c r="R689" s="8"/>
      <c r="S689" s="8"/>
      <c r="T689" s="8"/>
      <c r="U689" s="8"/>
      <c r="V689" s="8"/>
      <c r="W689" s="8"/>
      <c r="X689" s="8"/>
      <c r="Y689" s="8"/>
      <c r="Z689" s="8"/>
      <c r="AA689" s="8"/>
      <c r="AB689" s="8"/>
      <c r="AC689" s="6"/>
      <c r="AD689" s="8"/>
      <c r="AE689" s="8"/>
      <c r="AF689" s="9"/>
      <c r="AG689" s="10"/>
      <c r="AH689" s="14"/>
      <c r="AI689" s="14"/>
      <c r="AJ689" s="14"/>
      <c r="AK689" s="14"/>
      <c r="AL689" s="172"/>
      <c r="AS689" s="79"/>
      <c r="AT689" s="79"/>
      <c r="BA689" s="79"/>
    </row>
    <row r="690" spans="1:53" s="78" customFormat="1" x14ac:dyDescent="0.25">
      <c r="A690" s="6"/>
      <c r="B690" s="7"/>
      <c r="C690" s="8"/>
      <c r="D690" s="8"/>
      <c r="E690" s="8"/>
      <c r="F690" s="8"/>
      <c r="G690" s="8"/>
      <c r="H690" s="8"/>
      <c r="I690" s="8"/>
      <c r="J690" s="8"/>
      <c r="K690" s="8"/>
      <c r="L690" s="8"/>
      <c r="M690" s="8"/>
      <c r="N690" s="8"/>
      <c r="O690" s="8"/>
      <c r="P690" s="8"/>
      <c r="Q690" s="8"/>
      <c r="R690" s="8"/>
      <c r="S690" s="8"/>
      <c r="T690" s="8"/>
      <c r="U690" s="8"/>
      <c r="V690" s="8"/>
      <c r="W690" s="8"/>
      <c r="X690" s="8"/>
      <c r="Y690" s="8"/>
      <c r="Z690" s="8"/>
      <c r="AA690" s="8"/>
      <c r="AB690" s="8"/>
      <c r="AC690" s="6"/>
      <c r="AD690" s="8"/>
      <c r="AE690" s="8"/>
      <c r="AF690" s="9"/>
      <c r="AG690" s="10"/>
      <c r="AH690" s="14"/>
      <c r="AI690" s="14"/>
      <c r="AJ690" s="14"/>
      <c r="AK690" s="14"/>
      <c r="AL690" s="172"/>
      <c r="AS690" s="79"/>
      <c r="AT690" s="79"/>
      <c r="BA690" s="79"/>
    </row>
    <row r="691" spans="1:53" s="78" customFormat="1" x14ac:dyDescent="0.25">
      <c r="A691" s="6"/>
      <c r="B691" s="7"/>
      <c r="C691" s="8"/>
      <c r="D691" s="8"/>
      <c r="E691" s="8"/>
      <c r="F691" s="8"/>
      <c r="G691" s="8"/>
      <c r="H691" s="8"/>
      <c r="I691" s="8"/>
      <c r="J691" s="8"/>
      <c r="K691" s="8"/>
      <c r="L691" s="8"/>
      <c r="M691" s="8"/>
      <c r="N691" s="8"/>
      <c r="O691" s="8"/>
      <c r="P691" s="8"/>
      <c r="Q691" s="8"/>
      <c r="R691" s="8"/>
      <c r="S691" s="8"/>
      <c r="T691" s="8"/>
      <c r="U691" s="8"/>
      <c r="V691" s="8"/>
      <c r="W691" s="8"/>
      <c r="X691" s="8"/>
      <c r="Y691" s="8"/>
      <c r="Z691" s="8"/>
      <c r="AA691" s="8"/>
      <c r="AB691" s="8"/>
      <c r="AC691" s="6"/>
      <c r="AD691" s="8"/>
      <c r="AE691" s="8"/>
      <c r="AF691" s="9"/>
      <c r="AG691" s="10"/>
      <c r="AH691" s="14"/>
      <c r="AI691" s="14"/>
      <c r="AJ691" s="14"/>
      <c r="AK691" s="14"/>
      <c r="AL691" s="172"/>
      <c r="AS691" s="79"/>
      <c r="AT691" s="79"/>
      <c r="BA691" s="79"/>
    </row>
    <row r="692" spans="1:53" s="78" customFormat="1" x14ac:dyDescent="0.25">
      <c r="A692" s="6"/>
      <c r="B692" s="7"/>
      <c r="C692" s="8"/>
      <c r="D692" s="8"/>
      <c r="E692" s="8"/>
      <c r="F692" s="8"/>
      <c r="G692" s="8"/>
      <c r="H692" s="8"/>
      <c r="I692" s="8"/>
      <c r="J692" s="8"/>
      <c r="K692" s="8"/>
      <c r="L692" s="8"/>
      <c r="M692" s="8"/>
      <c r="N692" s="8"/>
      <c r="O692" s="8"/>
      <c r="P692" s="8"/>
      <c r="Q692" s="8"/>
      <c r="R692" s="8"/>
      <c r="S692" s="8"/>
      <c r="T692" s="8"/>
      <c r="U692" s="8"/>
      <c r="V692" s="8"/>
      <c r="W692" s="8"/>
      <c r="X692" s="8"/>
      <c r="Y692" s="8"/>
      <c r="Z692" s="8"/>
      <c r="AA692" s="8"/>
      <c r="AB692" s="8"/>
      <c r="AC692" s="6"/>
      <c r="AD692" s="8"/>
      <c r="AE692" s="8"/>
      <c r="AF692" s="9"/>
      <c r="AG692" s="10"/>
      <c r="AH692" s="14"/>
      <c r="AI692" s="14"/>
      <c r="AJ692" s="14"/>
      <c r="AK692" s="14"/>
      <c r="AL692" s="172"/>
      <c r="AS692" s="79"/>
      <c r="AT692" s="79"/>
      <c r="BA692" s="79"/>
    </row>
  </sheetData>
  <autoFilter ref="B4:AI449"/>
  <mergeCells count="530">
    <mergeCell ref="AG407:AG409"/>
    <mergeCell ref="AH407:AH409"/>
    <mergeCell ref="Q407:Q409"/>
    <mergeCell ref="R407:R409"/>
    <mergeCell ref="B342:AF342"/>
    <mergeCell ref="B393:AF393"/>
    <mergeCell ref="B395:B397"/>
    <mergeCell ref="C395:C397"/>
    <mergeCell ref="D395:D397"/>
    <mergeCell ref="E395:E397"/>
    <mergeCell ref="F395:F397"/>
    <mergeCell ref="G395:G397"/>
    <mergeCell ref="H395:H397"/>
    <mergeCell ref="I395:I397"/>
    <mergeCell ref="J395:J397"/>
    <mergeCell ref="K395:K397"/>
    <mergeCell ref="L395:L397"/>
    <mergeCell ref="L407:L409"/>
    <mergeCell ref="M407:M409"/>
    <mergeCell ref="N407:N409"/>
    <mergeCell ref="O407:O409"/>
    <mergeCell ref="P407:P409"/>
    <mergeCell ref="B292:AF292"/>
    <mergeCell ref="B439:AF439"/>
    <mergeCell ref="B441:AF441"/>
    <mergeCell ref="AC407:AC409"/>
    <mergeCell ref="AD407:AD409"/>
    <mergeCell ref="AE407:AE409"/>
    <mergeCell ref="AF407:AF409"/>
    <mergeCell ref="Q395:Q397"/>
    <mergeCell ref="R395:R397"/>
    <mergeCell ref="AC395:AC397"/>
    <mergeCell ref="AD395:AD397"/>
    <mergeCell ref="AE395:AE397"/>
    <mergeCell ref="B294:AF294"/>
    <mergeCell ref="B299:AF299"/>
    <mergeCell ref="B312:AF312"/>
    <mergeCell ref="B317:AF317"/>
    <mergeCell ref="B324:AF324"/>
    <mergeCell ref="B329:AF329"/>
    <mergeCell ref="B333:AF333"/>
    <mergeCell ref="B336:AF336"/>
    <mergeCell ref="B339:AF339"/>
    <mergeCell ref="AI407:AI409"/>
    <mergeCell ref="S408:AB408"/>
    <mergeCell ref="B436:AF436"/>
    <mergeCell ref="B410:AF410"/>
    <mergeCell ref="B421:AF421"/>
    <mergeCell ref="AG395:AG397"/>
    <mergeCell ref="AH395:AH397"/>
    <mergeCell ref="AI395:AI397"/>
    <mergeCell ref="S396:AB396"/>
    <mergeCell ref="B407:B409"/>
    <mergeCell ref="C407:C409"/>
    <mergeCell ref="D407:D409"/>
    <mergeCell ref="E407:E409"/>
    <mergeCell ref="F407:F409"/>
    <mergeCell ref="G407:G409"/>
    <mergeCell ref="H407:H409"/>
    <mergeCell ref="I407:I409"/>
    <mergeCell ref="J407:J409"/>
    <mergeCell ref="K407:K409"/>
    <mergeCell ref="AF395:AF397"/>
    <mergeCell ref="M395:M397"/>
    <mergeCell ref="N395:N397"/>
    <mergeCell ref="O395:O397"/>
    <mergeCell ref="P395:P397"/>
    <mergeCell ref="B285:AF285"/>
    <mergeCell ref="B288:AF288"/>
    <mergeCell ref="BC289:BC291"/>
    <mergeCell ref="B282:B284"/>
    <mergeCell ref="C282:C284"/>
    <mergeCell ref="D282:D284"/>
    <mergeCell ref="E282:E284"/>
    <mergeCell ref="F282:F284"/>
    <mergeCell ref="G282:G284"/>
    <mergeCell ref="H282:H284"/>
    <mergeCell ref="AF279:AF281"/>
    <mergeCell ref="AG279:AG281"/>
    <mergeCell ref="AH279:AH281"/>
    <mergeCell ref="AI279:AI281"/>
    <mergeCell ref="BC279:BC281"/>
    <mergeCell ref="I280:Q280"/>
    <mergeCell ref="I282:I284"/>
    <mergeCell ref="J282:J284"/>
    <mergeCell ref="M282:M284"/>
    <mergeCell ref="N282:N284"/>
    <mergeCell ref="O282:O284"/>
    <mergeCell ref="P282:P284"/>
    <mergeCell ref="Q282:Q284"/>
    <mergeCell ref="R282:R284"/>
    <mergeCell ref="AC282:AC284"/>
    <mergeCell ref="AD282:AD284"/>
    <mergeCell ref="AE282:AE284"/>
    <mergeCell ref="AF282:AF284"/>
    <mergeCell ref="AG282:AG284"/>
    <mergeCell ref="AH282:AH284"/>
    <mergeCell ref="AI282:AI284"/>
    <mergeCell ref="BC282:BC284"/>
    <mergeCell ref="S283:AB283"/>
    <mergeCell ref="AF276:AF278"/>
    <mergeCell ref="AG276:AG278"/>
    <mergeCell ref="AH276:AH278"/>
    <mergeCell ref="AI276:AI278"/>
    <mergeCell ref="BC276:BC278"/>
    <mergeCell ref="I277:Q277"/>
    <mergeCell ref="B279:B281"/>
    <mergeCell ref="C279:C281"/>
    <mergeCell ref="D279:D281"/>
    <mergeCell ref="E279:E281"/>
    <mergeCell ref="F279:F281"/>
    <mergeCell ref="G279:G281"/>
    <mergeCell ref="H279:H281"/>
    <mergeCell ref="R279:R281"/>
    <mergeCell ref="S279:S281"/>
    <mergeCell ref="T279:T281"/>
    <mergeCell ref="W279:W281"/>
    <mergeCell ref="X279:X281"/>
    <mergeCell ref="Z279:Z281"/>
    <mergeCell ref="AA279:AA281"/>
    <mergeCell ref="AB279:AB281"/>
    <mergeCell ref="AC279:AC281"/>
    <mergeCell ref="AD279:AD281"/>
    <mergeCell ref="AE279:AE281"/>
    <mergeCell ref="T276:T278"/>
    <mergeCell ref="W276:W278"/>
    <mergeCell ref="X276:X278"/>
    <mergeCell ref="Z276:Z278"/>
    <mergeCell ref="AA276:AA278"/>
    <mergeCell ref="AB276:AB278"/>
    <mergeCell ref="AC276:AC278"/>
    <mergeCell ref="AD276:AD278"/>
    <mergeCell ref="AE276:AE278"/>
    <mergeCell ref="H272:H274"/>
    <mergeCell ref="R272:R274"/>
    <mergeCell ref="S272:S274"/>
    <mergeCell ref="B276:B278"/>
    <mergeCell ref="C276:C278"/>
    <mergeCell ref="D276:D278"/>
    <mergeCell ref="E276:E278"/>
    <mergeCell ref="F276:F278"/>
    <mergeCell ref="G276:G278"/>
    <mergeCell ref="H276:H278"/>
    <mergeCell ref="R276:R278"/>
    <mergeCell ref="S276:S278"/>
    <mergeCell ref="AD272:AD274"/>
    <mergeCell ref="AE272:AE274"/>
    <mergeCell ref="AF272:AF274"/>
    <mergeCell ref="AG272:AG274"/>
    <mergeCell ref="AH272:AH274"/>
    <mergeCell ref="AI272:AI274"/>
    <mergeCell ref="BC272:BC274"/>
    <mergeCell ref="I273:Q273"/>
    <mergeCell ref="B275:AF275"/>
    <mergeCell ref="T272:T274"/>
    <mergeCell ref="U272:U274"/>
    <mergeCell ref="V272:V274"/>
    <mergeCell ref="W272:W274"/>
    <mergeCell ref="X272:X274"/>
    <mergeCell ref="Z272:Z274"/>
    <mergeCell ref="AA272:AA274"/>
    <mergeCell ref="AB272:AB274"/>
    <mergeCell ref="AC272:AC274"/>
    <mergeCell ref="B272:B274"/>
    <mergeCell ref="C272:C274"/>
    <mergeCell ref="D272:D274"/>
    <mergeCell ref="E272:E274"/>
    <mergeCell ref="F272:F274"/>
    <mergeCell ref="G272:G274"/>
    <mergeCell ref="AI269:AI271"/>
    <mergeCell ref="BC269:BC271"/>
    <mergeCell ref="I270:Q270"/>
    <mergeCell ref="S269:S271"/>
    <mergeCell ref="T269:T271"/>
    <mergeCell ref="U269:U271"/>
    <mergeCell ref="V269:V271"/>
    <mergeCell ref="W269:W271"/>
    <mergeCell ref="X269:X271"/>
    <mergeCell ref="Z269:Z271"/>
    <mergeCell ref="AA269:AA271"/>
    <mergeCell ref="AB269:AB271"/>
    <mergeCell ref="AC269:AC271"/>
    <mergeCell ref="AD269:AD271"/>
    <mergeCell ref="AE269:AE271"/>
    <mergeCell ref="AF269:AF271"/>
    <mergeCell ref="AG269:AG271"/>
    <mergeCell ref="AH269:AH271"/>
    <mergeCell ref="I267:Q267"/>
    <mergeCell ref="B269:B271"/>
    <mergeCell ref="C269:C271"/>
    <mergeCell ref="D269:D271"/>
    <mergeCell ref="E269:E271"/>
    <mergeCell ref="F269:F271"/>
    <mergeCell ref="G269:G271"/>
    <mergeCell ref="H269:H271"/>
    <mergeCell ref="R269:R271"/>
    <mergeCell ref="AB266:AB268"/>
    <mergeCell ref="AC266:AC268"/>
    <mergeCell ref="AD266:AD268"/>
    <mergeCell ref="AE266:AE268"/>
    <mergeCell ref="AF266:AF268"/>
    <mergeCell ref="AG266:AG268"/>
    <mergeCell ref="AH266:AH268"/>
    <mergeCell ref="AI266:AI268"/>
    <mergeCell ref="BC266:BC268"/>
    <mergeCell ref="AD263:AD265"/>
    <mergeCell ref="AE263:AE265"/>
    <mergeCell ref="AF263:AF265"/>
    <mergeCell ref="AG263:AG265"/>
    <mergeCell ref="AH263:AH265"/>
    <mergeCell ref="AI263:AI265"/>
    <mergeCell ref="BC263:BC265"/>
    <mergeCell ref="I264:Q264"/>
    <mergeCell ref="B266:B268"/>
    <mergeCell ref="C266:C268"/>
    <mergeCell ref="D266:D268"/>
    <mergeCell ref="E266:E268"/>
    <mergeCell ref="F266:F268"/>
    <mergeCell ref="G266:G268"/>
    <mergeCell ref="H266:H268"/>
    <mergeCell ref="R266:R268"/>
    <mergeCell ref="S266:S268"/>
    <mergeCell ref="T266:T268"/>
    <mergeCell ref="U266:U268"/>
    <mergeCell ref="V266:V268"/>
    <mergeCell ref="W266:W268"/>
    <mergeCell ref="X266:X268"/>
    <mergeCell ref="Z266:Z268"/>
    <mergeCell ref="AA266:AA268"/>
    <mergeCell ref="T263:T265"/>
    <mergeCell ref="U263:U265"/>
    <mergeCell ref="V263:V265"/>
    <mergeCell ref="W263:W265"/>
    <mergeCell ref="X263:X265"/>
    <mergeCell ref="Z263:Z265"/>
    <mergeCell ref="AA263:AA265"/>
    <mergeCell ref="AB263:AB265"/>
    <mergeCell ref="AC263:AC265"/>
    <mergeCell ref="B263:B265"/>
    <mergeCell ref="C263:C265"/>
    <mergeCell ref="D263:D265"/>
    <mergeCell ref="E263:E265"/>
    <mergeCell ref="F263:F265"/>
    <mergeCell ref="G263:G265"/>
    <mergeCell ref="H263:H265"/>
    <mergeCell ref="R263:R265"/>
    <mergeCell ref="S263:S265"/>
    <mergeCell ref="AC260:AC262"/>
    <mergeCell ref="AD260:AD262"/>
    <mergeCell ref="AE260:AE262"/>
    <mergeCell ref="AF260:AF262"/>
    <mergeCell ref="AG260:AG262"/>
    <mergeCell ref="AH260:AH262"/>
    <mergeCell ref="AI260:AI262"/>
    <mergeCell ref="BC260:BC262"/>
    <mergeCell ref="I261:Q261"/>
    <mergeCell ref="AE257:AE259"/>
    <mergeCell ref="AF257:AF259"/>
    <mergeCell ref="AG257:AG259"/>
    <mergeCell ref="AH257:AH259"/>
    <mergeCell ref="AI257:AI259"/>
    <mergeCell ref="BC257:BC259"/>
    <mergeCell ref="I258:Q258"/>
    <mergeCell ref="B260:B262"/>
    <mergeCell ref="C260:C262"/>
    <mergeCell ref="D260:D262"/>
    <mergeCell ref="E260:E262"/>
    <mergeCell ref="F260:F262"/>
    <mergeCell ref="G260:G262"/>
    <mergeCell ref="H260:H262"/>
    <mergeCell ref="R260:R262"/>
    <mergeCell ref="S260:S262"/>
    <mergeCell ref="T260:T262"/>
    <mergeCell ref="U260:U262"/>
    <mergeCell ref="V260:V262"/>
    <mergeCell ref="W260:W262"/>
    <mergeCell ref="X260:X262"/>
    <mergeCell ref="Z260:Z262"/>
    <mergeCell ref="AA260:AA262"/>
    <mergeCell ref="AB260:AB262"/>
    <mergeCell ref="BC81:BC83"/>
    <mergeCell ref="B93:AF93"/>
    <mergeCell ref="B96:AF96"/>
    <mergeCell ref="B115:AF115"/>
    <mergeCell ref="B256:AF256"/>
    <mergeCell ref="B257:B259"/>
    <mergeCell ref="C257:C259"/>
    <mergeCell ref="D257:D259"/>
    <mergeCell ref="E257:E259"/>
    <mergeCell ref="F257:F259"/>
    <mergeCell ref="G257:G259"/>
    <mergeCell ref="H257:H259"/>
    <mergeCell ref="R257:R259"/>
    <mergeCell ref="S257:S259"/>
    <mergeCell ref="T257:T259"/>
    <mergeCell ref="U257:U259"/>
    <mergeCell ref="V257:V259"/>
    <mergeCell ref="W257:W259"/>
    <mergeCell ref="X257:X259"/>
    <mergeCell ref="Z257:Z259"/>
    <mergeCell ref="AA257:AA259"/>
    <mergeCell ref="AB257:AB259"/>
    <mergeCell ref="AC257:AC259"/>
    <mergeCell ref="AD257:AD259"/>
    <mergeCell ref="AA81:AA83"/>
    <mergeCell ref="AB81:AB83"/>
    <mergeCell ref="AC81:AC83"/>
    <mergeCell ref="AD81:AD83"/>
    <mergeCell ref="AE81:AE83"/>
    <mergeCell ref="AF81:AF83"/>
    <mergeCell ref="AG81:AG83"/>
    <mergeCell ref="AH81:AH83"/>
    <mergeCell ref="AI81:AI83"/>
    <mergeCell ref="AG78:AG80"/>
    <mergeCell ref="AH78:AH80"/>
    <mergeCell ref="AI78:AI80"/>
    <mergeCell ref="BC78:BC80"/>
    <mergeCell ref="B81:B83"/>
    <mergeCell ref="C81:C83"/>
    <mergeCell ref="D81:D83"/>
    <mergeCell ref="E81:E83"/>
    <mergeCell ref="F81:F83"/>
    <mergeCell ref="G81:G83"/>
    <mergeCell ref="H81:H83"/>
    <mergeCell ref="I81:I83"/>
    <mergeCell ref="J81:J83"/>
    <mergeCell ref="K81:K83"/>
    <mergeCell ref="M81:M83"/>
    <mergeCell ref="O81:O83"/>
    <mergeCell ref="Q81:Q83"/>
    <mergeCell ref="R81:R83"/>
    <mergeCell ref="S81:S83"/>
    <mergeCell ref="T81:T83"/>
    <mergeCell ref="U81:U83"/>
    <mergeCell ref="W81:W83"/>
    <mergeCell ref="X81:X83"/>
    <mergeCell ref="Z81:Z83"/>
    <mergeCell ref="W78:W80"/>
    <mergeCell ref="X78:X80"/>
    <mergeCell ref="Z78:Z80"/>
    <mergeCell ref="AA78:AA80"/>
    <mergeCell ref="AB78:AB80"/>
    <mergeCell ref="AC78:AC80"/>
    <mergeCell ref="AD78:AD80"/>
    <mergeCell ref="AE78:AE80"/>
    <mergeCell ref="AF78:AF80"/>
    <mergeCell ref="AF73:AF75"/>
    <mergeCell ref="AG73:AG75"/>
    <mergeCell ref="AH73:AH75"/>
    <mergeCell ref="AI73:AI75"/>
    <mergeCell ref="BC73:BC75"/>
    <mergeCell ref="I74:Q74"/>
    <mergeCell ref="B76:AF76"/>
    <mergeCell ref="B78:B80"/>
    <mergeCell ref="C78:C80"/>
    <mergeCell ref="D78:D80"/>
    <mergeCell ref="E78:E80"/>
    <mergeCell ref="F78:F80"/>
    <mergeCell ref="G78:G80"/>
    <mergeCell ref="H78:H80"/>
    <mergeCell ref="I78:I80"/>
    <mergeCell ref="J78:J80"/>
    <mergeCell ref="K78:K80"/>
    <mergeCell ref="M78:M80"/>
    <mergeCell ref="O78:O80"/>
    <mergeCell ref="Q78:Q80"/>
    <mergeCell ref="R78:R80"/>
    <mergeCell ref="S78:S80"/>
    <mergeCell ref="T78:T80"/>
    <mergeCell ref="U78:U80"/>
    <mergeCell ref="AF70:AF72"/>
    <mergeCell ref="AG70:AG72"/>
    <mergeCell ref="AH70:AH72"/>
    <mergeCell ref="AI70:AI72"/>
    <mergeCell ref="BC70:BC72"/>
    <mergeCell ref="I71:Q71"/>
    <mergeCell ref="B73:B75"/>
    <mergeCell ref="C73:C75"/>
    <mergeCell ref="D73:D75"/>
    <mergeCell ref="E73:E75"/>
    <mergeCell ref="F73:F75"/>
    <mergeCell ref="G73:G75"/>
    <mergeCell ref="H73:H75"/>
    <mergeCell ref="R73:R75"/>
    <mergeCell ref="S73:S75"/>
    <mergeCell ref="T73:T75"/>
    <mergeCell ref="W73:W75"/>
    <mergeCell ref="X73:X75"/>
    <mergeCell ref="Z73:Z75"/>
    <mergeCell ref="AA73:AA75"/>
    <mergeCell ref="AB73:AB75"/>
    <mergeCell ref="AC73:AC75"/>
    <mergeCell ref="AD73:AD75"/>
    <mergeCell ref="AE73:AE75"/>
    <mergeCell ref="T70:T72"/>
    <mergeCell ref="W70:W72"/>
    <mergeCell ref="X70:X72"/>
    <mergeCell ref="Z70:Z72"/>
    <mergeCell ref="AA70:AA72"/>
    <mergeCell ref="AB70:AB72"/>
    <mergeCell ref="AC70:AC72"/>
    <mergeCell ref="AD70:AD72"/>
    <mergeCell ref="AE70:AE72"/>
    <mergeCell ref="B70:B72"/>
    <mergeCell ref="C70:C72"/>
    <mergeCell ref="D70:D72"/>
    <mergeCell ref="E70:E72"/>
    <mergeCell ref="F70:F72"/>
    <mergeCell ref="G70:G72"/>
    <mergeCell ref="H70:H72"/>
    <mergeCell ref="R70:R72"/>
    <mergeCell ref="S70:S72"/>
    <mergeCell ref="B59:AF59"/>
    <mergeCell ref="B64:AF64"/>
    <mergeCell ref="B67:AF67"/>
    <mergeCell ref="AG53:AG55"/>
    <mergeCell ref="AH53:AH55"/>
    <mergeCell ref="AI53:AI55"/>
    <mergeCell ref="BC53:BC55"/>
    <mergeCell ref="I54:Q54"/>
    <mergeCell ref="B56:AF56"/>
    <mergeCell ref="AG50:AG52"/>
    <mergeCell ref="AH50:AH52"/>
    <mergeCell ref="AI50:AI52"/>
    <mergeCell ref="BC50:BC52"/>
    <mergeCell ref="I51:Q51"/>
    <mergeCell ref="B53:B55"/>
    <mergeCell ref="C53:C55"/>
    <mergeCell ref="D53:D55"/>
    <mergeCell ref="E53:E55"/>
    <mergeCell ref="F53:F55"/>
    <mergeCell ref="G53:G55"/>
    <mergeCell ref="H53:H55"/>
    <mergeCell ref="R53:R55"/>
    <mergeCell ref="S53:S55"/>
    <mergeCell ref="T53:T55"/>
    <mergeCell ref="W53:W55"/>
    <mergeCell ref="X53:X55"/>
    <mergeCell ref="Z53:Z55"/>
    <mergeCell ref="AA53:AA55"/>
    <mergeCell ref="AB53:AB55"/>
    <mergeCell ref="AC53:AC55"/>
    <mergeCell ref="AD53:AD55"/>
    <mergeCell ref="AE53:AE55"/>
    <mergeCell ref="AF53:AF55"/>
    <mergeCell ref="B45:AF45"/>
    <mergeCell ref="B50:B52"/>
    <mergeCell ref="C50:C52"/>
    <mergeCell ref="D50:D52"/>
    <mergeCell ref="E50:E52"/>
    <mergeCell ref="F50:F52"/>
    <mergeCell ref="G50:G52"/>
    <mergeCell ref="H50:H52"/>
    <mergeCell ref="R50:R52"/>
    <mergeCell ref="S50:S52"/>
    <mergeCell ref="T50:T52"/>
    <mergeCell ref="W50:W52"/>
    <mergeCell ref="X50:X52"/>
    <mergeCell ref="Z50:Z52"/>
    <mergeCell ref="AA50:AA52"/>
    <mergeCell ref="AB50:AB52"/>
    <mergeCell ref="AC50:AC52"/>
    <mergeCell ref="AD50:AD52"/>
    <mergeCell ref="AE50:AE52"/>
    <mergeCell ref="AF50:AF52"/>
    <mergeCell ref="AG25:AG26"/>
    <mergeCell ref="AH25:AH26"/>
    <mergeCell ref="AI25:AI26"/>
    <mergeCell ref="BC25:BC26"/>
    <mergeCell ref="B28:AF28"/>
    <mergeCell ref="B30:AF30"/>
    <mergeCell ref="B35:AF35"/>
    <mergeCell ref="B41:AF41"/>
    <mergeCell ref="T25:T26"/>
    <mergeCell ref="U25:U26"/>
    <mergeCell ref="V25:V26"/>
    <mergeCell ref="W25:W26"/>
    <mergeCell ref="X25:X26"/>
    <mergeCell ref="Z25:Z26"/>
    <mergeCell ref="AA25:AA26"/>
    <mergeCell ref="AB25:AB26"/>
    <mergeCell ref="AC25:AC26"/>
    <mergeCell ref="K25:K26"/>
    <mergeCell ref="L25:L26"/>
    <mergeCell ref="M25:M26"/>
    <mergeCell ref="N25:N26"/>
    <mergeCell ref="O25:O26"/>
    <mergeCell ref="P25:P26"/>
    <mergeCell ref="AC39:AC40"/>
    <mergeCell ref="N2:O2"/>
    <mergeCell ref="P2:Q2"/>
    <mergeCell ref="AD2:AE2"/>
    <mergeCell ref="AF2:AF3"/>
    <mergeCell ref="Q25:Q26"/>
    <mergeCell ref="R25:R26"/>
    <mergeCell ref="S25:S26"/>
    <mergeCell ref="B25:B26"/>
    <mergeCell ref="C25:C26"/>
    <mergeCell ref="D25:D26"/>
    <mergeCell ref="E25:E26"/>
    <mergeCell ref="F25:F26"/>
    <mergeCell ref="G25:G26"/>
    <mergeCell ref="H25:H26"/>
    <mergeCell ref="I25:I26"/>
    <mergeCell ref="J25:J26"/>
    <mergeCell ref="AF25:AF26"/>
    <mergeCell ref="B445:AF445"/>
    <mergeCell ref="AG2:AG3"/>
    <mergeCell ref="AH2:AI2"/>
    <mergeCell ref="B5:AF5"/>
    <mergeCell ref="B8:AF8"/>
    <mergeCell ref="B11:AF11"/>
    <mergeCell ref="B19:AF19"/>
    <mergeCell ref="B24:AF24"/>
    <mergeCell ref="R2:R3"/>
    <mergeCell ref="S2:S3"/>
    <mergeCell ref="T2:T3"/>
    <mergeCell ref="U2:U3"/>
    <mergeCell ref="V2:V3"/>
    <mergeCell ref="W2:W3"/>
    <mergeCell ref="X2:Z2"/>
    <mergeCell ref="AA2:AB2"/>
    <mergeCell ref="AC2:AC3"/>
    <mergeCell ref="B2:B3"/>
    <mergeCell ref="C2:H2"/>
    <mergeCell ref="I2:I3"/>
    <mergeCell ref="J2:J3"/>
    <mergeCell ref="K2:K3"/>
    <mergeCell ref="L2:L3"/>
    <mergeCell ref="M2:M3"/>
  </mergeCells>
  <conditionalFormatting sqref="C6:H32 C450:H567 C345:H404 C406:H409 C329:H343 C312:H326 C34:H304 C412:H444">
    <cfRule type="containsText" dxfId="164" priority="353" operator="containsText" text="+">
      <formula>NOT(ISERROR(SEARCH("+",C6)))</formula>
    </cfRule>
  </conditionalFormatting>
  <conditionalFormatting sqref="C6:H32 C450:H567 C345:H404 C406:H409 C329:H343 C312:H326 C34:H304 C412:H444">
    <cfRule type="containsText" dxfId="163" priority="352" operator="containsText" text="-">
      <formula>NOT(ISERROR(SEARCH("-",C6)))</formula>
    </cfRule>
  </conditionalFormatting>
  <conditionalFormatting sqref="AD406:AE409 AD345:AE404 AD6:AE32 AD412:AE420 AD450:AE567 AD329:AE343 AD312:AE326 AD34:AE304 AD422:AE444">
    <cfRule type="containsText" dxfId="162" priority="351" operator="containsText" text="Б">
      <formula>NOT(ISERROR(SEARCH("Б",AD6)))</formula>
    </cfRule>
  </conditionalFormatting>
  <conditionalFormatting sqref="AD406:AE409 AD345:AE404 AD6:AE32 AD412:AE420 AD450:AE567 AD329:AE343 AD312:AE326 AD34:AE304 AD422:AE444">
    <cfRule type="containsText" dxfId="161" priority="350" operator="containsText" text="П">
      <formula>NOT(ISERROR(SEARCH("П",AD6)))</formula>
    </cfRule>
  </conditionalFormatting>
  <conditionalFormatting sqref="C396:AG397 C408:AG409 B345:AF356 C357:AF358 B436:AI436 B393:AI393 B439:AI439 B441:AI444 B440:AG440 B437:AG438 B359:AF392 K344:AF344 AH398:AI407 K327:AI328 AH425:AI425 AB416:AE417 AD418:AE418 AC419:AE419 AB420:AE420 C417:L420 B411:Y411 AF422:AI422 AG411:AI420 B450:AI567 AA411:AE415 C412:Y415 B329:AI343 B34:AI39 B40:AB40 AD40:AI40 B394:AG395 B398:AG404 B406:AG407 B6:AI32 B312:AI326 AG423:AI424 AD422:AE427 B422:H422 C423:H424 AB422:AC422 AB423:AB424 AB426:AB427 B426:H426 B423:B427 O426 O422:O424 Q422:R424 Q426:R426 O311 B41:AI292 B294:AI304 C293:AI293 AF308:AI311 AG426:AI435 AD423:AF435">
    <cfRule type="expression" dxfId="160" priority="349">
      <formula>AND($AD6="-",$AE6="-")</formula>
    </cfRule>
  </conditionalFormatting>
  <conditionalFormatting sqref="J344">
    <cfRule type="expression" dxfId="159" priority="343">
      <formula>AND($AD344="-",$AE344="-")</formula>
    </cfRule>
  </conditionalFormatting>
  <conditionalFormatting sqref="C344:H344">
    <cfRule type="containsText" dxfId="158" priority="348" operator="containsText" text="+">
      <formula>NOT(ISERROR(SEARCH("+",C344)))</formula>
    </cfRule>
  </conditionalFormatting>
  <conditionalFormatting sqref="C344:H344">
    <cfRule type="containsText" dxfId="157" priority="347" operator="containsText" text="-">
      <formula>NOT(ISERROR(SEARCH("-",C344)))</formula>
    </cfRule>
  </conditionalFormatting>
  <conditionalFormatting sqref="AD344:AE344">
    <cfRule type="containsText" dxfId="156" priority="346" operator="containsText" text="Б">
      <formula>NOT(ISERROR(SEARCH("Б",AD344)))</formula>
    </cfRule>
  </conditionalFormatting>
  <conditionalFormatting sqref="AD344:AE344">
    <cfRule type="containsText" dxfId="155" priority="345" operator="containsText" text="П">
      <formula>NOT(ISERROR(SEARCH("П",AD344)))</formula>
    </cfRule>
  </conditionalFormatting>
  <conditionalFormatting sqref="B344:I344">
    <cfRule type="expression" dxfId="154" priority="344">
      <formula>AND($AD344="-",$AE344="-")</formula>
    </cfRule>
  </conditionalFormatting>
  <conditionalFormatting sqref="B357">
    <cfRule type="expression" dxfId="153" priority="341">
      <formula>AND($AD357="-",$AE357="-")</formula>
    </cfRule>
  </conditionalFormatting>
  <conditionalFormatting sqref="B358">
    <cfRule type="expression" dxfId="152" priority="340">
      <formula>AND($AD358="-",$AE358="-")</formula>
    </cfRule>
  </conditionalFormatting>
  <conditionalFormatting sqref="AG344:AI392">
    <cfRule type="expression" dxfId="151" priority="339">
      <formula>AND($AD344="-",$AE344="-")</formula>
    </cfRule>
  </conditionalFormatting>
  <conditionalFormatting sqref="C405:E405 H405">
    <cfRule type="containsText" dxfId="150" priority="338" operator="containsText" text="+">
      <formula>NOT(ISERROR(SEARCH("+",C405)))</formula>
    </cfRule>
  </conditionalFormatting>
  <conditionalFormatting sqref="C405:E405 H405">
    <cfRule type="containsText" dxfId="149" priority="337" operator="containsText" text="-">
      <formula>NOT(ISERROR(SEARCH("-",C405)))</formula>
    </cfRule>
  </conditionalFormatting>
  <conditionalFormatting sqref="AD405:AE405">
    <cfRule type="containsText" dxfId="148" priority="336" operator="containsText" text="Б">
      <formula>NOT(ISERROR(SEARCH("Б",AD405)))</formula>
    </cfRule>
  </conditionalFormatting>
  <conditionalFormatting sqref="AD405:AE405">
    <cfRule type="containsText" dxfId="147" priority="335" operator="containsText" text="П">
      <formula>NOT(ISERROR(SEARCH("П",AD405)))</formula>
    </cfRule>
  </conditionalFormatting>
  <conditionalFormatting sqref="B405:E405 H405:AG405">
    <cfRule type="expression" dxfId="146" priority="334">
      <formula>AND($AD405="-",$AE405="-")</formula>
    </cfRule>
  </conditionalFormatting>
  <conditionalFormatting sqref="AH394:AI395">
    <cfRule type="expression" dxfId="145" priority="333">
      <formula>AND($AD394="-",$AE394="-")</formula>
    </cfRule>
  </conditionalFormatting>
  <conditionalFormatting sqref="AH437:AI438">
    <cfRule type="expression" dxfId="144" priority="332">
      <formula>AND($AD437="-",$AE437="-")</formula>
    </cfRule>
  </conditionalFormatting>
  <conditionalFormatting sqref="AH440:AI440">
    <cfRule type="expression" dxfId="143" priority="331">
      <formula>AND($AD440="-",$AE440="-")</formula>
    </cfRule>
  </conditionalFormatting>
  <conditionalFormatting sqref="C327:H328">
    <cfRule type="containsText" dxfId="142" priority="330" operator="containsText" text="+">
      <formula>NOT(ISERROR(SEARCH("+",C327)))</formula>
    </cfRule>
  </conditionalFormatting>
  <conditionalFormatting sqref="C327:H328">
    <cfRule type="containsText" dxfId="141" priority="329" operator="containsText" text="-">
      <formula>NOT(ISERROR(SEARCH("-",C327)))</formula>
    </cfRule>
  </conditionalFormatting>
  <conditionalFormatting sqref="AD327:AE328">
    <cfRule type="containsText" dxfId="140" priority="328" operator="containsText" text="Б">
      <formula>NOT(ISERROR(SEARCH("Б",AD327)))</formula>
    </cfRule>
  </conditionalFormatting>
  <conditionalFormatting sqref="AD327:AE328">
    <cfRule type="containsText" dxfId="139" priority="327" operator="containsText" text="П">
      <formula>NOT(ISERROR(SEARCH("П",AD327)))</formula>
    </cfRule>
  </conditionalFormatting>
  <conditionalFormatting sqref="B327:I328">
    <cfRule type="expression" dxfId="138" priority="326">
      <formula>AND($AD327="-",$AE327="-")</formula>
    </cfRule>
  </conditionalFormatting>
  <conditionalFormatting sqref="J327">
    <cfRule type="expression" dxfId="137" priority="325">
      <formula>AND($AD327="-",$AE327="-")</formula>
    </cfRule>
  </conditionalFormatting>
  <conditionalFormatting sqref="J328">
    <cfRule type="expression" dxfId="136" priority="323">
      <formula>AND($AD328="-",$AE328="-")</formula>
    </cfRule>
  </conditionalFormatting>
  <conditionalFormatting sqref="C410:H415">
    <cfRule type="containsText" dxfId="135" priority="322" operator="containsText" text="+">
      <formula>NOT(ISERROR(SEARCH("+",C410)))</formula>
    </cfRule>
  </conditionalFormatting>
  <conditionalFormatting sqref="C410:H415">
    <cfRule type="containsText" dxfId="134" priority="321" operator="containsText" text="-">
      <formula>NOT(ISERROR(SEARCH("-",C410)))</formula>
    </cfRule>
  </conditionalFormatting>
  <conditionalFormatting sqref="AD410:AE415">
    <cfRule type="containsText" dxfId="133" priority="320" operator="containsText" text="Б">
      <formula>NOT(ISERROR(SEARCH("Б",AD410)))</formula>
    </cfRule>
  </conditionalFormatting>
  <conditionalFormatting sqref="AD410:AE415">
    <cfRule type="containsText" dxfId="132" priority="319" operator="containsText" text="П">
      <formula>NOT(ISERROR(SEARCH("П",AD410)))</formula>
    </cfRule>
  </conditionalFormatting>
  <conditionalFormatting sqref="B410:AI410">
    <cfRule type="expression" dxfId="131" priority="318">
      <formula>AND($AD410="-",$AE410="-")</formula>
    </cfRule>
  </conditionalFormatting>
  <conditionalFormatting sqref="AD421:AE421">
    <cfRule type="containsText" dxfId="130" priority="314" operator="containsText" text="Б">
      <formula>NOT(ISERROR(SEARCH("Б",AD421)))</formula>
    </cfRule>
  </conditionalFormatting>
  <conditionalFormatting sqref="AD421:AE421">
    <cfRule type="containsText" dxfId="129" priority="313" operator="containsText" text="П">
      <formula>NOT(ISERROR(SEARCH("П",AD421)))</formula>
    </cfRule>
  </conditionalFormatting>
  <conditionalFormatting sqref="B421:AI421">
    <cfRule type="expression" dxfId="128" priority="312">
      <formula>AND($AD421="-",$AE421="-")</formula>
    </cfRule>
  </conditionalFormatting>
  <conditionalFormatting sqref="C416:S416 AB418:AC418">
    <cfRule type="expression" dxfId="127" priority="306">
      <formula>AND($AD416="-",$AE416="-")</formula>
    </cfRule>
  </conditionalFormatting>
  <conditionalFormatting sqref="C425:H425 AB425 C427:H427 AG425 O425 Q425:R425">
    <cfRule type="expression" dxfId="126" priority="297">
      <formula>AND($AD425="-",$AE425="-")</formula>
    </cfRule>
  </conditionalFormatting>
  <conditionalFormatting sqref="T416 AA416 V416:Y416">
    <cfRule type="expression" dxfId="125" priority="295">
      <formula>AND($AD416="-",$AE416="-")</formula>
    </cfRule>
  </conditionalFormatting>
  <conditionalFormatting sqref="M417:S417">
    <cfRule type="expression" dxfId="124" priority="293">
      <formula>AND($AD417="-",$AE417="-")</formula>
    </cfRule>
  </conditionalFormatting>
  <conditionalFormatting sqref="V417:X417 AA417">
    <cfRule type="expression" dxfId="123" priority="292">
      <formula>AND($AD417="-",$AE417="-")</formula>
    </cfRule>
  </conditionalFormatting>
  <conditionalFormatting sqref="T417">
    <cfRule type="expression" dxfId="122" priority="291">
      <formula>AND($AD417="-",$AE417="-")</formula>
    </cfRule>
  </conditionalFormatting>
  <conditionalFormatting sqref="M418:S418">
    <cfRule type="expression" dxfId="121" priority="288">
      <formula>AND($AD418="-",$AE418="-")</formula>
    </cfRule>
  </conditionalFormatting>
  <conditionalFormatting sqref="V418:X418 AA418">
    <cfRule type="expression" dxfId="120" priority="287">
      <formula>AND($AD418="-",$AE418="-")</formula>
    </cfRule>
  </conditionalFormatting>
  <conditionalFormatting sqref="T418">
    <cfRule type="expression" dxfId="119" priority="285">
      <formula>AND($AD418="-",$AE418="-")</formula>
    </cfRule>
  </conditionalFormatting>
  <conditionalFormatting sqref="AB419">
    <cfRule type="expression" dxfId="118" priority="282">
      <formula>AND($AD419="-",$AE419="-")</formula>
    </cfRule>
  </conditionalFormatting>
  <conditionalFormatting sqref="M419:S419">
    <cfRule type="expression" dxfId="117" priority="279">
      <formula>AND($AD419="-",$AE419="-")</formula>
    </cfRule>
  </conditionalFormatting>
  <conditionalFormatting sqref="V419:X419 AA419">
    <cfRule type="expression" dxfId="116" priority="278">
      <formula>AND($AD419="-",$AE419="-")</formula>
    </cfRule>
  </conditionalFormatting>
  <conditionalFormatting sqref="T419">
    <cfRule type="expression" dxfId="115" priority="276">
      <formula>AND($AD419="-",$AE419="-")</formula>
    </cfRule>
  </conditionalFormatting>
  <conditionalFormatting sqref="M420:S420">
    <cfRule type="expression" dxfId="114" priority="270">
      <formula>AND($AD420="-",$AE420="-")</formula>
    </cfRule>
  </conditionalFormatting>
  <conditionalFormatting sqref="V420:X420">
    <cfRule type="expression" dxfId="113" priority="269">
      <formula>AND($AD420="-",$AE420="-")</formula>
    </cfRule>
  </conditionalFormatting>
  <conditionalFormatting sqref="T420">
    <cfRule type="expression" dxfId="112" priority="267">
      <formula>AND($AD420="-",$AE420="-")</formula>
    </cfRule>
  </conditionalFormatting>
  <conditionalFormatting sqref="O427 Q427:R427">
    <cfRule type="expression" dxfId="111" priority="260">
      <formula>AND($AD427="-",$AE427="-")</formula>
    </cfRule>
  </conditionalFormatting>
  <conditionalFormatting sqref="B412:B420">
    <cfRule type="expression" dxfId="110" priority="257">
      <formula>AND($AD412="-",$AE412="-")</formula>
    </cfRule>
  </conditionalFormatting>
  <conditionalFormatting sqref="AA420">
    <cfRule type="expression" dxfId="109" priority="253">
      <formula>AND($AD420="-",$AE420="-")</formula>
    </cfRule>
  </conditionalFormatting>
  <conditionalFormatting sqref="U416">
    <cfRule type="expression" dxfId="108" priority="251">
      <formula>AND($AD416="-",$AE416="-")</formula>
    </cfRule>
  </conditionalFormatting>
  <conditionalFormatting sqref="U417:U420">
    <cfRule type="expression" dxfId="107" priority="250">
      <formula>AND($AD417="-",$AE417="-")</formula>
    </cfRule>
  </conditionalFormatting>
  <conditionalFormatting sqref="AF411:AF420">
    <cfRule type="expression" dxfId="106" priority="232">
      <formula>AND($AD411="-",$AE411="-")</formula>
    </cfRule>
  </conditionalFormatting>
  <conditionalFormatting sqref="C445:H446">
    <cfRule type="containsText" dxfId="105" priority="231" operator="containsText" text="+">
      <formula>NOT(ISERROR(SEARCH("+",C445)))</formula>
    </cfRule>
  </conditionalFormatting>
  <conditionalFormatting sqref="C445:H446">
    <cfRule type="containsText" dxfId="104" priority="230" operator="containsText" text="-">
      <formula>NOT(ISERROR(SEARCH("-",C445)))</formula>
    </cfRule>
  </conditionalFormatting>
  <conditionalFormatting sqref="AD445:AE446">
    <cfRule type="containsText" dxfId="103" priority="229" operator="containsText" text="Б">
      <formula>NOT(ISERROR(SEARCH("Б",AD445)))</formula>
    </cfRule>
  </conditionalFormatting>
  <conditionalFormatting sqref="AD445:AE446">
    <cfRule type="containsText" dxfId="102" priority="228" operator="containsText" text="П">
      <formula>NOT(ISERROR(SEARCH("П",AD445)))</formula>
    </cfRule>
  </conditionalFormatting>
  <conditionalFormatting sqref="B445:AI446">
    <cfRule type="expression" dxfId="101" priority="227">
      <formula>AND($AD445="-",$AE445="-")</formula>
    </cfRule>
  </conditionalFormatting>
  <conditionalFormatting sqref="C448:H448">
    <cfRule type="containsText" dxfId="100" priority="226" operator="containsText" text="+">
      <formula>NOT(ISERROR(SEARCH("+",C448)))</formula>
    </cfRule>
  </conditionalFormatting>
  <conditionalFormatting sqref="C448:H448">
    <cfRule type="containsText" dxfId="99" priority="225" operator="containsText" text="-">
      <formula>NOT(ISERROR(SEARCH("-",C448)))</formula>
    </cfRule>
  </conditionalFormatting>
  <conditionalFormatting sqref="AD448:AE448">
    <cfRule type="containsText" dxfId="98" priority="224" operator="containsText" text="Б">
      <formula>NOT(ISERROR(SEARCH("Б",AD448)))</formula>
    </cfRule>
  </conditionalFormatting>
  <conditionalFormatting sqref="AD448:AE448">
    <cfRule type="containsText" dxfId="97" priority="223" operator="containsText" text="П">
      <formula>NOT(ISERROR(SEARCH("П",AD448)))</formula>
    </cfRule>
  </conditionalFormatting>
  <conditionalFormatting sqref="B448:AI448">
    <cfRule type="expression" dxfId="96" priority="222">
      <formula>AND($AD448="-",$AE448="-")</formula>
    </cfRule>
  </conditionalFormatting>
  <conditionalFormatting sqref="C449:H449">
    <cfRule type="containsText" dxfId="95" priority="221" operator="containsText" text="+">
      <formula>NOT(ISERROR(SEARCH("+",C449)))</formula>
    </cfRule>
  </conditionalFormatting>
  <conditionalFormatting sqref="C449:H449">
    <cfRule type="containsText" dxfId="94" priority="220" operator="containsText" text="-">
      <formula>NOT(ISERROR(SEARCH("-",C449)))</formula>
    </cfRule>
  </conditionalFormatting>
  <conditionalFormatting sqref="AD449:AE449">
    <cfRule type="containsText" dxfId="93" priority="219" operator="containsText" text="Б">
      <formula>NOT(ISERROR(SEARCH("Б",AD449)))</formula>
    </cfRule>
  </conditionalFormatting>
  <conditionalFormatting sqref="AD449:AE449">
    <cfRule type="containsText" dxfId="92" priority="218" operator="containsText" text="П">
      <formula>NOT(ISERROR(SEARCH("П",AD449)))</formula>
    </cfRule>
  </conditionalFormatting>
  <conditionalFormatting sqref="B449:AI449">
    <cfRule type="expression" dxfId="91" priority="217">
      <formula>AND($AD449="-",$AE449="-")</formula>
    </cfRule>
  </conditionalFormatting>
  <conditionalFormatting sqref="C447:H447">
    <cfRule type="containsText" dxfId="90" priority="216" operator="containsText" text="+">
      <formula>NOT(ISERROR(SEARCH("+",C447)))</formula>
    </cfRule>
  </conditionalFormatting>
  <conditionalFormatting sqref="C447:H447">
    <cfRule type="containsText" dxfId="89" priority="215" operator="containsText" text="-">
      <formula>NOT(ISERROR(SEARCH("-",C447)))</formula>
    </cfRule>
  </conditionalFormatting>
  <conditionalFormatting sqref="AD447:AE447">
    <cfRule type="containsText" dxfId="88" priority="214" operator="containsText" text="Б">
      <formula>NOT(ISERROR(SEARCH("Б",AD447)))</formula>
    </cfRule>
  </conditionalFormatting>
  <conditionalFormatting sqref="AD447:AE447">
    <cfRule type="containsText" dxfId="87" priority="213" operator="containsText" text="П">
      <formula>NOT(ISERROR(SEARCH("П",AD447)))</formula>
    </cfRule>
  </conditionalFormatting>
  <conditionalFormatting sqref="B447:AI447">
    <cfRule type="expression" dxfId="86" priority="212">
      <formula>AND($AD447="-",$AE447="-")</formula>
    </cfRule>
  </conditionalFormatting>
  <conditionalFormatting sqref="Z416:Z420">
    <cfRule type="expression" dxfId="85" priority="205">
      <formula>AND($AD416="-",$AE416="-")</formula>
    </cfRule>
  </conditionalFormatting>
  <conditionalFormatting sqref="Z411">
    <cfRule type="expression" dxfId="84" priority="202">
      <formula>AND($AD411="-",$AE411="-")</formula>
    </cfRule>
  </conditionalFormatting>
  <conditionalFormatting sqref="Z412:Z415">
    <cfRule type="expression" dxfId="83" priority="201">
      <formula>AND($AD412="-",$AE412="-")</formula>
    </cfRule>
  </conditionalFormatting>
  <conditionalFormatting sqref="Y417:Y420">
    <cfRule type="expression" dxfId="82" priority="200">
      <formula>AND($AD417="-",$AE417="-")</formula>
    </cfRule>
  </conditionalFormatting>
  <conditionalFormatting sqref="C33:H33">
    <cfRule type="containsText" dxfId="81" priority="199" operator="containsText" text="+">
      <formula>NOT(ISERROR(SEARCH("+",C33)))</formula>
    </cfRule>
  </conditionalFormatting>
  <conditionalFormatting sqref="C33:H33">
    <cfRule type="containsText" dxfId="80" priority="198" operator="containsText" text="-">
      <formula>NOT(ISERROR(SEARCH("-",C33)))</formula>
    </cfRule>
  </conditionalFormatting>
  <conditionalFormatting sqref="AD33:AE33">
    <cfRule type="containsText" dxfId="79" priority="197" operator="containsText" text="Б">
      <formula>NOT(ISERROR(SEARCH("Б",AD33)))</formula>
    </cfRule>
  </conditionalFormatting>
  <conditionalFormatting sqref="AD33:AE33">
    <cfRule type="containsText" dxfId="78" priority="196" operator="containsText" text="П">
      <formula>NOT(ISERROR(SEARCH("П",AD33)))</formula>
    </cfRule>
  </conditionalFormatting>
  <conditionalFormatting sqref="B33:I33 K33:AI33">
    <cfRule type="expression" dxfId="77" priority="195">
      <formula>AND($AD33="-",$AE33="-")</formula>
    </cfRule>
  </conditionalFormatting>
  <conditionalFormatting sqref="J33">
    <cfRule type="expression" dxfId="76" priority="194">
      <formula>AND($AD33="-",$AE33="-")</formula>
    </cfRule>
  </conditionalFormatting>
  <conditionalFormatting sqref="F405">
    <cfRule type="containsText" dxfId="75" priority="193" operator="containsText" text="+">
      <formula>NOT(ISERROR(SEARCH("+",F405)))</formula>
    </cfRule>
  </conditionalFormatting>
  <conditionalFormatting sqref="F405">
    <cfRule type="containsText" dxfId="74" priority="192" operator="containsText" text="-">
      <formula>NOT(ISERROR(SEARCH("-",F405)))</formula>
    </cfRule>
  </conditionalFormatting>
  <conditionalFormatting sqref="F405">
    <cfRule type="expression" dxfId="73" priority="191">
      <formula>AND($AD405="-",$AE405="-")</formula>
    </cfRule>
  </conditionalFormatting>
  <conditionalFormatting sqref="G405">
    <cfRule type="containsText" dxfId="72" priority="190" operator="containsText" text="+">
      <formula>NOT(ISERROR(SEARCH("+",G405)))</formula>
    </cfRule>
  </conditionalFormatting>
  <conditionalFormatting sqref="G405">
    <cfRule type="containsText" dxfId="71" priority="189" operator="containsText" text="-">
      <formula>NOT(ISERROR(SEARCH("-",G405)))</formula>
    </cfRule>
  </conditionalFormatting>
  <conditionalFormatting sqref="G405">
    <cfRule type="expression" dxfId="70" priority="188">
      <formula>AND($AD405="-",$AE405="-")</formula>
    </cfRule>
  </conditionalFormatting>
  <conditionalFormatting sqref="AB428:AE429 AD429:AE435 B428:X435 AA430:AE435">
    <cfRule type="expression" dxfId="69" priority="180">
      <formula>AND($AC428="-",$AD428="-")</formula>
    </cfRule>
  </conditionalFormatting>
  <conditionalFormatting sqref="C308:D311 H308:H311">
    <cfRule type="containsText" dxfId="68" priority="123" operator="containsText" text="+">
      <formula>NOT(ISERROR(SEARCH("+",C308)))</formula>
    </cfRule>
  </conditionalFormatting>
  <conditionalFormatting sqref="C308:D311 H308:H311">
    <cfRule type="containsText" dxfId="67" priority="122" operator="containsText" text="-">
      <formula>NOT(ISERROR(SEARCH("-",C308)))</formula>
    </cfRule>
  </conditionalFormatting>
  <conditionalFormatting sqref="AD308:AE311">
    <cfRule type="containsText" dxfId="66" priority="121" operator="containsText" text="Б">
      <formula>NOT(ISERROR(SEARCH("Б",AD308)))</formula>
    </cfRule>
  </conditionalFormatting>
  <conditionalFormatting sqref="AD308:AE311">
    <cfRule type="containsText" dxfId="65" priority="120" operator="containsText" text="П">
      <formula>NOT(ISERROR(SEARCH("П",AD308)))</formula>
    </cfRule>
  </conditionalFormatting>
  <conditionalFormatting sqref="P308:Y311 B308:D311 H308:N311 AD308:AE311">
    <cfRule type="expression" dxfId="64" priority="124">
      <formula>AND(#REF!="-",$AD308="-")</formula>
    </cfRule>
  </conditionalFormatting>
  <conditionalFormatting sqref="AC423:AC426">
    <cfRule type="expression" dxfId="63" priority="82">
      <formula>AND($AD423="-",$AE423="-")</formula>
    </cfRule>
  </conditionalFormatting>
  <conditionalFormatting sqref="O308:O310">
    <cfRule type="expression" dxfId="62" priority="81">
      <formula>AND($AD308="-",$AE308="-")</formula>
    </cfRule>
  </conditionalFormatting>
  <conditionalFormatting sqref="L424:M424 I426:M426 I422:M423 I424:J424">
    <cfRule type="expression" dxfId="61" priority="79">
      <formula>AND($AD422="-",$AE422="-")</formula>
    </cfRule>
  </conditionalFormatting>
  <conditionalFormatting sqref="M427">
    <cfRule type="expression" dxfId="60" priority="76">
      <formula>AND($AD427="-",$AE427="-")</formula>
    </cfRule>
  </conditionalFormatting>
  <conditionalFormatting sqref="J425 L425:M425">
    <cfRule type="expression" dxfId="59" priority="78">
      <formula>AND($AD425="-",$AE425="-")</formula>
    </cfRule>
  </conditionalFormatting>
  <conditionalFormatting sqref="L427 J427">
    <cfRule type="expression" dxfId="58" priority="77">
      <formula>AND($AD427="-",$AE427="-")</formula>
    </cfRule>
  </conditionalFormatting>
  <conditionalFormatting sqref="K424">
    <cfRule type="expression" dxfId="57" priority="75">
      <formula>AND($AD424="-",$AE424="-")</formula>
    </cfRule>
  </conditionalFormatting>
  <conditionalFormatting sqref="K425">
    <cfRule type="expression" dxfId="56" priority="74">
      <formula>AND($AD425="-",$AE425="-")</formula>
    </cfRule>
  </conditionalFormatting>
  <conditionalFormatting sqref="K427">
    <cfRule type="expression" dxfId="55" priority="73">
      <formula>AND($AD427="-",$AE427="-")</formula>
    </cfRule>
  </conditionalFormatting>
  <conditionalFormatting sqref="I425">
    <cfRule type="expression" dxfId="54" priority="69">
      <formula>AND($AD425="-",$AE425="-")</formula>
    </cfRule>
  </conditionalFormatting>
  <conditionalFormatting sqref="I427">
    <cfRule type="expression" dxfId="53" priority="68">
      <formula>AND($AD427="-",$AE427="-")</formula>
    </cfRule>
  </conditionalFormatting>
  <conditionalFormatting sqref="P422:P424 P426">
    <cfRule type="expression" dxfId="52" priority="67">
      <formula>AND($AD422="-",$AE422="-")</formula>
    </cfRule>
  </conditionalFormatting>
  <conditionalFormatting sqref="P425">
    <cfRule type="expression" dxfId="51" priority="66">
      <formula>AND($AD425="-",$AE425="-")</formula>
    </cfRule>
  </conditionalFormatting>
  <conditionalFormatting sqref="P427">
    <cfRule type="expression" dxfId="50" priority="65">
      <formula>AND($AD427="-",$AE427="-")</formula>
    </cfRule>
  </conditionalFormatting>
  <conditionalFormatting sqref="N422:N424 N426">
    <cfRule type="expression" dxfId="49" priority="63">
      <formula>AND($AD422="-",$AE422="-")</formula>
    </cfRule>
  </conditionalFormatting>
  <conditionalFormatting sqref="N427">
    <cfRule type="expression" dxfId="48" priority="61">
      <formula>AND($AD427="-",$AE427="-")</formula>
    </cfRule>
  </conditionalFormatting>
  <conditionalFormatting sqref="N425">
    <cfRule type="expression" dxfId="47" priority="62">
      <formula>AND($AD425="-",$AE425="-")</formula>
    </cfRule>
  </conditionalFormatting>
  <conditionalFormatting sqref="S422:AA424 S426:AA426">
    <cfRule type="expression" dxfId="46" priority="59">
      <formula>AND($AD422="-",$AE422="-")</formula>
    </cfRule>
  </conditionalFormatting>
  <conditionalFormatting sqref="S425:AA425 S427:V427">
    <cfRule type="expression" dxfId="45" priority="58">
      <formula>AND($AD425="-",$AE425="-")</formula>
    </cfRule>
  </conditionalFormatting>
  <conditionalFormatting sqref="W427:AA427">
    <cfRule type="expression" dxfId="44" priority="57">
      <formula>AND($AD427="-",$AE427="-")</formula>
    </cfRule>
  </conditionalFormatting>
  <conditionalFormatting sqref="AA428:AA429">
    <cfRule type="expression" dxfId="43" priority="53">
      <formula>AND($AC428="-",$AD428="-")</formula>
    </cfRule>
  </conditionalFormatting>
  <conditionalFormatting sqref="Y428:Z429">
    <cfRule type="expression" dxfId="42" priority="52">
      <formula>AND($AD428="-",$AE428="-")</formula>
    </cfRule>
  </conditionalFormatting>
  <conditionalFormatting sqref="Y430:Z431">
    <cfRule type="expression" dxfId="41" priority="51">
      <formula>AND($AD430="-",$AE430="-")</formula>
    </cfRule>
  </conditionalFormatting>
  <conditionalFormatting sqref="Y434:Z435">
    <cfRule type="expression" dxfId="40" priority="49">
      <formula>AND($AD434="-",$AE434="-")</formula>
    </cfRule>
  </conditionalFormatting>
  <conditionalFormatting sqref="Y432:Z433">
    <cfRule type="expression" dxfId="39" priority="50">
      <formula>AND($AD432="-",$AE432="-")</formula>
    </cfRule>
  </conditionalFormatting>
  <conditionalFormatting sqref="AC308:AC311">
    <cfRule type="expression" dxfId="38" priority="48">
      <formula>AND($AD308="-",$AE308="-")</formula>
    </cfRule>
  </conditionalFormatting>
  <conditionalFormatting sqref="B293">
    <cfRule type="expression" dxfId="37" priority="47">
      <formula>AND($AC293="-",$AD293="-")</formula>
    </cfRule>
  </conditionalFormatting>
  <conditionalFormatting sqref="E308:G308">
    <cfRule type="containsText" dxfId="36" priority="38" operator="containsText" text="+">
      <formula>NOT(ISERROR(SEARCH("+",E308)))</formula>
    </cfRule>
  </conditionalFormatting>
  <conditionalFormatting sqref="E308:G308">
    <cfRule type="containsText" dxfId="35" priority="37" operator="containsText" text="-">
      <formula>NOT(ISERROR(SEARCH("-",E308)))</formula>
    </cfRule>
  </conditionalFormatting>
  <conditionalFormatting sqref="E308:G308">
    <cfRule type="expression" dxfId="34" priority="36">
      <formula>AND($AD308="-",$AE308="-")</formula>
    </cfRule>
  </conditionalFormatting>
  <conditionalFormatting sqref="E309:G309">
    <cfRule type="containsText" dxfId="33" priority="35" operator="containsText" text="+">
      <formula>NOT(ISERROR(SEARCH("+",E309)))</formula>
    </cfRule>
  </conditionalFormatting>
  <conditionalFormatting sqref="E309:G309">
    <cfRule type="containsText" dxfId="32" priority="34" operator="containsText" text="-">
      <formula>NOT(ISERROR(SEARCH("-",E309)))</formula>
    </cfRule>
  </conditionalFormatting>
  <conditionalFormatting sqref="E309:G309">
    <cfRule type="expression" dxfId="31" priority="33">
      <formula>AND($AD309="-",$AE309="-")</formula>
    </cfRule>
  </conditionalFormatting>
  <conditionalFormatting sqref="E310:G310">
    <cfRule type="containsText" dxfId="30" priority="32" operator="containsText" text="+">
      <formula>NOT(ISERROR(SEARCH("+",E310)))</formula>
    </cfRule>
  </conditionalFormatting>
  <conditionalFormatting sqref="E310:G310">
    <cfRule type="containsText" dxfId="29" priority="31" operator="containsText" text="-">
      <formula>NOT(ISERROR(SEARCH("-",E310)))</formula>
    </cfRule>
  </conditionalFormatting>
  <conditionalFormatting sqref="E310:G310">
    <cfRule type="expression" dxfId="28" priority="30">
      <formula>AND($AD310="-",$AE310="-")</formula>
    </cfRule>
  </conditionalFormatting>
  <conditionalFormatting sqref="E311:G311">
    <cfRule type="containsText" dxfId="27" priority="29" operator="containsText" text="+">
      <formula>NOT(ISERROR(SEARCH("+",E311)))</formula>
    </cfRule>
  </conditionalFormatting>
  <conditionalFormatting sqref="E311:G311">
    <cfRule type="containsText" dxfId="26" priority="28" operator="containsText" text="-">
      <formula>NOT(ISERROR(SEARCH("-",E311)))</formula>
    </cfRule>
  </conditionalFormatting>
  <conditionalFormatting sqref="E311:G311">
    <cfRule type="expression" dxfId="25" priority="27">
      <formula>AND($AD311="-",$AE311="-")</formula>
    </cfRule>
  </conditionalFormatting>
  <conditionalFormatting sqref="C305:D306 H305:H306">
    <cfRule type="containsText" dxfId="24" priority="26" operator="containsText" text="+">
      <formula>NOT(ISERROR(SEARCH("+",C305)))</formula>
    </cfRule>
  </conditionalFormatting>
  <conditionalFormatting sqref="C305:D306 H305:H306">
    <cfRule type="containsText" dxfId="23" priority="25" operator="containsText" text="-">
      <formula>NOT(ISERROR(SEARCH("-",C305)))</formula>
    </cfRule>
  </conditionalFormatting>
  <conditionalFormatting sqref="AD305:AE306">
    <cfRule type="containsText" dxfId="22" priority="24" operator="containsText" text="Б">
      <formula>NOT(ISERROR(SEARCH("Б",AD305)))</formula>
    </cfRule>
  </conditionalFormatting>
  <conditionalFormatting sqref="AD305:AE306">
    <cfRule type="containsText" dxfId="21" priority="23" operator="containsText" text="П">
      <formula>NOT(ISERROR(SEARCH("П",AD305)))</formula>
    </cfRule>
  </conditionalFormatting>
  <conditionalFormatting sqref="C305:D306 H305:AI306">
    <cfRule type="expression" dxfId="20" priority="22">
      <formula>AND($AD305="-",$AE305="-")</formula>
    </cfRule>
  </conditionalFormatting>
  <conditionalFormatting sqref="B305">
    <cfRule type="expression" dxfId="19" priority="21">
      <formula>AND(#REF!="-",$AD305="-")</formula>
    </cfRule>
  </conditionalFormatting>
  <conditionalFormatting sqref="C307:H307">
    <cfRule type="containsText" dxfId="18" priority="20" operator="containsText" text="+">
      <formula>NOT(ISERROR(SEARCH("+",C307)))</formula>
    </cfRule>
  </conditionalFormatting>
  <conditionalFormatting sqref="C307:H307">
    <cfRule type="containsText" dxfId="17" priority="19" operator="containsText" text="-">
      <formula>NOT(ISERROR(SEARCH("-",C307)))</formula>
    </cfRule>
  </conditionalFormatting>
  <conditionalFormatting sqref="AD307:AE307">
    <cfRule type="containsText" dxfId="16" priority="18" operator="containsText" text="Б">
      <formula>NOT(ISERROR(SEARCH("Б",AD307)))</formula>
    </cfRule>
  </conditionalFormatting>
  <conditionalFormatting sqref="AD307:AE307">
    <cfRule type="containsText" dxfId="15" priority="17" operator="containsText" text="П">
      <formula>NOT(ISERROR(SEARCH("П",AD307)))</formula>
    </cfRule>
  </conditionalFormatting>
  <conditionalFormatting sqref="C307:AI307">
    <cfRule type="expression" dxfId="14" priority="16">
      <formula>AND($AD307="-",$AE307="-")</formula>
    </cfRule>
  </conditionalFormatting>
  <conditionalFormatting sqref="B306">
    <cfRule type="expression" dxfId="13" priority="14">
      <formula>AND(#REF!="-",$AD306="-")</formula>
    </cfRule>
  </conditionalFormatting>
  <conditionalFormatting sqref="B307">
    <cfRule type="expression" dxfId="12" priority="13">
      <formula>AND(#REF!="-",$AD307="-")</formula>
    </cfRule>
  </conditionalFormatting>
  <conditionalFormatting sqref="E305 G305">
    <cfRule type="containsText" dxfId="11" priority="12" operator="containsText" text="+">
      <formula>NOT(ISERROR(SEARCH("+",E305)))</formula>
    </cfRule>
  </conditionalFormatting>
  <conditionalFormatting sqref="E305 G305">
    <cfRule type="containsText" dxfId="10" priority="11" operator="containsText" text="-">
      <formula>NOT(ISERROR(SEARCH("-",E305)))</formula>
    </cfRule>
  </conditionalFormatting>
  <conditionalFormatting sqref="E305 G305">
    <cfRule type="expression" dxfId="9" priority="10">
      <formula>AND($AD305="-",$AE305="-")</formula>
    </cfRule>
  </conditionalFormatting>
  <conditionalFormatting sqref="E306 G306">
    <cfRule type="containsText" dxfId="8" priority="9" operator="containsText" text="+">
      <formula>NOT(ISERROR(SEARCH("+",E306)))</formula>
    </cfRule>
  </conditionalFormatting>
  <conditionalFormatting sqref="E306 G306">
    <cfRule type="containsText" dxfId="7" priority="8" operator="containsText" text="-">
      <formula>NOT(ISERROR(SEARCH("-",E306)))</formula>
    </cfRule>
  </conditionalFormatting>
  <conditionalFormatting sqref="E306 G306">
    <cfRule type="expression" dxfId="6" priority="7">
      <formula>AND($AD306="-",$AE306="-")</formula>
    </cfRule>
  </conditionalFormatting>
  <conditionalFormatting sqref="F306">
    <cfRule type="containsText" dxfId="5" priority="6" operator="containsText" text="+">
      <formula>NOT(ISERROR(SEARCH("+",F306)))</formula>
    </cfRule>
  </conditionalFormatting>
  <conditionalFormatting sqref="F306">
    <cfRule type="containsText" dxfId="4" priority="5" operator="containsText" text="-">
      <formula>NOT(ISERROR(SEARCH("-",F306)))</formula>
    </cfRule>
  </conditionalFormatting>
  <conditionalFormatting sqref="F306">
    <cfRule type="expression" dxfId="3" priority="4">
      <formula>AND($AD306="-",$AE306="-")</formula>
    </cfRule>
  </conditionalFormatting>
  <conditionalFormatting sqref="F305">
    <cfRule type="containsText" dxfId="2" priority="3" operator="containsText" text="+">
      <formula>NOT(ISERROR(SEARCH("+",F305)))</formula>
    </cfRule>
  </conditionalFormatting>
  <conditionalFormatting sqref="F305">
    <cfRule type="containsText" dxfId="1" priority="2" operator="containsText" text="-">
      <formula>NOT(ISERROR(SEARCH("-",F305)))</formula>
    </cfRule>
  </conditionalFormatting>
  <conditionalFormatting sqref="F305">
    <cfRule type="expression" dxfId="0" priority="1">
      <formula>AND($AD305="-",$AE305="-")</formula>
    </cfRule>
  </conditionalFormatting>
  <dataValidations count="2">
    <dataValidation type="list" allowBlank="1" showInputMessage="1" showErrorMessage="1" sqref="R295:R298 R282 R286:R287 R276 R279 R27 R94:R95 R318:R323 R398:R407 R313:R316 R12:R18 R6:R7 R29 R25 R20:R23 R272 R77:R78 R81 R60:R63 R330:R332 R57:R58 R53 R36:R40 R46:R50 R42:R44 R73 R84:R92 R65:R66 R68:R70 R97:R114 R446:R449 R257 R260 R263 R269 R266 R9:R10 R116:R255 R411:R420 R440 R437:R438 R343:R392 R394:R395 R340:R341 R334:R335 R337:R338 R31:R34 R442:R444 R325:R328 R293 R289:R291 R300:R311 R422:R435">
      <formula1>"'=,'&lt;&gt;,'&lt;,'&gt;,'&gt;=,'&lt;="</formula1>
    </dataValidation>
    <dataValidation type="list" showInputMessage="1" showErrorMessage="1" sqref="AD295:AE298 AD282:AE282 AD286:AE287 AD276:AE276 AD279:AE279 AD25:AE27 AD94:AE95 AD318:AE323 AD12:AE18 AD398:AE407 AD46:AE50 AD9:AE10 AD6:AE7 AD29:AE29 AD20:AE23 AD272:AE272 AD77:AE78 AD81:AE81 AD60:AE63 AD313:AE316 AD57:AE58 AD53:AE53 AD31:AE34 AD330:AE332 AD42:AE44 AD73:AE73 AD84:AE92 AD65:AE66 AD68:AE70 AD116:AE255 AD446:AE449 AD257:AE257 AD260:AE260 AD263:AE263 AD269:AE269 AD266:AE266 AD97:AE114 AD440:AE440 AD437:AE438 AD343:AE392 AD394:AE395 AD340:AE341 AD334:AE335 AD337:AE338 AD36:AE40 AD411:AE420 AD442:AE444 AD325:AE328 AD293:AE293 AD289:AE291 AD300:AE311 AD422:AE435">
      <formula1>"Б,П,-"</formula1>
    </dataValidation>
  </dataValidations>
  <pageMargins left="0.39370078740157477" right="0.39370078740157477" top="0.39370078740157477" bottom="0.39370078740157477" header="0" footer="0"/>
  <pageSetup paperSize="9" scale="37" fitToHeight="0" orientation="landscape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2</vt:i4>
      </vt:variant>
    </vt:vector>
  </HeadingPairs>
  <TitlesOfParts>
    <vt:vector size="9" baseType="lpstr">
      <vt:lpstr>Титул</vt:lpstr>
      <vt:lpstr>Условные обозначения</vt:lpstr>
      <vt:lpstr>Таблица размерности +</vt:lpstr>
      <vt:lpstr>Таблица соответствия НСИ+</vt:lpstr>
      <vt:lpstr>Таблица допустимости +</vt:lpstr>
      <vt:lpstr>ВДК +</vt:lpstr>
      <vt:lpstr>МДК +</vt:lpstr>
      <vt:lpstr>'Условные обозначения'!OLE_LINK4</vt:lpstr>
      <vt:lpstr>Титул!Область_печати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Учайкин Сергей Александрович</dc:creator>
  <cp:lastModifiedBy>Зайцев Павел Борисович</cp:lastModifiedBy>
  <cp:revision>17</cp:revision>
  <dcterms:created xsi:type="dcterms:W3CDTF">2020-02-20T10:17:04Z</dcterms:created>
  <dcterms:modified xsi:type="dcterms:W3CDTF">2025-09-04T06:59:59Z</dcterms:modified>
</cp:coreProperties>
</file>