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10920"/>
  </bookViews>
  <sheets>
    <sheet name="в мвф 05" sheetId="1" r:id="rId1"/>
  </sheets>
  <definedNames>
    <definedName name="_xlnm.Print_Titles" localSheetId="0">'в мвф 05'!$3:$7</definedName>
    <definedName name="_xlnm.Print_Area" localSheetId="0">'в мвф 05'!$A$1:$P$58</definedName>
  </definedNames>
  <calcPr calcId="114210" fullCalcOnLoad="1" concurrentCalc="0"/>
</workbook>
</file>

<file path=xl/calcChain.xml><?xml version="1.0" encoding="utf-8"?>
<calcChain xmlns="http://schemas.openxmlformats.org/spreadsheetml/2006/main">
  <c r="F57" i="1"/>
  <c r="P56"/>
  <c r="O56"/>
  <c r="P55"/>
  <c r="O55"/>
  <c r="P54"/>
  <c r="O54"/>
  <c r="P53"/>
  <c r="O53"/>
  <c r="P52"/>
  <c r="O52"/>
  <c r="P51"/>
  <c r="O51"/>
  <c r="P50"/>
  <c r="O50"/>
  <c r="P49"/>
  <c r="O49"/>
  <c r="P48"/>
  <c r="O48"/>
  <c r="P47"/>
  <c r="O47"/>
  <c r="P46"/>
  <c r="O46"/>
  <c r="P45"/>
  <c r="O45"/>
  <c r="P44"/>
  <c r="O44"/>
  <c r="P43"/>
  <c r="O43"/>
  <c r="P42"/>
  <c r="O42"/>
  <c r="P41"/>
  <c r="O41"/>
  <c r="P40"/>
  <c r="O40"/>
  <c r="P39"/>
  <c r="O39"/>
  <c r="P38"/>
  <c r="O38"/>
  <c r="P37"/>
  <c r="O37"/>
  <c r="P36"/>
  <c r="O36"/>
  <c r="P35"/>
  <c r="O35"/>
  <c r="P34"/>
  <c r="O34"/>
  <c r="P33"/>
  <c r="O33"/>
  <c r="P32"/>
  <c r="O32"/>
  <c r="P31"/>
  <c r="O31"/>
  <c r="P30"/>
  <c r="O30"/>
  <c r="P29"/>
  <c r="O29"/>
  <c r="P28"/>
  <c r="O28"/>
  <c r="P27"/>
  <c r="O27"/>
  <c r="P26"/>
  <c r="O26"/>
  <c r="P25"/>
  <c r="O25"/>
  <c r="P24"/>
  <c r="O24"/>
  <c r="P23"/>
  <c r="O23"/>
  <c r="P22"/>
  <c r="O22"/>
  <c r="P21"/>
  <c r="O21"/>
  <c r="P20"/>
  <c r="O20"/>
  <c r="P19"/>
  <c r="O19"/>
  <c r="P18"/>
  <c r="O18"/>
  <c r="P17"/>
  <c r="O17"/>
  <c r="P16"/>
  <c r="O16"/>
  <c r="P15"/>
  <c r="O15"/>
  <c r="P14"/>
  <c r="O14"/>
  <c r="P13"/>
  <c r="O13"/>
  <c r="P12"/>
  <c r="O12"/>
  <c r="P11"/>
  <c r="O11"/>
  <c r="P10"/>
  <c r="O10"/>
  <c r="P9"/>
  <c r="O9"/>
  <c r="P8"/>
  <c r="O8"/>
  <c r="E57"/>
  <c r="G57"/>
  <c r="H57"/>
  <c r="I57"/>
  <c r="J57"/>
  <c r="K57"/>
  <c r="L57"/>
  <c r="M57"/>
  <c r="E61"/>
  <c r="G61"/>
  <c r="H61"/>
  <c r="I61"/>
  <c r="J61"/>
  <c r="K61"/>
  <c r="L61"/>
  <c r="M61"/>
  <c r="E62"/>
  <c r="G62"/>
  <c r="H62"/>
  <c r="I62"/>
  <c r="J62"/>
  <c r="K62"/>
  <c r="L62"/>
  <c r="M62"/>
  <c r="E63"/>
  <c r="G63"/>
  <c r="H63"/>
  <c r="I63"/>
  <c r="J63"/>
  <c r="K63"/>
  <c r="L63"/>
  <c r="M63"/>
  <c r="E64"/>
  <c r="G64"/>
  <c r="H64"/>
  <c r="I64"/>
  <c r="J64"/>
  <c r="K64"/>
  <c r="L64"/>
  <c r="M64"/>
  <c r="E65"/>
  <c r="G65"/>
  <c r="H65"/>
  <c r="I65"/>
  <c r="J65"/>
  <c r="K65"/>
  <c r="L65"/>
  <c r="M65"/>
  <c r="E66"/>
  <c r="G66"/>
  <c r="H66"/>
  <c r="I66"/>
  <c r="J66"/>
  <c r="K66"/>
  <c r="L66"/>
  <c r="M66"/>
  <c r="E67"/>
  <c r="G67"/>
  <c r="H67"/>
  <c r="I67"/>
  <c r="J67"/>
  <c r="K67"/>
  <c r="L67"/>
  <c r="M67"/>
  <c r="E69"/>
  <c r="G69"/>
  <c r="H69"/>
  <c r="I69"/>
  <c r="J69"/>
  <c r="K69"/>
  <c r="L69"/>
  <c r="M69"/>
  <c r="E70"/>
  <c r="G70"/>
  <c r="H70"/>
  <c r="I70"/>
  <c r="J70"/>
  <c r="K70"/>
  <c r="L70"/>
  <c r="M70"/>
  <c r="E71"/>
  <c r="G71"/>
  <c r="H71"/>
  <c r="I71"/>
  <c r="J71"/>
  <c r="K71"/>
  <c r="L71"/>
  <c r="M71"/>
  <c r="E72"/>
  <c r="G72"/>
  <c r="H72"/>
  <c r="I72"/>
  <c r="J72"/>
  <c r="K72"/>
  <c r="L72"/>
  <c r="M72"/>
  <c r="E73"/>
  <c r="G73"/>
  <c r="H73"/>
  <c r="I73"/>
  <c r="J73"/>
  <c r="K73"/>
  <c r="L73"/>
  <c r="M73"/>
  <c r="E74"/>
  <c r="G74"/>
  <c r="H74"/>
  <c r="I74"/>
  <c r="J74"/>
  <c r="K74"/>
  <c r="L74"/>
  <c r="M74"/>
  <c r="E78"/>
  <c r="G78"/>
  <c r="H78"/>
  <c r="I78"/>
  <c r="J78"/>
  <c r="K78"/>
  <c r="L78"/>
  <c r="M78"/>
  <c r="E79"/>
  <c r="G79"/>
  <c r="H79"/>
  <c r="I79"/>
  <c r="J79"/>
  <c r="K79"/>
  <c r="L79"/>
  <c r="M79"/>
  <c r="E80"/>
  <c r="G80"/>
  <c r="H80"/>
  <c r="I80"/>
  <c r="J80"/>
  <c r="K80"/>
  <c r="L80"/>
  <c r="M80"/>
  <c r="E81"/>
  <c r="G81"/>
  <c r="H81"/>
  <c r="I81"/>
  <c r="J81"/>
  <c r="K81"/>
  <c r="L81"/>
  <c r="M81"/>
</calcChain>
</file>

<file path=xl/sharedStrings.xml><?xml version="1.0" encoding="utf-8"?>
<sst xmlns="http://schemas.openxmlformats.org/spreadsheetml/2006/main" count="139" uniqueCount="105">
  <si>
    <t>922 - RUSSIA</t>
  </si>
  <si>
    <t>in billions of rubles</t>
  </si>
  <si>
    <t>_Data Coverage_</t>
  </si>
  <si>
    <t>STATEMENT OF SOURCES AND USES OF CASH</t>
  </si>
  <si>
    <t>Central Government</t>
  </si>
  <si>
    <t>State Governments</t>
  </si>
  <si>
    <t>Local Governments</t>
  </si>
  <si>
    <t>Consolidation Column</t>
  </si>
  <si>
    <r>
      <t xml:space="preserve">General Government </t>
    </r>
    <r>
      <rPr>
        <vertAlign val="superscript"/>
        <sz val="9"/>
        <rFont val="Arial"/>
        <family val="2"/>
      </rPr>
      <t>b/</t>
    </r>
  </si>
  <si>
    <t>Horizontal checks</t>
  </si>
  <si>
    <t>Budgetary</t>
  </si>
  <si>
    <t>Social Security Funds</t>
  </si>
  <si>
    <r>
      <t xml:space="preserve">Central Government </t>
    </r>
    <r>
      <rPr>
        <vertAlign val="superscript"/>
        <sz val="9"/>
        <rFont val="Arial"/>
        <family val="2"/>
      </rPr>
      <t>a/</t>
    </r>
  </si>
  <si>
    <t>Central Government (5)</t>
  </si>
  <si>
    <t>General Government (9)</t>
  </si>
  <si>
    <t>(1)</t>
  </si>
  <si>
    <t>(3)</t>
  </si>
  <si>
    <t>(4)</t>
  </si>
  <si>
    <t>(5)</t>
  </si>
  <si>
    <t>(6)</t>
  </si>
  <si>
    <t>(7)</t>
  </si>
  <si>
    <t>(8)</t>
  </si>
  <si>
    <t>(9)</t>
  </si>
  <si>
    <t>=(1)+(2)+(3)+(4)</t>
  </si>
  <si>
    <t>=(5)+(6)+(7)+(8)</t>
  </si>
  <si>
    <t>Accounting method:</t>
  </si>
  <si>
    <t>C</t>
  </si>
  <si>
    <t>Cash receipts from operating activities</t>
  </si>
  <si>
    <t xml:space="preserve">Taxes </t>
  </si>
  <si>
    <t xml:space="preserve">Social contributions </t>
  </si>
  <si>
    <t xml:space="preserve">Grants </t>
  </si>
  <si>
    <t xml:space="preserve">Other receipts </t>
  </si>
  <si>
    <t>Cash payments for operating activities</t>
  </si>
  <si>
    <t xml:space="preserve">Compensation of employees </t>
  </si>
  <si>
    <t xml:space="preserve">Purchases of goods &amp; services </t>
  </si>
  <si>
    <t xml:space="preserve">Interest </t>
  </si>
  <si>
    <t xml:space="preserve">Subsidies </t>
  </si>
  <si>
    <t xml:space="preserve">Social benefits </t>
  </si>
  <si>
    <t xml:space="preserve">Other payments </t>
  </si>
  <si>
    <t xml:space="preserve">Net cash inflow from operating activities [1-2] </t>
  </si>
  <si>
    <t>CIO</t>
  </si>
  <si>
    <t>Net cash outflow: investments in NFAs</t>
  </si>
  <si>
    <t>Purchases of nonfinancial assets</t>
  </si>
  <si>
    <t>Sales of nonfinancial assets</t>
  </si>
  <si>
    <t xml:space="preserve">Cash surplus / deficit [1-2-31 = 1-2M] </t>
  </si>
  <si>
    <t>CSD</t>
  </si>
  <si>
    <t>Net acquisition of financial assets other than cash</t>
  </si>
  <si>
    <t>32x</t>
  </si>
  <si>
    <t>by instrument</t>
  </si>
  <si>
    <t/>
  </si>
  <si>
    <t xml:space="preserve">    Currency and deposits</t>
  </si>
  <si>
    <t xml:space="preserve">    Securities other than shares</t>
  </si>
  <si>
    <t xml:space="preserve">    Loans</t>
  </si>
  <si>
    <t xml:space="preserve">    Shares and other equity</t>
  </si>
  <si>
    <t xml:space="preserve">    Insurance technical reserves</t>
  </si>
  <si>
    <t xml:space="preserve">    Financial derivatives</t>
  </si>
  <si>
    <t>by debtor</t>
  </si>
  <si>
    <t xml:space="preserve">    Domestic</t>
  </si>
  <si>
    <t>321x</t>
  </si>
  <si>
    <t xml:space="preserve">    Foreign</t>
  </si>
  <si>
    <t>322x</t>
  </si>
  <si>
    <t>Net incurrence of liabilities</t>
  </si>
  <si>
    <t>by creditor</t>
  </si>
  <si>
    <t xml:space="preserve">Net cash inflow from financing activities [-32x+33] </t>
  </si>
  <si>
    <t>NFB</t>
  </si>
  <si>
    <t>Net change in the stock of cash</t>
  </si>
  <si>
    <t>NCB</t>
  </si>
  <si>
    <t xml:space="preserve">Statistical discrepancy [CSD-32x+33-NCB] </t>
  </si>
  <si>
    <t>CSDz</t>
  </si>
  <si>
    <t xml:space="preserve">Memo item: Total cash expense [2+31] </t>
  </si>
  <si>
    <t>2M</t>
  </si>
  <si>
    <t>Memo item: Liabilities at market values</t>
  </si>
  <si>
    <t>of which: Debt at market value</t>
  </si>
  <si>
    <t>6M3</t>
  </si>
  <si>
    <t>of which: Debt at face value</t>
  </si>
  <si>
    <t>6M35</t>
  </si>
  <si>
    <t>of which: Debt at nominal value</t>
  </si>
  <si>
    <t>6M4</t>
  </si>
  <si>
    <t>Currency and deposits</t>
  </si>
  <si>
    <t>Vertical check: Difference between cash surplus/deficit and total net cash inflow from financial activities (CSD+NFB-NCB=0) .......</t>
  </si>
  <si>
    <t xml:space="preserve"> </t>
  </si>
  <si>
    <t>VERTICAL CHECK FOR CASH STATEMENT:</t>
  </si>
  <si>
    <t>Components:</t>
  </si>
  <si>
    <t xml:space="preserve">1=11+12+13+14 </t>
  </si>
  <si>
    <t xml:space="preserve">2=21+22+24+25+26+27+28 </t>
  </si>
  <si>
    <t xml:space="preserve">31=31.1-31.2 </t>
  </si>
  <si>
    <t>321x+322x =3203+3204+3205+3206+3207+3208</t>
  </si>
  <si>
    <t xml:space="preserve">33=331+332 </t>
  </si>
  <si>
    <t>33=3302+3303+3304+3305+3306+3307+3308</t>
  </si>
  <si>
    <t>2M=2+31</t>
  </si>
  <si>
    <t>Balances:</t>
  </si>
  <si>
    <t xml:space="preserve">CIO=1-2 </t>
  </si>
  <si>
    <t xml:space="preserve">CSD=1-2-31 </t>
  </si>
  <si>
    <t xml:space="preserve">CSD=1-2M </t>
  </si>
  <si>
    <t xml:space="preserve">NFB= -32x+33 </t>
  </si>
  <si>
    <t xml:space="preserve">Overall: 1-2-31-32x+33-NCB-CSDz = 0 </t>
  </si>
  <si>
    <t xml:space="preserve">Overall: 1-2M-32x+33-NCB-CSDz = 0 </t>
  </si>
  <si>
    <t>IFS V-check</t>
  </si>
  <si>
    <t>CSD=1-2</t>
  </si>
  <si>
    <t>33=331+332</t>
  </si>
  <si>
    <t>CSD=33 - NCB</t>
  </si>
  <si>
    <t>1-2+CSDz = 33</t>
  </si>
  <si>
    <t>Extra-budgetary units</t>
  </si>
  <si>
    <t>(2)</t>
  </si>
  <si>
    <t>June 2014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</si>
</sst>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0"/>
      <name val="Arial Cyr"/>
      <charset val="204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color indexed="12"/>
      <name val="Arial"/>
      <family val="2"/>
    </font>
    <font>
      <b/>
      <sz val="10"/>
      <name val="Arial"/>
      <family val="2"/>
    </font>
    <font>
      <sz val="7.5"/>
      <name val="Arial"/>
      <family val="2"/>
    </font>
    <font>
      <vertAlign val="superscript"/>
      <sz val="9"/>
      <name val="Arial"/>
      <family val="2"/>
    </font>
    <font>
      <sz val="7.5"/>
      <color indexed="8"/>
      <name val="Arial"/>
      <family val="2"/>
      <charset val="204"/>
    </font>
    <font>
      <sz val="10"/>
      <color indexed="10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i/>
      <sz val="10"/>
      <name val="Times New Roman"/>
      <family val="1"/>
    </font>
    <font>
      <sz val="7.5"/>
      <color indexed="10"/>
      <name val="Arial"/>
      <family val="2"/>
    </font>
    <font>
      <b/>
      <sz val="7"/>
      <name val="Arial"/>
      <family val="2"/>
    </font>
    <font>
      <sz val="7"/>
      <color indexed="10"/>
      <name val="Arial"/>
      <family val="2"/>
    </font>
    <font>
      <b/>
      <u/>
      <sz val="7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1" fillId="0" borderId="0" xfId="0" applyFont="1" applyFill="1" applyAlignment="1">
      <alignment horizontal="left"/>
    </xf>
    <xf numFmtId="0" fontId="6" fillId="0" borderId="0" xfId="0" applyFont="1" applyBorder="1" applyProtection="1"/>
    <xf numFmtId="0" fontId="0" fillId="0" borderId="0" xfId="0" applyProtection="1"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2" xfId="0" applyFont="1" applyBorder="1" applyAlignment="1" applyProtection="1">
      <alignment wrapText="1"/>
      <protection locked="0"/>
    </xf>
    <xf numFmtId="0" fontId="6" fillId="0" borderId="3" xfId="0" applyFont="1" applyBorder="1" applyProtection="1"/>
    <xf numFmtId="0" fontId="0" fillId="0" borderId="4" xfId="0" applyBorder="1" applyProtection="1">
      <protection locked="0"/>
    </xf>
    <xf numFmtId="0" fontId="6" fillId="0" borderId="3" xfId="0" quotePrefix="1" applyNumberFormat="1" applyFont="1" applyBorder="1" applyAlignment="1" applyProtection="1">
      <alignment horizontal="center"/>
    </xf>
    <xf numFmtId="0" fontId="6" fillId="0" borderId="5" xfId="0" quotePrefix="1" applyNumberFormat="1" applyFont="1" applyBorder="1" applyAlignment="1" applyProtection="1">
      <alignment horizontal="center"/>
    </xf>
    <xf numFmtId="0" fontId="6" fillId="0" borderId="4" xfId="0" quotePrefix="1" applyNumberFormat="1" applyFont="1" applyBorder="1" applyAlignment="1" applyProtection="1">
      <alignment horizontal="center"/>
    </xf>
    <xf numFmtId="0" fontId="8" fillId="0" borderId="6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</xf>
    <xf numFmtId="0" fontId="6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6" fillId="0" borderId="9" xfId="0" applyNumberFormat="1" applyFont="1" applyBorder="1" applyAlignment="1" applyProtection="1">
      <alignment horizontal="center"/>
      <protection locked="0"/>
    </xf>
    <xf numFmtId="0" fontId="6" fillId="0" borderId="7" xfId="0" applyNumberFormat="1" applyFont="1" applyBorder="1" applyAlignment="1" applyProtection="1">
      <alignment horizontal="center"/>
      <protection locked="0"/>
    </xf>
    <xf numFmtId="0" fontId="6" fillId="0" borderId="8" xfId="0" applyNumberFormat="1" applyFont="1" applyBorder="1" applyAlignment="1" applyProtection="1">
      <alignment horizontal="center"/>
      <protection locked="0"/>
    </xf>
    <xf numFmtId="0" fontId="9" fillId="0" borderId="10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10" fillId="0" borderId="12" xfId="0" applyFont="1" applyFill="1" applyBorder="1"/>
    <xf numFmtId="0" fontId="11" fillId="0" borderId="13" xfId="0" applyFont="1" applyFill="1" applyBorder="1"/>
    <xf numFmtId="0" fontId="0" fillId="0" borderId="14" xfId="0" applyBorder="1" applyAlignment="1">
      <alignment horizontal="right"/>
    </xf>
    <xf numFmtId="164" fontId="12" fillId="0" borderId="9" xfId="0" applyNumberFormat="1" applyFont="1" applyBorder="1" applyProtection="1"/>
    <xf numFmtId="0" fontId="11" fillId="0" borderId="12" xfId="0" applyFont="1" applyFill="1" applyBorder="1"/>
    <xf numFmtId="0" fontId="0" fillId="0" borderId="15" xfId="0" applyBorder="1" applyAlignment="1">
      <alignment horizontal="right"/>
    </xf>
    <xf numFmtId="164" fontId="13" fillId="0" borderId="9" xfId="0" applyNumberFormat="1" applyFont="1" applyBorder="1" applyProtection="1"/>
    <xf numFmtId="3" fontId="11" fillId="0" borderId="13" xfId="0" applyNumberFormat="1" applyFont="1" applyFill="1" applyBorder="1"/>
    <xf numFmtId="0" fontId="14" fillId="0" borderId="12" xfId="0" applyFont="1" applyBorder="1"/>
    <xf numFmtId="0" fontId="14" fillId="0" borderId="13" xfId="0" applyFont="1" applyFill="1" applyBorder="1"/>
    <xf numFmtId="0" fontId="11" fillId="0" borderId="12" xfId="0" applyFont="1" applyBorder="1"/>
    <xf numFmtId="0" fontId="11" fillId="0" borderId="13" xfId="0" applyFont="1" applyBorder="1"/>
    <xf numFmtId="164" fontId="13" fillId="0" borderId="9" xfId="0" applyNumberFormat="1" applyFont="1" applyFill="1" applyBorder="1" applyProtection="1"/>
    <xf numFmtId="164" fontId="13" fillId="2" borderId="9" xfId="0" applyNumberFormat="1" applyFont="1" applyFill="1" applyBorder="1" applyProtection="1"/>
    <xf numFmtId="164" fontId="13" fillId="0" borderId="9" xfId="0" applyNumberFormat="1" applyFont="1" applyBorder="1" applyAlignment="1" applyProtection="1">
      <alignment horizontal="right"/>
    </xf>
    <xf numFmtId="0" fontId="10" fillId="0" borderId="12" xfId="0" applyFont="1" applyBorder="1" applyAlignment="1">
      <alignment horizontal="left"/>
    </xf>
    <xf numFmtId="164" fontId="12" fillId="2" borderId="9" xfId="0" applyNumberFormat="1" applyFont="1" applyFill="1" applyBorder="1" applyProtection="1"/>
    <xf numFmtId="0" fontId="14" fillId="0" borderId="12" xfId="0" applyFont="1" applyFill="1" applyBorder="1"/>
    <xf numFmtId="164" fontId="15" fillId="0" borderId="9" xfId="0" applyNumberFormat="1" applyFont="1" applyBorder="1" applyProtection="1">
      <protection locked="0"/>
    </xf>
    <xf numFmtId="0" fontId="16" fillId="0" borderId="16" xfId="0" applyFont="1" applyFill="1" applyBorder="1"/>
    <xf numFmtId="0" fontId="17" fillId="0" borderId="17" xfId="0" applyFont="1" applyFill="1" applyBorder="1"/>
    <xf numFmtId="3" fontId="17" fillId="0" borderId="10" xfId="0" applyNumberFormat="1" applyFont="1" applyFill="1" applyBorder="1"/>
    <xf numFmtId="0" fontId="18" fillId="0" borderId="1" xfId="0" applyFont="1" applyFill="1" applyBorder="1"/>
    <xf numFmtId="0" fontId="16" fillId="0" borderId="0" xfId="0" applyFont="1" applyFill="1" applyBorder="1"/>
    <xf numFmtId="0" fontId="2" fillId="0" borderId="0" xfId="0" applyFont="1" applyFill="1" applyBorder="1"/>
    <xf numFmtId="0" fontId="17" fillId="0" borderId="0" xfId="0" applyFont="1" applyFill="1" applyBorder="1"/>
    <xf numFmtId="3" fontId="17" fillId="0" borderId="2" xfId="0" applyNumberFormat="1" applyFont="1" applyFill="1" applyBorder="1"/>
    <xf numFmtId="0" fontId="17" fillId="0" borderId="1" xfId="0" applyFont="1" applyFill="1" applyBorder="1"/>
    <xf numFmtId="0" fontId="2" fillId="0" borderId="0" xfId="0" quotePrefix="1" applyFont="1" applyFill="1" applyBorder="1"/>
    <xf numFmtId="3" fontId="2" fillId="0" borderId="0" xfId="0" applyNumberFormat="1" applyFont="1" applyFill="1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0" borderId="6" xfId="0" applyFont="1" applyFill="1" applyBorder="1"/>
    <xf numFmtId="0" fontId="2" fillId="0" borderId="3" xfId="0" applyFont="1" applyFill="1" applyBorder="1"/>
    <xf numFmtId="3" fontId="2" fillId="0" borderId="5" xfId="0" applyNumberFormat="1" applyFont="1" applyFill="1" applyBorder="1"/>
    <xf numFmtId="0" fontId="16" fillId="0" borderId="3" xfId="0" applyFont="1" applyFill="1" applyBorder="1"/>
    <xf numFmtId="3" fontId="17" fillId="5" borderId="10" xfId="0" applyNumberFormat="1" applyFont="1" applyFill="1" applyBorder="1"/>
    <xf numFmtId="3" fontId="17" fillId="5" borderId="2" xfId="0" applyNumberFormat="1" applyFont="1" applyFill="1" applyBorder="1"/>
    <xf numFmtId="0" fontId="0" fillId="0" borderId="0" xfId="0" applyBorder="1"/>
    <xf numFmtId="3" fontId="17" fillId="5" borderId="5" xfId="0" applyNumberFormat="1" applyFont="1" applyFill="1" applyBorder="1"/>
    <xf numFmtId="0" fontId="2" fillId="5" borderId="8" xfId="0" applyFont="1" applyFill="1" applyBorder="1"/>
    <xf numFmtId="0" fontId="6" fillId="0" borderId="6" xfId="0" quotePrefix="1" applyNumberFormat="1" applyFont="1" applyBorder="1" applyAlignment="1" applyProtection="1">
      <alignment horizontal="center"/>
    </xf>
    <xf numFmtId="0" fontId="6" fillId="0" borderId="1" xfId="0" applyNumberFormat="1" applyFont="1" applyBorder="1" applyAlignment="1" applyProtection="1">
      <alignment horizontal="center" vertical="top" wrapText="1"/>
    </xf>
    <xf numFmtId="0" fontId="6" fillId="0" borderId="10" xfId="0" applyNumberFormat="1" applyFont="1" applyBorder="1" applyAlignment="1" applyProtection="1">
      <alignment horizontal="center" vertical="top" wrapText="1"/>
    </xf>
    <xf numFmtId="0" fontId="6" fillId="0" borderId="2" xfId="0" applyNumberFormat="1" applyFont="1" applyBorder="1" applyAlignment="1" applyProtection="1">
      <alignment horizontal="center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164" fontId="15" fillId="0" borderId="8" xfId="0" applyNumberFormat="1" applyFont="1" applyBorder="1" applyProtection="1">
      <protection locked="0"/>
    </xf>
    <xf numFmtId="0" fontId="0" fillId="0" borderId="0" xfId="0" applyBorder="1" applyProtection="1">
      <protection locked="0"/>
    </xf>
    <xf numFmtId="0" fontId="6" fillId="0" borderId="6" xfId="0" applyFont="1" applyBorder="1" applyAlignment="1" applyProtection="1">
      <alignment horizontal="left"/>
    </xf>
    <xf numFmtId="0" fontId="6" fillId="0" borderId="18" xfId="0" applyFont="1" applyBorder="1" applyAlignment="1" applyProtection="1">
      <alignment horizontal="left"/>
    </xf>
    <xf numFmtId="164" fontId="13" fillId="0" borderId="19" xfId="0" applyNumberFormat="1" applyFont="1" applyFill="1" applyBorder="1" applyProtection="1"/>
    <xf numFmtId="164" fontId="13" fillId="0" borderId="0" xfId="0" applyNumberFormat="1" applyFont="1" applyFill="1" applyBorder="1" applyProtection="1"/>
    <xf numFmtId="164" fontId="15" fillId="0" borderId="1" xfId="0" applyNumberFormat="1" applyFont="1" applyBorder="1" applyAlignment="1" applyProtection="1">
      <alignment horizontal="right"/>
      <protection locked="0"/>
    </xf>
    <xf numFmtId="164" fontId="15" fillId="0" borderId="20" xfId="0" applyNumberFormat="1" applyFont="1" applyBorder="1" applyAlignment="1" applyProtection="1">
      <alignment horizontal="right"/>
      <protection locked="0"/>
    </xf>
    <xf numFmtId="164" fontId="15" fillId="0" borderId="6" xfId="0" applyNumberFormat="1" applyFont="1" applyBorder="1" applyAlignment="1" applyProtection="1">
      <alignment horizontal="right"/>
      <protection locked="0"/>
    </xf>
    <xf numFmtId="164" fontId="15" fillId="0" borderId="21" xfId="0" applyNumberFormat="1" applyFont="1" applyBorder="1" applyAlignment="1" applyProtection="1">
      <alignment horizontal="right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1" fontId="4" fillId="6" borderId="18" xfId="0" applyNumberFormat="1" applyFont="1" applyFill="1" applyBorder="1" applyAlignment="1">
      <alignment horizontal="center"/>
    </xf>
    <xf numFmtId="1" fontId="4" fillId="6" borderId="7" xfId="0" applyNumberFormat="1" applyFont="1" applyFill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6" fillId="0" borderId="6" xfId="0" applyNumberFormat="1" applyFont="1" applyBorder="1" applyAlignment="1" applyProtection="1">
      <alignment horizontal="center"/>
    </xf>
    <xf numFmtId="0" fontId="6" fillId="0" borderId="3" xfId="0" applyNumberFormat="1" applyFont="1" applyBorder="1" applyAlignment="1" applyProtection="1">
      <alignment horizontal="center"/>
    </xf>
    <xf numFmtId="0" fontId="6" fillId="0" borderId="4" xfId="0" applyNumberFormat="1" applyFont="1" applyBorder="1" applyAlignment="1" applyProtection="1">
      <alignment horizontal="center"/>
    </xf>
    <xf numFmtId="0" fontId="6" fillId="0" borderId="2" xfId="0" applyNumberFormat="1" applyFont="1" applyBorder="1" applyAlignment="1" applyProtection="1">
      <alignment horizontal="center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0" fontId="6" fillId="0" borderId="11" xfId="0" applyNumberFormat="1" applyFont="1" applyBorder="1" applyAlignment="1" applyProtection="1">
      <alignment horizontal="center" vertical="top" wrapText="1"/>
    </xf>
    <xf numFmtId="0" fontId="6" fillId="0" borderId="18" xfId="0" applyFont="1" applyBorder="1" applyAlignment="1" applyProtection="1">
      <alignment horizontal="left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1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1"/>
  <sheetViews>
    <sheetView tabSelected="1" view="pageBreakPreview" topLeftCell="A52" zoomScale="115" zoomScaleNormal="100" workbookViewId="0">
      <selection activeCell="A65" sqref="A65"/>
    </sheetView>
  </sheetViews>
  <sheetFormatPr defaultRowHeight="12.75"/>
  <cols>
    <col min="1" max="1" width="2.5703125" customWidth="1"/>
    <col min="2" max="2" width="40.28515625" customWidth="1"/>
    <col min="3" max="3" width="1.7109375" customWidth="1"/>
    <col min="4" max="4" width="6" customWidth="1"/>
    <col min="8" max="8" width="10.5703125" customWidth="1"/>
    <col min="10" max="10" width="10.5703125" customWidth="1"/>
    <col min="11" max="11" width="10.28515625" customWidth="1"/>
    <col min="12" max="12" width="10.7109375" customWidth="1"/>
    <col min="15" max="16" width="11.140625" customWidth="1"/>
  </cols>
  <sheetData>
    <row r="1" spans="1:16">
      <c r="A1" s="94" t="s">
        <v>0</v>
      </c>
      <c r="B1" s="94"/>
      <c r="C1" s="94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6">
      <c r="A2" s="95" t="s">
        <v>1</v>
      </c>
      <c r="B2" s="95"/>
      <c r="C2" s="3"/>
      <c r="D2" s="1"/>
      <c r="E2" s="2"/>
      <c r="F2" s="2"/>
      <c r="G2" s="2"/>
      <c r="H2" s="2"/>
      <c r="I2" s="2"/>
      <c r="J2" s="2"/>
      <c r="K2" s="2"/>
      <c r="L2" s="2"/>
      <c r="M2" s="2"/>
    </row>
    <row r="3" spans="1:16">
      <c r="A3" s="96" t="s">
        <v>2</v>
      </c>
      <c r="B3" s="97"/>
      <c r="C3" s="97"/>
      <c r="D3" s="63"/>
      <c r="E3" s="81" t="s">
        <v>104</v>
      </c>
      <c r="F3" s="82"/>
      <c r="G3" s="82"/>
      <c r="H3" s="82"/>
      <c r="I3" s="82"/>
      <c r="J3" s="82"/>
      <c r="K3" s="82"/>
      <c r="L3" s="82"/>
      <c r="M3" s="83"/>
    </row>
    <row r="4" spans="1:16" s="5" customFormat="1" ht="12" customHeight="1">
      <c r="A4" s="84" t="s">
        <v>3</v>
      </c>
      <c r="B4" s="85"/>
      <c r="C4" s="4"/>
      <c r="D4" s="70"/>
      <c r="E4" s="86" t="s">
        <v>4</v>
      </c>
      <c r="F4" s="87"/>
      <c r="G4" s="87"/>
      <c r="H4" s="87"/>
      <c r="I4" s="88"/>
      <c r="J4" s="89" t="s">
        <v>5</v>
      </c>
      <c r="K4" s="90" t="s">
        <v>6</v>
      </c>
      <c r="L4" s="89" t="s">
        <v>7</v>
      </c>
      <c r="M4" s="91" t="s">
        <v>8</v>
      </c>
      <c r="O4" s="79" t="s">
        <v>9</v>
      </c>
      <c r="P4" s="80"/>
    </row>
    <row r="5" spans="1:16" s="5" customFormat="1" ht="36" customHeight="1">
      <c r="A5" s="84"/>
      <c r="B5" s="85"/>
      <c r="C5" s="4"/>
      <c r="D5" s="70"/>
      <c r="E5" s="65" t="s">
        <v>10</v>
      </c>
      <c r="F5" s="65" t="s">
        <v>102</v>
      </c>
      <c r="G5" s="66" t="s">
        <v>11</v>
      </c>
      <c r="H5" s="67" t="s">
        <v>7</v>
      </c>
      <c r="I5" s="68" t="s">
        <v>12</v>
      </c>
      <c r="J5" s="89"/>
      <c r="K5" s="90"/>
      <c r="L5" s="89"/>
      <c r="M5" s="91"/>
      <c r="O5" s="6" t="s">
        <v>13</v>
      </c>
      <c r="P5" s="7" t="s">
        <v>14</v>
      </c>
    </row>
    <row r="6" spans="1:16" s="5" customFormat="1" ht="10.5" customHeight="1">
      <c r="A6" s="71"/>
      <c r="B6" s="8"/>
      <c r="C6" s="8"/>
      <c r="D6" s="9"/>
      <c r="E6" s="64" t="s">
        <v>15</v>
      </c>
      <c r="F6" s="64" t="s">
        <v>103</v>
      </c>
      <c r="G6" s="11" t="s">
        <v>16</v>
      </c>
      <c r="H6" s="11" t="s">
        <v>17</v>
      </c>
      <c r="I6" s="10" t="s">
        <v>18</v>
      </c>
      <c r="J6" s="11" t="s">
        <v>19</v>
      </c>
      <c r="K6" s="10" t="s">
        <v>20</v>
      </c>
      <c r="L6" s="11" t="s">
        <v>21</v>
      </c>
      <c r="M6" s="12" t="s">
        <v>22</v>
      </c>
      <c r="O6" s="13" t="s">
        <v>23</v>
      </c>
      <c r="P6" s="14" t="s">
        <v>24</v>
      </c>
    </row>
    <row r="7" spans="1:16" s="5" customFormat="1" ht="10.5" customHeight="1">
      <c r="A7" s="72"/>
      <c r="B7" s="15" t="s">
        <v>25</v>
      </c>
      <c r="C7" s="16"/>
      <c r="D7" s="17"/>
      <c r="E7" s="18" t="s">
        <v>26</v>
      </c>
      <c r="F7" s="18"/>
      <c r="G7" s="18" t="s">
        <v>26</v>
      </c>
      <c r="H7" s="18" t="s">
        <v>26</v>
      </c>
      <c r="I7" s="19" t="s">
        <v>26</v>
      </c>
      <c r="J7" s="18" t="s">
        <v>26</v>
      </c>
      <c r="K7" s="19" t="s">
        <v>26</v>
      </c>
      <c r="L7" s="18" t="s">
        <v>26</v>
      </c>
      <c r="M7" s="20" t="s">
        <v>26</v>
      </c>
      <c r="O7" s="21"/>
      <c r="P7" s="22"/>
    </row>
    <row r="8" spans="1:16">
      <c r="A8" s="23" t="s">
        <v>27</v>
      </c>
      <c r="B8" s="24"/>
      <c r="C8" s="24"/>
      <c r="D8" s="25">
        <v>1</v>
      </c>
      <c r="E8" s="26">
        <v>1232.7</v>
      </c>
      <c r="F8" s="26">
        <v>129.6</v>
      </c>
      <c r="G8" s="26">
        <v>753.8</v>
      </c>
      <c r="H8" s="26">
        <v>-333.5</v>
      </c>
      <c r="I8" s="26">
        <v>1782.6</v>
      </c>
      <c r="J8" s="26">
        <v>465</v>
      </c>
      <c r="K8" s="26">
        <v>284.2</v>
      </c>
      <c r="L8" s="26">
        <v>-373.8</v>
      </c>
      <c r="M8" s="26">
        <v>2158</v>
      </c>
      <c r="O8" s="75">
        <f>I8-E8-F8-G8-H8</f>
        <v>0</v>
      </c>
      <c r="P8" s="76">
        <f t="shared" ref="P8:P56" si="0">M8-I8-J8-K8-L8</f>
        <v>0</v>
      </c>
    </row>
    <row r="9" spans="1:16">
      <c r="A9" s="27"/>
      <c r="B9" s="24" t="s">
        <v>28</v>
      </c>
      <c r="C9" s="24"/>
      <c r="D9" s="28">
        <v>11</v>
      </c>
      <c r="E9" s="29">
        <v>868.3</v>
      </c>
      <c r="F9" s="29"/>
      <c r="G9" s="29">
        <v>0.4</v>
      </c>
      <c r="H9" s="29"/>
      <c r="I9" s="29">
        <v>868.7</v>
      </c>
      <c r="J9" s="29">
        <v>303.60000000000002</v>
      </c>
      <c r="K9" s="29">
        <v>59.9</v>
      </c>
      <c r="L9" s="29"/>
      <c r="M9" s="29">
        <v>1232.2</v>
      </c>
      <c r="O9" s="75">
        <f t="shared" ref="O9:O56" si="1">I9-E9-F9-G9-H9</f>
        <v>9.0927265716800321E-14</v>
      </c>
      <c r="P9" s="76">
        <f t="shared" si="0"/>
        <v>-2.1316282072803006E-14</v>
      </c>
    </row>
    <row r="10" spans="1:16">
      <c r="A10" s="27"/>
      <c r="B10" s="24" t="s">
        <v>29</v>
      </c>
      <c r="C10" s="24"/>
      <c r="D10" s="28">
        <v>12</v>
      </c>
      <c r="E10" s="29"/>
      <c r="F10" s="29"/>
      <c r="G10" s="29">
        <v>461.9</v>
      </c>
      <c r="H10" s="29"/>
      <c r="I10" s="29">
        <v>461.9</v>
      </c>
      <c r="J10" s="29"/>
      <c r="K10" s="29"/>
      <c r="L10" s="29">
        <v>-33.6</v>
      </c>
      <c r="M10" s="29">
        <v>428.3</v>
      </c>
      <c r="O10" s="75">
        <f t="shared" si="1"/>
        <v>0</v>
      </c>
      <c r="P10" s="76">
        <f t="shared" si="0"/>
        <v>0</v>
      </c>
    </row>
    <row r="11" spans="1:16">
      <c r="A11" s="27"/>
      <c r="B11" s="24" t="s">
        <v>30</v>
      </c>
      <c r="C11" s="24"/>
      <c r="D11" s="28">
        <v>13</v>
      </c>
      <c r="E11" s="29">
        <v>-1</v>
      </c>
      <c r="F11" s="29">
        <v>51.9</v>
      </c>
      <c r="G11" s="29">
        <v>295.7</v>
      </c>
      <c r="H11" s="29">
        <v>-333.5</v>
      </c>
      <c r="I11" s="29">
        <v>13.1</v>
      </c>
      <c r="J11" s="29">
        <v>122.9</v>
      </c>
      <c r="K11" s="29">
        <v>203.7</v>
      </c>
      <c r="L11" s="29">
        <v>-339.7</v>
      </c>
      <c r="M11" s="29">
        <v>0</v>
      </c>
      <c r="O11" s="75">
        <f t="shared" si="1"/>
        <v>0</v>
      </c>
      <c r="P11" s="76">
        <f t="shared" si="0"/>
        <v>0</v>
      </c>
    </row>
    <row r="12" spans="1:16">
      <c r="A12" s="27"/>
      <c r="B12" s="24" t="s">
        <v>31</v>
      </c>
      <c r="C12" s="24"/>
      <c r="D12" s="28">
        <v>14</v>
      </c>
      <c r="E12" s="29">
        <v>365.4</v>
      </c>
      <c r="F12" s="29">
        <v>77.7</v>
      </c>
      <c r="G12" s="29">
        <v>-4.2</v>
      </c>
      <c r="H12" s="29"/>
      <c r="I12" s="29">
        <v>438.9</v>
      </c>
      <c r="J12" s="29">
        <v>38.5</v>
      </c>
      <c r="K12" s="29">
        <v>20.6</v>
      </c>
      <c r="L12" s="29">
        <v>-0.5</v>
      </c>
      <c r="M12" s="29">
        <v>497.5</v>
      </c>
      <c r="O12" s="75">
        <f t="shared" si="1"/>
        <v>-2.6645352591003757E-15</v>
      </c>
      <c r="P12" s="76">
        <f t="shared" si="0"/>
        <v>2.1316282072803006E-14</v>
      </c>
    </row>
    <row r="13" spans="1:16">
      <c r="A13" s="23" t="s">
        <v>32</v>
      </c>
      <c r="B13" s="24"/>
      <c r="C13" s="30"/>
      <c r="D13" s="28">
        <v>2</v>
      </c>
      <c r="E13" s="26">
        <v>831.8</v>
      </c>
      <c r="F13" s="26">
        <v>135.6</v>
      </c>
      <c r="G13" s="26">
        <v>749.3</v>
      </c>
      <c r="H13" s="26">
        <v>-333.5</v>
      </c>
      <c r="I13" s="26">
        <v>1383.2</v>
      </c>
      <c r="J13" s="26">
        <v>591.79999999999995</v>
      </c>
      <c r="K13" s="26">
        <v>287</v>
      </c>
      <c r="L13" s="26">
        <v>-373.8</v>
      </c>
      <c r="M13" s="26">
        <v>1888.2</v>
      </c>
      <c r="O13" s="75">
        <f t="shared" si="1"/>
        <v>0</v>
      </c>
      <c r="P13" s="76">
        <f t="shared" si="0"/>
        <v>0</v>
      </c>
    </row>
    <row r="14" spans="1:16">
      <c r="A14" s="27"/>
      <c r="B14" s="24" t="s">
        <v>33</v>
      </c>
      <c r="C14" s="30"/>
      <c r="D14" s="28">
        <v>21</v>
      </c>
      <c r="E14" s="29">
        <v>214</v>
      </c>
      <c r="F14" s="29">
        <v>103.1</v>
      </c>
      <c r="G14" s="29">
        <v>8</v>
      </c>
      <c r="H14" s="29"/>
      <c r="I14" s="29">
        <v>325.10000000000002</v>
      </c>
      <c r="J14" s="29">
        <v>43.7</v>
      </c>
      <c r="K14" s="29">
        <v>52.7</v>
      </c>
      <c r="L14" s="29"/>
      <c r="M14" s="29">
        <v>421.5</v>
      </c>
      <c r="O14" s="75">
        <f t="shared" si="1"/>
        <v>2.8421709430404007E-14</v>
      </c>
      <c r="P14" s="76">
        <f t="shared" si="0"/>
        <v>-2.8421709430404007E-14</v>
      </c>
    </row>
    <row r="15" spans="1:16">
      <c r="A15" s="27"/>
      <c r="B15" s="24" t="s">
        <v>34</v>
      </c>
      <c r="C15" s="30"/>
      <c r="D15" s="28">
        <v>22</v>
      </c>
      <c r="E15" s="29">
        <v>108.6</v>
      </c>
      <c r="F15" s="29">
        <v>29.9</v>
      </c>
      <c r="G15" s="29">
        <v>5.3</v>
      </c>
      <c r="H15" s="29"/>
      <c r="I15" s="29">
        <v>143.80000000000001</v>
      </c>
      <c r="J15" s="29">
        <v>44.1</v>
      </c>
      <c r="K15" s="29">
        <v>25.6</v>
      </c>
      <c r="L15" s="29"/>
      <c r="M15" s="29">
        <v>213.5</v>
      </c>
      <c r="O15" s="75">
        <f t="shared" si="1"/>
        <v>1.865174681370263E-14</v>
      </c>
      <c r="P15" s="76">
        <f t="shared" si="0"/>
        <v>-1.4210854715202004E-14</v>
      </c>
    </row>
    <row r="16" spans="1:16">
      <c r="A16" s="27"/>
      <c r="B16" s="24" t="s">
        <v>35</v>
      </c>
      <c r="C16" s="30"/>
      <c r="D16" s="28">
        <v>24</v>
      </c>
      <c r="E16" s="29">
        <v>35.700000000000003</v>
      </c>
      <c r="F16" s="29"/>
      <c r="G16" s="29"/>
      <c r="H16" s="29"/>
      <c r="I16" s="29">
        <v>35.700000000000003</v>
      </c>
      <c r="J16" s="29">
        <v>11.1</v>
      </c>
      <c r="K16" s="29">
        <v>1.2</v>
      </c>
      <c r="L16" s="29">
        <v>-0.3</v>
      </c>
      <c r="M16" s="29">
        <v>47.7</v>
      </c>
      <c r="O16" s="75">
        <f t="shared" si="1"/>
        <v>0</v>
      </c>
      <c r="P16" s="76">
        <f t="shared" si="0"/>
        <v>0</v>
      </c>
    </row>
    <row r="17" spans="1:16">
      <c r="A17" s="27"/>
      <c r="B17" s="24" t="s">
        <v>36</v>
      </c>
      <c r="C17" s="30"/>
      <c r="D17" s="28">
        <v>25</v>
      </c>
      <c r="E17" s="29">
        <v>36.4</v>
      </c>
      <c r="F17" s="29">
        <v>0.9</v>
      </c>
      <c r="G17" s="29"/>
      <c r="H17" s="29"/>
      <c r="I17" s="29">
        <v>37.299999999999997</v>
      </c>
      <c r="J17" s="29">
        <v>171.6</v>
      </c>
      <c r="K17" s="29">
        <v>174.8</v>
      </c>
      <c r="L17" s="29"/>
      <c r="M17" s="29">
        <v>383.7</v>
      </c>
      <c r="O17" s="75">
        <f t="shared" si="1"/>
        <v>-1.4432899320127035E-15</v>
      </c>
      <c r="P17" s="76">
        <f t="shared" si="0"/>
        <v>-2.8421709430404007E-14</v>
      </c>
    </row>
    <row r="18" spans="1:16">
      <c r="A18" s="27"/>
      <c r="B18" s="24" t="s">
        <v>30</v>
      </c>
      <c r="C18" s="30"/>
      <c r="D18" s="28">
        <v>26</v>
      </c>
      <c r="E18" s="29">
        <v>363.3</v>
      </c>
      <c r="F18" s="29"/>
      <c r="G18" s="29">
        <v>98</v>
      </c>
      <c r="H18" s="29">
        <v>-333.5</v>
      </c>
      <c r="I18" s="29">
        <v>127.8</v>
      </c>
      <c r="J18" s="29">
        <v>239.3</v>
      </c>
      <c r="K18" s="29">
        <v>12.3</v>
      </c>
      <c r="L18" s="29">
        <v>-373.5</v>
      </c>
      <c r="M18" s="29">
        <v>5.9000000000000341</v>
      </c>
      <c r="O18" s="75">
        <f t="shared" si="1"/>
        <v>0</v>
      </c>
      <c r="P18" s="76">
        <f t="shared" si="0"/>
        <v>0</v>
      </c>
    </row>
    <row r="19" spans="1:16">
      <c r="A19" s="27"/>
      <c r="B19" s="24" t="s">
        <v>37</v>
      </c>
      <c r="C19" s="30"/>
      <c r="D19" s="28">
        <v>27</v>
      </c>
      <c r="E19" s="29">
        <v>66.599999999999994</v>
      </c>
      <c r="F19" s="29">
        <v>0.1</v>
      </c>
      <c r="G19" s="29">
        <v>637.9</v>
      </c>
      <c r="H19" s="29"/>
      <c r="I19" s="29">
        <v>704.6</v>
      </c>
      <c r="J19" s="29">
        <v>75.2</v>
      </c>
      <c r="K19" s="29">
        <v>18</v>
      </c>
      <c r="L19" s="29"/>
      <c r="M19" s="29">
        <v>797.8</v>
      </c>
      <c r="O19" s="75">
        <f t="shared" si="1"/>
        <v>0</v>
      </c>
      <c r="P19" s="76">
        <f t="shared" si="0"/>
        <v>-7.1054273576010019E-14</v>
      </c>
    </row>
    <row r="20" spans="1:16">
      <c r="A20" s="27"/>
      <c r="B20" s="24" t="s">
        <v>38</v>
      </c>
      <c r="C20" s="30"/>
      <c r="D20" s="28">
        <v>28</v>
      </c>
      <c r="E20" s="29">
        <v>7.2</v>
      </c>
      <c r="F20" s="29">
        <v>1.6</v>
      </c>
      <c r="G20" s="29">
        <v>0.1</v>
      </c>
      <c r="H20" s="29"/>
      <c r="I20" s="29">
        <v>8.9</v>
      </c>
      <c r="J20" s="29">
        <v>6.8</v>
      </c>
      <c r="K20" s="29">
        <v>2.4</v>
      </c>
      <c r="L20" s="29"/>
      <c r="M20" s="29">
        <v>18.100000000000001</v>
      </c>
      <c r="O20" s="75">
        <f t="shared" si="1"/>
        <v>8.3266726846886741E-17</v>
      </c>
      <c r="P20" s="76">
        <f t="shared" si="0"/>
        <v>1.3322676295501878E-15</v>
      </c>
    </row>
    <row r="21" spans="1:16">
      <c r="A21" s="23" t="s">
        <v>39</v>
      </c>
      <c r="B21" s="30"/>
      <c r="C21" s="24"/>
      <c r="D21" s="28" t="s">
        <v>40</v>
      </c>
      <c r="E21" s="26">
        <v>400.9</v>
      </c>
      <c r="F21" s="26">
        <v>-6</v>
      </c>
      <c r="G21" s="26">
        <v>4.5</v>
      </c>
      <c r="H21" s="26">
        <v>0</v>
      </c>
      <c r="I21" s="26">
        <v>399.4</v>
      </c>
      <c r="J21" s="26">
        <v>-126.8</v>
      </c>
      <c r="K21" s="26">
        <v>-2.8000000000000114</v>
      </c>
      <c r="L21" s="26">
        <v>0</v>
      </c>
      <c r="M21" s="26">
        <v>269.8</v>
      </c>
      <c r="O21" s="75">
        <f t="shared" si="1"/>
        <v>0</v>
      </c>
      <c r="P21" s="76">
        <f t="shared" si="0"/>
        <v>4.2632564145606011E-14</v>
      </c>
    </row>
    <row r="22" spans="1:16">
      <c r="A22" s="23" t="s">
        <v>41</v>
      </c>
      <c r="B22" s="24"/>
      <c r="C22" s="30"/>
      <c r="D22" s="28">
        <v>31</v>
      </c>
      <c r="E22" s="26">
        <v>89</v>
      </c>
      <c r="F22" s="26">
        <v>19.399999999999999</v>
      </c>
      <c r="G22" s="26">
        <v>1.5</v>
      </c>
      <c r="H22" s="26">
        <v>0</v>
      </c>
      <c r="I22" s="26">
        <v>109.9</v>
      </c>
      <c r="J22" s="26">
        <v>40.9</v>
      </c>
      <c r="K22" s="26">
        <v>20.2</v>
      </c>
      <c r="L22" s="26">
        <v>0</v>
      </c>
      <c r="M22" s="26">
        <v>171</v>
      </c>
      <c r="O22" s="75">
        <f t="shared" si="1"/>
        <v>7.1054273576010019E-15</v>
      </c>
      <c r="P22" s="76">
        <f t="shared" si="0"/>
        <v>-3.5527136788005009E-15</v>
      </c>
    </row>
    <row r="23" spans="1:16">
      <c r="A23" s="27"/>
      <c r="B23" s="24" t="s">
        <v>42</v>
      </c>
      <c r="C23" s="24"/>
      <c r="D23" s="28">
        <v>31.1</v>
      </c>
      <c r="E23" s="29">
        <v>95.4</v>
      </c>
      <c r="F23" s="29">
        <v>20.3</v>
      </c>
      <c r="G23" s="29">
        <v>1.5</v>
      </c>
      <c r="H23" s="29"/>
      <c r="I23" s="29">
        <v>117.2</v>
      </c>
      <c r="J23" s="29">
        <v>47.9</v>
      </c>
      <c r="K23" s="29">
        <v>26</v>
      </c>
      <c r="L23" s="29"/>
      <c r="M23" s="29">
        <v>191.1</v>
      </c>
      <c r="O23" s="75">
        <f t="shared" si="1"/>
        <v>-3.5527136788005009E-15</v>
      </c>
      <c r="P23" s="76">
        <f t="shared" si="0"/>
        <v>-7.1054273576010019E-15</v>
      </c>
    </row>
    <row r="24" spans="1:16">
      <c r="A24" s="27"/>
      <c r="B24" s="24" t="s">
        <v>43</v>
      </c>
      <c r="C24" s="24"/>
      <c r="D24" s="28">
        <v>31.2</v>
      </c>
      <c r="E24" s="29">
        <v>6.4</v>
      </c>
      <c r="F24" s="29">
        <v>0.9</v>
      </c>
      <c r="G24" s="29"/>
      <c r="H24" s="29"/>
      <c r="I24" s="29">
        <v>7.3</v>
      </c>
      <c r="J24" s="29">
        <v>7</v>
      </c>
      <c r="K24" s="29">
        <v>5.8</v>
      </c>
      <c r="L24" s="29"/>
      <c r="M24" s="29">
        <v>20.100000000000001</v>
      </c>
      <c r="O24" s="75">
        <f t="shared" si="1"/>
        <v>-5.5511151231257827E-16</v>
      </c>
      <c r="P24" s="76">
        <f t="shared" si="0"/>
        <v>8.8817841970012523E-16</v>
      </c>
    </row>
    <row r="25" spans="1:16">
      <c r="A25" s="23" t="s">
        <v>44</v>
      </c>
      <c r="B25" s="24"/>
      <c r="C25" s="24"/>
      <c r="D25" s="28" t="s">
        <v>45</v>
      </c>
      <c r="E25" s="26">
        <v>311.89999999999998</v>
      </c>
      <c r="F25" s="26">
        <v>-25.4</v>
      </c>
      <c r="G25" s="26">
        <v>3</v>
      </c>
      <c r="H25" s="26">
        <v>0</v>
      </c>
      <c r="I25" s="26">
        <v>289.5</v>
      </c>
      <c r="J25" s="26">
        <v>-167.7</v>
      </c>
      <c r="K25" s="26">
        <v>-23</v>
      </c>
      <c r="L25" s="26">
        <v>0</v>
      </c>
      <c r="M25" s="26">
        <v>98.799999999999045</v>
      </c>
      <c r="O25" s="75">
        <f t="shared" si="1"/>
        <v>2.1316282072803006E-14</v>
      </c>
      <c r="P25" s="76">
        <f t="shared" si="0"/>
        <v>-9.6633812063373625E-13</v>
      </c>
    </row>
    <row r="26" spans="1:16">
      <c r="A26" s="23" t="s">
        <v>46</v>
      </c>
      <c r="B26" s="24"/>
      <c r="C26" s="24"/>
      <c r="D26" s="28" t="s">
        <v>47</v>
      </c>
      <c r="E26" s="26">
        <v>63.2</v>
      </c>
      <c r="F26" s="26">
        <v>-66.099999999999994</v>
      </c>
      <c r="G26" s="26">
        <v>20.9</v>
      </c>
      <c r="H26" s="26">
        <v>0</v>
      </c>
      <c r="I26" s="26">
        <v>18</v>
      </c>
      <c r="J26" s="26">
        <v>-71.900000000000006</v>
      </c>
      <c r="K26" s="26">
        <v>3.5</v>
      </c>
      <c r="L26" s="26">
        <v>-8.5</v>
      </c>
      <c r="M26" s="26">
        <v>-58.9</v>
      </c>
      <c r="O26" s="75">
        <f t="shared" si="1"/>
        <v>-7.1054273576010019E-15</v>
      </c>
      <c r="P26" s="76">
        <f t="shared" si="0"/>
        <v>0</v>
      </c>
    </row>
    <row r="27" spans="1:16">
      <c r="A27" s="31" t="s">
        <v>48</v>
      </c>
      <c r="B27" s="32"/>
      <c r="C27" s="24"/>
      <c r="D27" s="28" t="s">
        <v>49</v>
      </c>
      <c r="E27" s="29"/>
      <c r="F27" s="29"/>
      <c r="G27" s="29"/>
      <c r="H27" s="29"/>
      <c r="I27" s="29">
        <v>0</v>
      </c>
      <c r="J27" s="29"/>
      <c r="K27" s="29"/>
      <c r="L27" s="29"/>
      <c r="M27" s="29"/>
      <c r="O27" s="75">
        <f t="shared" si="1"/>
        <v>0</v>
      </c>
      <c r="P27" s="76">
        <f t="shared" si="0"/>
        <v>0</v>
      </c>
    </row>
    <row r="28" spans="1:16">
      <c r="A28" s="33" t="s">
        <v>50</v>
      </c>
      <c r="B28" s="34"/>
      <c r="C28" s="24"/>
      <c r="D28" s="28">
        <v>3202</v>
      </c>
      <c r="E28" s="29">
        <v>-28.9</v>
      </c>
      <c r="F28" s="29"/>
      <c r="G28" s="29">
        <v>21.3</v>
      </c>
      <c r="H28" s="29"/>
      <c r="I28" s="29">
        <v>-7.6</v>
      </c>
      <c r="J28" s="29">
        <v>-105.1</v>
      </c>
      <c r="K28" s="29"/>
      <c r="L28" s="29"/>
      <c r="M28" s="29">
        <v>-112.7</v>
      </c>
      <c r="O28" s="75">
        <f t="shared" si="1"/>
        <v>-3.5527136788005009E-15</v>
      </c>
      <c r="P28" s="76">
        <f t="shared" si="0"/>
        <v>-1.4210854715202004E-14</v>
      </c>
    </row>
    <row r="29" spans="1:16">
      <c r="A29" s="33" t="s">
        <v>51</v>
      </c>
      <c r="B29" s="24"/>
      <c r="C29" s="24"/>
      <c r="D29" s="28">
        <v>3203</v>
      </c>
      <c r="E29" s="29"/>
      <c r="F29" s="29"/>
      <c r="G29" s="29"/>
      <c r="H29" s="29"/>
      <c r="I29" s="29">
        <v>0</v>
      </c>
      <c r="J29" s="29"/>
      <c r="K29" s="29"/>
      <c r="L29" s="29"/>
      <c r="M29" s="29">
        <v>0</v>
      </c>
      <c r="O29" s="75">
        <f t="shared" si="1"/>
        <v>0</v>
      </c>
      <c r="P29" s="76">
        <f t="shared" si="0"/>
        <v>0</v>
      </c>
    </row>
    <row r="30" spans="1:16">
      <c r="A30" s="33" t="s">
        <v>52</v>
      </c>
      <c r="B30" s="24"/>
      <c r="C30" s="24"/>
      <c r="D30" s="28">
        <v>3204</v>
      </c>
      <c r="E30" s="35">
        <v>0.1</v>
      </c>
      <c r="F30" s="35"/>
      <c r="G30" s="36"/>
      <c r="H30" s="29"/>
      <c r="I30" s="37">
        <v>0.1</v>
      </c>
      <c r="J30" s="29">
        <v>2.8</v>
      </c>
      <c r="K30" s="29">
        <v>0.8</v>
      </c>
      <c r="L30" s="29">
        <v>-8.5</v>
      </c>
      <c r="M30" s="29">
        <v>-4.8</v>
      </c>
      <c r="O30" s="75">
        <f t="shared" si="1"/>
        <v>0</v>
      </c>
      <c r="P30" s="76">
        <f t="shared" si="0"/>
        <v>0</v>
      </c>
    </row>
    <row r="31" spans="1:16">
      <c r="A31" s="33" t="s">
        <v>53</v>
      </c>
      <c r="B31" s="24"/>
      <c r="C31" s="24"/>
      <c r="D31" s="28">
        <v>3205</v>
      </c>
      <c r="E31" s="35">
        <v>69.2</v>
      </c>
      <c r="F31" s="35"/>
      <c r="G31" s="29"/>
      <c r="H31" s="29"/>
      <c r="I31" s="29">
        <v>69.2</v>
      </c>
      <c r="J31" s="29">
        <v>13.3</v>
      </c>
      <c r="K31" s="29">
        <v>1.7</v>
      </c>
      <c r="L31" s="29"/>
      <c r="M31" s="29">
        <v>84.2</v>
      </c>
      <c r="O31" s="75">
        <f t="shared" si="1"/>
        <v>0</v>
      </c>
      <c r="P31" s="76">
        <f t="shared" si="0"/>
        <v>-6.6613381477509392E-16</v>
      </c>
    </row>
    <row r="32" spans="1:16">
      <c r="A32" s="33" t="s">
        <v>54</v>
      </c>
      <c r="B32" s="24"/>
      <c r="C32" s="24"/>
      <c r="D32" s="28">
        <v>3206</v>
      </c>
      <c r="E32" s="29"/>
      <c r="F32" s="29"/>
      <c r="G32" s="29"/>
      <c r="H32" s="29"/>
      <c r="I32" s="29">
        <v>0</v>
      </c>
      <c r="J32" s="29"/>
      <c r="K32" s="29"/>
      <c r="L32" s="29"/>
      <c r="M32" s="29">
        <v>0</v>
      </c>
      <c r="O32" s="75">
        <f t="shared" si="1"/>
        <v>0</v>
      </c>
      <c r="P32" s="76">
        <f t="shared" si="0"/>
        <v>0</v>
      </c>
    </row>
    <row r="33" spans="1:16">
      <c r="A33" s="33" t="s">
        <v>55</v>
      </c>
      <c r="B33" s="24"/>
      <c r="C33" s="24"/>
      <c r="D33" s="28">
        <v>3207</v>
      </c>
      <c r="E33" s="29">
        <v>22.8</v>
      </c>
      <c r="F33" s="29">
        <v>-66.099999999999994</v>
      </c>
      <c r="G33" s="29">
        <v>-0.4</v>
      </c>
      <c r="H33" s="29"/>
      <c r="I33" s="29">
        <v>-43.7</v>
      </c>
      <c r="J33" s="29">
        <v>17.100000000000001</v>
      </c>
      <c r="K33" s="29">
        <v>1</v>
      </c>
      <c r="L33" s="29"/>
      <c r="M33" s="29">
        <v>-25.6</v>
      </c>
      <c r="O33" s="75">
        <f t="shared" si="1"/>
        <v>-5.6621374255882984E-15</v>
      </c>
      <c r="P33" s="76">
        <f t="shared" si="0"/>
        <v>0</v>
      </c>
    </row>
    <row r="34" spans="1:16">
      <c r="A34" s="31" t="s">
        <v>56</v>
      </c>
      <c r="B34" s="32"/>
      <c r="C34" s="24"/>
      <c r="D34" s="28" t="s">
        <v>49</v>
      </c>
      <c r="E34" s="29"/>
      <c r="F34" s="29"/>
      <c r="G34" s="29"/>
      <c r="H34" s="29"/>
      <c r="I34" s="29">
        <v>0</v>
      </c>
      <c r="J34" s="29"/>
      <c r="K34" s="29"/>
      <c r="L34" s="29"/>
      <c r="M34" s="29"/>
      <c r="O34" s="75">
        <f t="shared" si="1"/>
        <v>0</v>
      </c>
      <c r="P34" s="76">
        <f t="shared" si="0"/>
        <v>0</v>
      </c>
    </row>
    <row r="35" spans="1:16">
      <c r="A35" s="33" t="s">
        <v>57</v>
      </c>
      <c r="B35" s="24"/>
      <c r="C35" s="24"/>
      <c r="D35" s="28" t="s">
        <v>58</v>
      </c>
      <c r="E35" s="29">
        <v>68.5</v>
      </c>
      <c r="F35" s="29">
        <v>-66</v>
      </c>
      <c r="G35" s="36">
        <v>21</v>
      </c>
      <c r="H35" s="29"/>
      <c r="I35" s="29">
        <v>23.5</v>
      </c>
      <c r="J35" s="29">
        <v>-72</v>
      </c>
      <c r="K35" s="29">
        <v>3.5</v>
      </c>
      <c r="L35" s="29">
        <v>-8.5</v>
      </c>
      <c r="M35" s="29">
        <v>-53.5</v>
      </c>
      <c r="O35" s="75">
        <f t="shared" si="1"/>
        <v>0</v>
      </c>
      <c r="P35" s="76">
        <f t="shared" si="0"/>
        <v>0</v>
      </c>
    </row>
    <row r="36" spans="1:16">
      <c r="A36" s="33" t="s">
        <v>59</v>
      </c>
      <c r="B36" s="24"/>
      <c r="C36" s="24"/>
      <c r="D36" s="28" t="s">
        <v>60</v>
      </c>
      <c r="E36" s="29">
        <v>-5.3</v>
      </c>
      <c r="F36" s="29"/>
      <c r="G36" s="36"/>
      <c r="H36" s="29"/>
      <c r="I36" s="29">
        <v>-5.3</v>
      </c>
      <c r="J36" s="29"/>
      <c r="K36" s="29"/>
      <c r="L36" s="29"/>
      <c r="M36" s="29">
        <v>-5.3</v>
      </c>
      <c r="O36" s="75">
        <f t="shared" si="1"/>
        <v>0</v>
      </c>
      <c r="P36" s="76">
        <f t="shared" si="0"/>
        <v>0</v>
      </c>
    </row>
    <row r="37" spans="1:16">
      <c r="A37" s="38" t="s">
        <v>61</v>
      </c>
      <c r="B37" s="24"/>
      <c r="C37" s="24"/>
      <c r="D37" s="28">
        <v>33</v>
      </c>
      <c r="E37" s="26">
        <v>26.7</v>
      </c>
      <c r="F37" s="26">
        <v>-0.4</v>
      </c>
      <c r="G37" s="26">
        <v>0</v>
      </c>
      <c r="H37" s="26">
        <v>0</v>
      </c>
      <c r="I37" s="26">
        <v>26.3</v>
      </c>
      <c r="J37" s="26">
        <v>50.7</v>
      </c>
      <c r="K37" s="26">
        <v>9.4</v>
      </c>
      <c r="L37" s="26">
        <v>-8.5</v>
      </c>
      <c r="M37" s="26">
        <v>77.900000000000006</v>
      </c>
      <c r="O37" s="75">
        <f t="shared" si="1"/>
        <v>1.4432899320127035E-15</v>
      </c>
      <c r="P37" s="76">
        <f t="shared" si="0"/>
        <v>0</v>
      </c>
    </row>
    <row r="38" spans="1:16">
      <c r="A38" s="31" t="s">
        <v>48</v>
      </c>
      <c r="B38" s="24"/>
      <c r="C38" s="24"/>
      <c r="D38" s="28" t="s">
        <v>49</v>
      </c>
      <c r="E38" s="29"/>
      <c r="F38" s="29"/>
      <c r="G38" s="29"/>
      <c r="H38" s="29"/>
      <c r="I38" s="29">
        <v>0</v>
      </c>
      <c r="J38" s="29"/>
      <c r="K38" s="29"/>
      <c r="L38" s="29"/>
      <c r="M38" s="29"/>
      <c r="O38" s="75">
        <f t="shared" si="1"/>
        <v>0</v>
      </c>
      <c r="P38" s="76">
        <f t="shared" si="0"/>
        <v>0</v>
      </c>
    </row>
    <row r="39" spans="1:16">
      <c r="A39" s="33" t="s">
        <v>50</v>
      </c>
      <c r="B39" s="24"/>
      <c r="C39" s="24"/>
      <c r="D39" s="28">
        <v>3302</v>
      </c>
      <c r="E39" s="29"/>
      <c r="F39" s="29"/>
      <c r="G39" s="29"/>
      <c r="H39" s="29"/>
      <c r="I39" s="29">
        <v>0</v>
      </c>
      <c r="J39" s="29"/>
      <c r="K39" s="29"/>
      <c r="L39" s="29"/>
      <c r="M39" s="29">
        <v>0</v>
      </c>
      <c r="O39" s="75">
        <f t="shared" si="1"/>
        <v>0</v>
      </c>
      <c r="P39" s="76">
        <f t="shared" si="0"/>
        <v>0</v>
      </c>
    </row>
    <row r="40" spans="1:16">
      <c r="A40" s="33" t="s">
        <v>51</v>
      </c>
      <c r="B40" s="24"/>
      <c r="C40" s="24"/>
      <c r="D40" s="28">
        <v>3303</v>
      </c>
      <c r="E40" s="35">
        <v>29.6</v>
      </c>
      <c r="F40" s="35"/>
      <c r="G40" s="29"/>
      <c r="H40" s="29"/>
      <c r="I40" s="29">
        <v>29.6</v>
      </c>
      <c r="J40" s="29">
        <v>-7.2</v>
      </c>
      <c r="K40" s="29">
        <v>-0.3</v>
      </c>
      <c r="L40" s="29"/>
      <c r="M40" s="29">
        <v>22.1</v>
      </c>
      <c r="O40" s="75">
        <f t="shared" si="1"/>
        <v>0</v>
      </c>
      <c r="P40" s="76">
        <f t="shared" si="0"/>
        <v>1.6653345369377348E-16</v>
      </c>
    </row>
    <row r="41" spans="1:16">
      <c r="A41" s="33" t="s">
        <v>52</v>
      </c>
      <c r="B41" s="24"/>
      <c r="C41" s="24"/>
      <c r="D41" s="28">
        <v>3304</v>
      </c>
      <c r="E41" s="35">
        <v>-2.2999999999999998</v>
      </c>
      <c r="F41" s="35">
        <v>-0.4</v>
      </c>
      <c r="G41" s="36"/>
      <c r="H41" s="29"/>
      <c r="I41" s="29">
        <v>-2.7</v>
      </c>
      <c r="J41" s="29">
        <v>57.9</v>
      </c>
      <c r="K41" s="29">
        <v>9.8000000000000007</v>
      </c>
      <c r="L41" s="29">
        <v>-8.5</v>
      </c>
      <c r="M41" s="29">
        <v>56.5</v>
      </c>
      <c r="O41" s="75">
        <f t="shared" si="1"/>
        <v>-3.3306690738754696E-16</v>
      </c>
      <c r="P41" s="76">
        <f t="shared" si="0"/>
        <v>0</v>
      </c>
    </row>
    <row r="42" spans="1:16">
      <c r="A42" s="33" t="s">
        <v>53</v>
      </c>
      <c r="B42" s="24"/>
      <c r="C42" s="24"/>
      <c r="D42" s="28">
        <v>3305</v>
      </c>
      <c r="E42" s="29"/>
      <c r="F42" s="29"/>
      <c r="G42" s="29"/>
      <c r="H42" s="29"/>
      <c r="I42" s="29">
        <v>0</v>
      </c>
      <c r="J42" s="29"/>
      <c r="K42" s="29"/>
      <c r="L42" s="29"/>
      <c r="M42" s="29">
        <v>0</v>
      </c>
      <c r="O42" s="75">
        <f t="shared" si="1"/>
        <v>0</v>
      </c>
      <c r="P42" s="76">
        <f t="shared" si="0"/>
        <v>0</v>
      </c>
    </row>
    <row r="43" spans="1:16">
      <c r="A43" s="33" t="s">
        <v>54</v>
      </c>
      <c r="B43" s="24"/>
      <c r="C43" s="24"/>
      <c r="D43" s="28">
        <v>3306</v>
      </c>
      <c r="E43" s="29"/>
      <c r="F43" s="29"/>
      <c r="G43" s="29"/>
      <c r="H43" s="29"/>
      <c r="I43" s="29">
        <v>0</v>
      </c>
      <c r="J43" s="29"/>
      <c r="K43" s="29"/>
      <c r="L43" s="29"/>
      <c r="M43" s="29">
        <v>0</v>
      </c>
      <c r="O43" s="75">
        <f t="shared" si="1"/>
        <v>0</v>
      </c>
      <c r="P43" s="76">
        <f t="shared" si="0"/>
        <v>0</v>
      </c>
    </row>
    <row r="44" spans="1:16">
      <c r="A44" s="33" t="s">
        <v>55</v>
      </c>
      <c r="B44" s="24"/>
      <c r="C44" s="24"/>
      <c r="D44" s="28">
        <v>3307</v>
      </c>
      <c r="E44" s="29">
        <v>-0.6</v>
      </c>
      <c r="F44" s="29"/>
      <c r="G44" s="36"/>
      <c r="H44" s="29"/>
      <c r="I44" s="29">
        <v>-0.6</v>
      </c>
      <c r="J44" s="29"/>
      <c r="K44" s="29">
        <v>-0.1</v>
      </c>
      <c r="L44" s="29"/>
      <c r="M44" s="29">
        <v>-0.7</v>
      </c>
      <c r="O44" s="75">
        <f t="shared" si="1"/>
        <v>0</v>
      </c>
      <c r="P44" s="76">
        <f t="shared" si="0"/>
        <v>2.7755575615628914E-17</v>
      </c>
    </row>
    <row r="45" spans="1:16">
      <c r="A45" s="31" t="s">
        <v>62</v>
      </c>
      <c r="B45" s="24"/>
      <c r="C45" s="24"/>
      <c r="D45" s="28" t="s">
        <v>49</v>
      </c>
      <c r="E45" s="29"/>
      <c r="F45" s="29"/>
      <c r="G45" s="29"/>
      <c r="H45" s="29"/>
      <c r="I45" s="29">
        <v>0</v>
      </c>
      <c r="J45" s="29"/>
      <c r="K45" s="29"/>
      <c r="L45" s="29"/>
      <c r="M45" s="29"/>
      <c r="O45" s="75">
        <f t="shared" si="1"/>
        <v>0</v>
      </c>
      <c r="P45" s="76">
        <f t="shared" si="0"/>
        <v>0</v>
      </c>
    </row>
    <row r="46" spans="1:16">
      <c r="A46" s="33" t="s">
        <v>57</v>
      </c>
      <c r="B46" s="24"/>
      <c r="C46" s="24"/>
      <c r="D46" s="28">
        <v>331</v>
      </c>
      <c r="E46" s="36">
        <v>29.1</v>
      </c>
      <c r="F46" s="36">
        <v>-0.4</v>
      </c>
      <c r="G46" s="36"/>
      <c r="H46" s="29"/>
      <c r="I46" s="29">
        <v>28.7</v>
      </c>
      <c r="J46" s="29">
        <v>50.7</v>
      </c>
      <c r="K46" s="29">
        <v>9.4</v>
      </c>
      <c r="L46" s="29">
        <v>-8.5</v>
      </c>
      <c r="M46" s="29">
        <v>80.3</v>
      </c>
      <c r="O46" s="75">
        <f t="shared" si="1"/>
        <v>-2.1094237467877974E-15</v>
      </c>
      <c r="P46" s="76">
        <f t="shared" si="0"/>
        <v>0</v>
      </c>
    </row>
    <row r="47" spans="1:16">
      <c r="A47" s="33" t="s">
        <v>59</v>
      </c>
      <c r="B47" s="24"/>
      <c r="C47" s="24"/>
      <c r="D47" s="28">
        <v>332</v>
      </c>
      <c r="E47" s="36">
        <v>-2.2999999999999998</v>
      </c>
      <c r="F47" s="36"/>
      <c r="G47" s="36"/>
      <c r="H47" s="29"/>
      <c r="I47" s="29">
        <v>-2.2999999999999998</v>
      </c>
      <c r="J47" s="29"/>
      <c r="K47" s="29"/>
      <c r="L47" s="29"/>
      <c r="M47" s="29">
        <v>-2.2999999999999998</v>
      </c>
      <c r="O47" s="75">
        <f t="shared" si="1"/>
        <v>0</v>
      </c>
      <c r="P47" s="76">
        <f t="shared" si="0"/>
        <v>0</v>
      </c>
    </row>
    <row r="48" spans="1:16">
      <c r="A48" s="23" t="s">
        <v>63</v>
      </c>
      <c r="B48" s="24"/>
      <c r="C48" s="24"/>
      <c r="D48" s="28" t="s">
        <v>64</v>
      </c>
      <c r="E48" s="26">
        <v>-36.5</v>
      </c>
      <c r="F48" s="26">
        <v>65.7</v>
      </c>
      <c r="G48" s="26">
        <v>-20.9</v>
      </c>
      <c r="H48" s="26">
        <v>0</v>
      </c>
      <c r="I48" s="26">
        <v>8.2999999999999865</v>
      </c>
      <c r="J48" s="26">
        <v>122.6</v>
      </c>
      <c r="K48" s="26">
        <v>5.9</v>
      </c>
      <c r="L48" s="26">
        <v>0</v>
      </c>
      <c r="M48" s="26">
        <v>136.80000000000001</v>
      </c>
      <c r="O48" s="75">
        <f t="shared" si="1"/>
        <v>-2.1316282072803006E-14</v>
      </c>
      <c r="P48" s="76">
        <f t="shared" si="0"/>
        <v>3.3750779948604759E-14</v>
      </c>
    </row>
    <row r="49" spans="1:16">
      <c r="A49" s="23" t="s">
        <v>65</v>
      </c>
      <c r="B49" s="24"/>
      <c r="C49" s="24"/>
      <c r="D49" s="28" t="s">
        <v>66</v>
      </c>
      <c r="E49" s="26">
        <v>275.39999999999998</v>
      </c>
      <c r="F49" s="26">
        <v>40.299999999999997</v>
      </c>
      <c r="G49" s="39">
        <v>-17.899999999999999</v>
      </c>
      <c r="H49" s="26">
        <v>0</v>
      </c>
      <c r="I49" s="26">
        <v>297.8</v>
      </c>
      <c r="J49" s="26">
        <v>-45.1</v>
      </c>
      <c r="K49" s="26">
        <v>-17.100000000000001</v>
      </c>
      <c r="L49" s="26">
        <v>0</v>
      </c>
      <c r="M49" s="26">
        <v>235.6</v>
      </c>
      <c r="O49" s="75">
        <f t="shared" si="1"/>
        <v>3.5527136788005009E-14</v>
      </c>
      <c r="P49" s="76">
        <f t="shared" si="0"/>
        <v>-1.4210854715202004E-14</v>
      </c>
    </row>
    <row r="50" spans="1:16">
      <c r="A50" s="40" t="s">
        <v>67</v>
      </c>
      <c r="B50" s="24"/>
      <c r="C50" s="24"/>
      <c r="D50" s="28" t="s">
        <v>68</v>
      </c>
      <c r="E50" s="29"/>
      <c r="F50" s="29"/>
      <c r="G50" s="29"/>
      <c r="H50" s="29"/>
      <c r="I50" s="29">
        <v>0</v>
      </c>
      <c r="J50" s="29"/>
      <c r="K50" s="29"/>
      <c r="L50" s="29"/>
      <c r="M50" s="29">
        <v>0</v>
      </c>
      <c r="O50" s="75">
        <f t="shared" si="1"/>
        <v>0</v>
      </c>
      <c r="P50" s="76">
        <f t="shared" si="0"/>
        <v>0</v>
      </c>
    </row>
    <row r="51" spans="1:16">
      <c r="A51" s="40" t="s">
        <v>69</v>
      </c>
      <c r="B51" s="24"/>
      <c r="C51" s="24"/>
      <c r="D51" s="28" t="s">
        <v>70</v>
      </c>
      <c r="E51" s="29">
        <v>920.8</v>
      </c>
      <c r="F51" s="29">
        <v>155</v>
      </c>
      <c r="G51" s="29">
        <v>750.8</v>
      </c>
      <c r="H51" s="29">
        <v>-333.5</v>
      </c>
      <c r="I51" s="29">
        <v>1493.1</v>
      </c>
      <c r="J51" s="29">
        <v>632.70000000000005</v>
      </c>
      <c r="K51" s="29">
        <v>307.2</v>
      </c>
      <c r="L51" s="29">
        <v>-373.8</v>
      </c>
      <c r="M51" s="29">
        <v>2059.1999999999998</v>
      </c>
      <c r="O51" s="75">
        <f t="shared" si="1"/>
        <v>0</v>
      </c>
      <c r="P51" s="76">
        <f t="shared" si="0"/>
        <v>0</v>
      </c>
    </row>
    <row r="52" spans="1:16">
      <c r="A52" s="40" t="s">
        <v>71</v>
      </c>
      <c r="B52" s="24"/>
      <c r="C52" s="24"/>
      <c r="D52" s="28">
        <v>63</v>
      </c>
      <c r="E52" s="29"/>
      <c r="F52" s="29"/>
      <c r="G52" s="29"/>
      <c r="H52" s="29"/>
      <c r="I52" s="29">
        <v>0</v>
      </c>
      <c r="J52" s="29"/>
      <c r="K52" s="29"/>
      <c r="L52" s="29"/>
      <c r="M52" s="29">
        <v>0</v>
      </c>
      <c r="O52" s="75">
        <f t="shared" si="1"/>
        <v>0</v>
      </c>
      <c r="P52" s="76">
        <f t="shared" si="0"/>
        <v>0</v>
      </c>
    </row>
    <row r="53" spans="1:16">
      <c r="A53" s="27"/>
      <c r="B53" s="32" t="s">
        <v>72</v>
      </c>
      <c r="C53" s="24"/>
      <c r="D53" s="28" t="s">
        <v>73</v>
      </c>
      <c r="E53" s="29"/>
      <c r="F53" s="29"/>
      <c r="G53" s="29"/>
      <c r="H53" s="29"/>
      <c r="I53" s="29">
        <v>0</v>
      </c>
      <c r="J53" s="29"/>
      <c r="K53" s="29"/>
      <c r="L53" s="29"/>
      <c r="M53" s="29">
        <v>0</v>
      </c>
      <c r="O53" s="75">
        <f t="shared" si="1"/>
        <v>0</v>
      </c>
      <c r="P53" s="76">
        <f t="shared" si="0"/>
        <v>0</v>
      </c>
    </row>
    <row r="54" spans="1:16">
      <c r="A54" s="27"/>
      <c r="B54" s="32" t="s">
        <v>74</v>
      </c>
      <c r="C54" s="24"/>
      <c r="D54" s="28" t="s">
        <v>75</v>
      </c>
      <c r="E54" s="29"/>
      <c r="F54" s="29"/>
      <c r="G54" s="29"/>
      <c r="H54" s="29"/>
      <c r="I54" s="29">
        <v>0</v>
      </c>
      <c r="J54" s="29"/>
      <c r="K54" s="29"/>
      <c r="L54" s="29"/>
      <c r="M54" s="29">
        <v>0</v>
      </c>
      <c r="O54" s="75">
        <f t="shared" si="1"/>
        <v>0</v>
      </c>
      <c r="P54" s="76">
        <f t="shared" si="0"/>
        <v>0</v>
      </c>
    </row>
    <row r="55" spans="1:16">
      <c r="A55" s="27"/>
      <c r="B55" s="32" t="s">
        <v>76</v>
      </c>
      <c r="C55" s="24"/>
      <c r="D55" s="28" t="s">
        <v>77</v>
      </c>
      <c r="E55" s="73">
        <v>7595.9</v>
      </c>
      <c r="F55" s="74"/>
      <c r="G55" s="29"/>
      <c r="H55" s="29"/>
      <c r="I55" s="73">
        <v>7595.9</v>
      </c>
      <c r="J55" s="29"/>
      <c r="K55" s="29"/>
      <c r="L55" s="29"/>
      <c r="M55" s="73">
        <v>7595.9</v>
      </c>
      <c r="O55" s="75">
        <f t="shared" si="1"/>
        <v>0</v>
      </c>
      <c r="P55" s="76">
        <f t="shared" si="0"/>
        <v>0</v>
      </c>
    </row>
    <row r="56" spans="1:16">
      <c r="A56" s="27" t="s">
        <v>78</v>
      </c>
      <c r="B56" s="32"/>
      <c r="C56" s="24"/>
      <c r="D56" s="28">
        <v>6202</v>
      </c>
      <c r="E56" s="29"/>
      <c r="F56" s="29"/>
      <c r="G56" s="29"/>
      <c r="H56" s="29"/>
      <c r="I56" s="29">
        <v>0</v>
      </c>
      <c r="J56" s="29"/>
      <c r="K56" s="29"/>
      <c r="L56" s="29"/>
      <c r="M56" s="29">
        <v>0</v>
      </c>
      <c r="O56" s="77">
        <f t="shared" si="1"/>
        <v>0</v>
      </c>
      <c r="P56" s="78">
        <f t="shared" si="0"/>
        <v>0</v>
      </c>
    </row>
    <row r="57" spans="1:16" s="5" customFormat="1" ht="34.5" customHeight="1">
      <c r="A57" s="92" t="s">
        <v>79</v>
      </c>
      <c r="B57" s="93"/>
      <c r="C57" s="16" t="s">
        <v>80</v>
      </c>
      <c r="D57" s="69"/>
      <c r="E57" s="41">
        <f t="shared" ref="E57:M57" si="2">E25+E48-E49</f>
        <v>0</v>
      </c>
      <c r="F57" s="41">
        <f t="shared" si="2"/>
        <v>0</v>
      </c>
      <c r="G57" s="41">
        <f t="shared" si="2"/>
        <v>0</v>
      </c>
      <c r="H57" s="41">
        <f t="shared" si="2"/>
        <v>0</v>
      </c>
      <c r="I57" s="41">
        <f t="shared" si="2"/>
        <v>0</v>
      </c>
      <c r="J57" s="41">
        <f t="shared" si="2"/>
        <v>0</v>
      </c>
      <c r="K57" s="41">
        <f t="shared" si="2"/>
        <v>0</v>
      </c>
      <c r="L57" s="41">
        <f t="shared" si="2"/>
        <v>0</v>
      </c>
      <c r="M57" s="41">
        <f t="shared" si="2"/>
        <v>-9.3791641120333225E-13</v>
      </c>
    </row>
    <row r="58" spans="1:16">
      <c r="A58" s="61"/>
      <c r="B58" s="61"/>
      <c r="C58" s="61"/>
      <c r="D58" s="61"/>
      <c r="E58" s="52"/>
      <c r="F58" s="52"/>
      <c r="G58" s="52"/>
      <c r="H58" s="52"/>
      <c r="I58" s="52"/>
      <c r="J58" s="52"/>
      <c r="K58" s="52"/>
      <c r="L58" s="52"/>
      <c r="M58" s="52"/>
      <c r="N58" s="61"/>
      <c r="O58" s="61"/>
      <c r="P58" s="61"/>
    </row>
    <row r="59" spans="1:16">
      <c r="A59" s="42" t="s">
        <v>81</v>
      </c>
      <c r="B59" s="43"/>
      <c r="C59" s="43"/>
      <c r="D59" s="43"/>
      <c r="E59" s="44"/>
      <c r="F59" s="44"/>
      <c r="G59" s="44"/>
      <c r="H59" s="44"/>
      <c r="I59" s="44"/>
      <c r="J59" s="44"/>
      <c r="K59" s="44"/>
      <c r="L59" s="44"/>
      <c r="M59" s="44"/>
    </row>
    <row r="60" spans="1:16">
      <c r="A60" s="45"/>
      <c r="B60" s="46" t="s">
        <v>82</v>
      </c>
      <c r="C60" s="47"/>
      <c r="D60" s="48"/>
      <c r="E60" s="49"/>
      <c r="F60" s="49"/>
      <c r="G60" s="49"/>
      <c r="H60" s="49"/>
      <c r="I60" s="49"/>
      <c r="J60" s="49"/>
      <c r="K60" s="49"/>
      <c r="L60" s="49"/>
      <c r="M60" s="49"/>
    </row>
    <row r="61" spans="1:16">
      <c r="A61" s="50"/>
      <c r="B61" s="51" t="s">
        <v>83</v>
      </c>
      <c r="C61" s="52"/>
      <c r="D61" s="48" t="s">
        <v>80</v>
      </c>
      <c r="E61" s="49">
        <f t="shared" ref="E61:M61" si="3">E8-SUM(E9:E12)</f>
        <v>0</v>
      </c>
      <c r="F61" s="49"/>
      <c r="G61" s="49">
        <f t="shared" si="3"/>
        <v>0</v>
      </c>
      <c r="H61" s="49">
        <f t="shared" si="3"/>
        <v>0</v>
      </c>
      <c r="I61" s="49">
        <f t="shared" si="3"/>
        <v>0</v>
      </c>
      <c r="J61" s="49">
        <f t="shared" si="3"/>
        <v>0</v>
      </c>
      <c r="K61" s="49">
        <f t="shared" si="3"/>
        <v>0</v>
      </c>
      <c r="L61" s="49">
        <f t="shared" si="3"/>
        <v>0</v>
      </c>
      <c r="M61" s="49">
        <f t="shared" si="3"/>
        <v>0</v>
      </c>
    </row>
    <row r="62" spans="1:16">
      <c r="A62" s="50"/>
      <c r="B62" s="51" t="s">
        <v>84</v>
      </c>
      <c r="C62" s="52"/>
      <c r="D62" s="48" t="s">
        <v>80</v>
      </c>
      <c r="E62" s="49">
        <f t="shared" ref="E62:M62" si="4">E13-SUM(E14:E20)</f>
        <v>0</v>
      </c>
      <c r="F62" s="49"/>
      <c r="G62" s="49">
        <f t="shared" si="4"/>
        <v>0</v>
      </c>
      <c r="H62" s="49">
        <f t="shared" si="4"/>
        <v>0</v>
      </c>
      <c r="I62" s="49">
        <f t="shared" si="4"/>
        <v>0</v>
      </c>
      <c r="J62" s="49">
        <f t="shared" si="4"/>
        <v>0</v>
      </c>
      <c r="K62" s="49">
        <f t="shared" si="4"/>
        <v>0</v>
      </c>
      <c r="L62" s="49">
        <f t="shared" si="4"/>
        <v>0</v>
      </c>
      <c r="M62" s="49">
        <f t="shared" si="4"/>
        <v>0</v>
      </c>
    </row>
    <row r="63" spans="1:16">
      <c r="A63" s="50"/>
      <c r="B63" s="51" t="s">
        <v>85</v>
      </c>
      <c r="C63" s="52"/>
      <c r="D63" s="48" t="s">
        <v>80</v>
      </c>
      <c r="E63" s="49">
        <f t="shared" ref="E63:M63" si="5">E22-E23+E24</f>
        <v>0</v>
      </c>
      <c r="F63" s="49"/>
      <c r="G63" s="49">
        <f t="shared" si="5"/>
        <v>0</v>
      </c>
      <c r="H63" s="49">
        <f t="shared" si="5"/>
        <v>0</v>
      </c>
      <c r="I63" s="49">
        <f t="shared" si="5"/>
        <v>0</v>
      </c>
      <c r="J63" s="49">
        <f t="shared" si="5"/>
        <v>0</v>
      </c>
      <c r="K63" s="49">
        <f t="shared" si="5"/>
        <v>0</v>
      </c>
      <c r="L63" s="49">
        <f t="shared" si="5"/>
        <v>0</v>
      </c>
      <c r="M63" s="49">
        <f t="shared" si="5"/>
        <v>0</v>
      </c>
    </row>
    <row r="64" spans="1:16">
      <c r="A64" s="50"/>
      <c r="B64" s="53" t="s">
        <v>86</v>
      </c>
      <c r="C64" s="52"/>
      <c r="D64" s="48" t="s">
        <v>80</v>
      </c>
      <c r="E64" s="49">
        <f>E35+E36-SUM(E28:E33)</f>
        <v>0</v>
      </c>
      <c r="F64" s="49"/>
      <c r="G64" s="49">
        <f t="shared" ref="G64:L64" si="6">G35+G36-SUM(G28:G33)</f>
        <v>9.9999999999997868E-2</v>
      </c>
      <c r="H64" s="49">
        <f t="shared" si="6"/>
        <v>0</v>
      </c>
      <c r="I64" s="49">
        <f t="shared" si="6"/>
        <v>0.19999999999999929</v>
      </c>
      <c r="J64" s="49">
        <f t="shared" si="6"/>
        <v>-9.9999999999994316E-2</v>
      </c>
      <c r="K64" s="49">
        <f t="shared" si="6"/>
        <v>0</v>
      </c>
      <c r="L64" s="49">
        <f t="shared" si="6"/>
        <v>0</v>
      </c>
      <c r="M64" s="49">
        <f>M35+M36-SUM(M28:M33)</f>
        <v>0.10000000000000142</v>
      </c>
    </row>
    <row r="65" spans="1:13">
      <c r="A65" s="50"/>
      <c r="B65" s="53" t="s">
        <v>87</v>
      </c>
      <c r="C65" s="52"/>
      <c r="D65" s="48" t="s">
        <v>80</v>
      </c>
      <c r="E65" s="49">
        <f t="shared" ref="E65:M65" si="7">E37-SUM(E46:E47)</f>
        <v>-0.10000000000000142</v>
      </c>
      <c r="F65" s="49"/>
      <c r="G65" s="49">
        <f t="shared" si="7"/>
        <v>0</v>
      </c>
      <c r="H65" s="49">
        <f t="shared" si="7"/>
        <v>0</v>
      </c>
      <c r="I65" s="49">
        <f t="shared" si="7"/>
        <v>-9.9999999999997868E-2</v>
      </c>
      <c r="J65" s="49">
        <f t="shared" si="7"/>
        <v>0</v>
      </c>
      <c r="K65" s="49">
        <f t="shared" si="7"/>
        <v>0</v>
      </c>
      <c r="L65" s="49">
        <f t="shared" si="7"/>
        <v>0</v>
      </c>
      <c r="M65" s="49">
        <f t="shared" si="7"/>
        <v>-9.9999999999994316E-2</v>
      </c>
    </row>
    <row r="66" spans="1:13">
      <c r="A66" s="50"/>
      <c r="B66" s="47" t="s">
        <v>88</v>
      </c>
      <c r="C66" s="52"/>
      <c r="D66" s="48"/>
      <c r="E66" s="49">
        <f t="shared" ref="E66:M66" si="8">E37-SUM(E39:E44)</f>
        <v>0</v>
      </c>
      <c r="F66" s="49"/>
      <c r="G66" s="49">
        <f t="shared" si="8"/>
        <v>0</v>
      </c>
      <c r="H66" s="49">
        <f t="shared" si="8"/>
        <v>0</v>
      </c>
      <c r="I66" s="49">
        <f t="shared" si="8"/>
        <v>0</v>
      </c>
      <c r="J66" s="49">
        <f t="shared" si="8"/>
        <v>0</v>
      </c>
      <c r="K66" s="49">
        <f t="shared" si="8"/>
        <v>0</v>
      </c>
      <c r="L66" s="49">
        <f t="shared" si="8"/>
        <v>0</v>
      </c>
      <c r="M66" s="49">
        <f t="shared" si="8"/>
        <v>0</v>
      </c>
    </row>
    <row r="67" spans="1:13">
      <c r="A67" s="50"/>
      <c r="B67" s="47" t="s">
        <v>89</v>
      </c>
      <c r="C67" s="52"/>
      <c r="D67" s="48" t="s">
        <v>80</v>
      </c>
      <c r="E67" s="49">
        <f t="shared" ref="E67:M67" si="9">E51-E13-E22</f>
        <v>0</v>
      </c>
      <c r="F67" s="49"/>
      <c r="G67" s="49">
        <f t="shared" si="9"/>
        <v>0</v>
      </c>
      <c r="H67" s="49">
        <f t="shared" si="9"/>
        <v>0</v>
      </c>
      <c r="I67" s="49">
        <f t="shared" si="9"/>
        <v>-1.4210854715202004E-13</v>
      </c>
      <c r="J67" s="49">
        <f t="shared" si="9"/>
        <v>9.2370555648813024E-14</v>
      </c>
      <c r="K67" s="49">
        <f t="shared" si="9"/>
        <v>0</v>
      </c>
      <c r="L67" s="49">
        <f t="shared" si="9"/>
        <v>0</v>
      </c>
      <c r="M67" s="49">
        <f t="shared" si="9"/>
        <v>-2.2737367544323206E-13</v>
      </c>
    </row>
    <row r="68" spans="1:13">
      <c r="A68" s="50"/>
      <c r="B68" s="46" t="s">
        <v>90</v>
      </c>
      <c r="C68" s="47"/>
      <c r="D68" s="48" t="s">
        <v>80</v>
      </c>
      <c r="E68" s="49"/>
      <c r="F68" s="49"/>
      <c r="G68" s="49"/>
      <c r="H68" s="49"/>
      <c r="I68" s="49"/>
      <c r="J68" s="49"/>
      <c r="K68" s="49"/>
      <c r="L68" s="49"/>
      <c r="M68" s="49"/>
    </row>
    <row r="69" spans="1:13">
      <c r="A69" s="50"/>
      <c r="B69" s="47" t="s">
        <v>91</v>
      </c>
      <c r="C69" s="52"/>
      <c r="D69" s="48" t="s">
        <v>80</v>
      </c>
      <c r="E69" s="49">
        <f t="shared" ref="E69:M69" si="10">E21-E8+E13</f>
        <v>0</v>
      </c>
      <c r="F69" s="49"/>
      <c r="G69" s="49">
        <f t="shared" si="10"/>
        <v>0</v>
      </c>
      <c r="H69" s="49">
        <f t="shared" si="10"/>
        <v>0</v>
      </c>
      <c r="I69" s="49">
        <f t="shared" si="10"/>
        <v>0</v>
      </c>
      <c r="J69" s="49">
        <f t="shared" si="10"/>
        <v>0</v>
      </c>
      <c r="K69" s="49">
        <f t="shared" si="10"/>
        <v>0</v>
      </c>
      <c r="L69" s="49">
        <f t="shared" si="10"/>
        <v>0</v>
      </c>
      <c r="M69" s="49">
        <f t="shared" si="10"/>
        <v>0</v>
      </c>
    </row>
    <row r="70" spans="1:13">
      <c r="A70" s="50"/>
      <c r="B70" s="47" t="s">
        <v>92</v>
      </c>
      <c r="C70" s="52"/>
      <c r="D70" s="48" t="s">
        <v>80</v>
      </c>
      <c r="E70" s="49">
        <f t="shared" ref="E70:M70" si="11">E25-E8+E13+E22</f>
        <v>-1.1368683772161603E-13</v>
      </c>
      <c r="F70" s="49"/>
      <c r="G70" s="49">
        <f t="shared" si="11"/>
        <v>0</v>
      </c>
      <c r="H70" s="49">
        <f t="shared" si="11"/>
        <v>0</v>
      </c>
      <c r="I70" s="49">
        <f t="shared" si="11"/>
        <v>1.4210854715202004E-13</v>
      </c>
      <c r="J70" s="49">
        <f t="shared" si="11"/>
        <v>-9.2370555648813024E-14</v>
      </c>
      <c r="K70" s="49">
        <f t="shared" si="11"/>
        <v>0</v>
      </c>
      <c r="L70" s="49">
        <f t="shared" si="11"/>
        <v>0</v>
      </c>
      <c r="M70" s="49">
        <f t="shared" si="11"/>
        <v>-6.8212102632969618E-13</v>
      </c>
    </row>
    <row r="71" spans="1:13">
      <c r="A71" s="50"/>
      <c r="B71" s="47" t="s">
        <v>93</v>
      </c>
      <c r="C71" s="52"/>
      <c r="D71" s="48" t="s">
        <v>80</v>
      </c>
      <c r="E71" s="49">
        <f t="shared" ref="E71:M71" si="12">E25-E8+E51</f>
        <v>0</v>
      </c>
      <c r="F71" s="49"/>
      <c r="G71" s="49">
        <f t="shared" si="12"/>
        <v>0</v>
      </c>
      <c r="H71" s="49">
        <f t="shared" si="12"/>
        <v>0</v>
      </c>
      <c r="I71" s="49">
        <f t="shared" si="12"/>
        <v>0</v>
      </c>
      <c r="J71" s="49">
        <f t="shared" si="12"/>
        <v>0</v>
      </c>
      <c r="K71" s="49">
        <f t="shared" si="12"/>
        <v>0</v>
      </c>
      <c r="L71" s="49">
        <f t="shared" si="12"/>
        <v>0</v>
      </c>
      <c r="M71" s="49">
        <f t="shared" si="12"/>
        <v>0</v>
      </c>
    </row>
    <row r="72" spans="1:13">
      <c r="A72" s="50"/>
      <c r="B72" s="47" t="s">
        <v>94</v>
      </c>
      <c r="C72" s="52"/>
      <c r="D72" s="48" t="s">
        <v>80</v>
      </c>
      <c r="E72" s="49">
        <f t="shared" ref="E72:M72" si="13">E48+E26-E37</f>
        <v>0</v>
      </c>
      <c r="F72" s="49"/>
      <c r="G72" s="49">
        <f t="shared" si="13"/>
        <v>0</v>
      </c>
      <c r="H72" s="49">
        <f t="shared" si="13"/>
        <v>0</v>
      </c>
      <c r="I72" s="49">
        <f t="shared" si="13"/>
        <v>0</v>
      </c>
      <c r="J72" s="49">
        <f t="shared" si="13"/>
        <v>0</v>
      </c>
      <c r="K72" s="49">
        <f t="shared" si="13"/>
        <v>0</v>
      </c>
      <c r="L72" s="49">
        <f t="shared" si="13"/>
        <v>0</v>
      </c>
      <c r="M72" s="49">
        <f t="shared" si="13"/>
        <v>0</v>
      </c>
    </row>
    <row r="73" spans="1:13">
      <c r="A73" s="50"/>
      <c r="B73" s="54" t="s">
        <v>95</v>
      </c>
      <c r="C73" s="52"/>
      <c r="D73" s="48" t="s">
        <v>80</v>
      </c>
      <c r="E73" s="49">
        <f t="shared" ref="E73:M73" si="14">E8-E13-E22-E26+E37-E49-E50</f>
        <v>1.1368683772161603E-13</v>
      </c>
      <c r="F73" s="49"/>
      <c r="G73" s="49">
        <f t="shared" si="14"/>
        <v>0</v>
      </c>
      <c r="H73" s="49">
        <f t="shared" si="14"/>
        <v>0</v>
      </c>
      <c r="I73" s="49">
        <f t="shared" si="14"/>
        <v>-1.1368683772161603E-13</v>
      </c>
      <c r="J73" s="49">
        <f t="shared" si="14"/>
        <v>4.9737991503207013E-14</v>
      </c>
      <c r="K73" s="49">
        <f t="shared" si="14"/>
        <v>-7.1054273576010019E-15</v>
      </c>
      <c r="L73" s="49">
        <f t="shared" si="14"/>
        <v>0</v>
      </c>
      <c r="M73" s="49">
        <f t="shared" si="14"/>
        <v>-2.8421709430404007E-14</v>
      </c>
    </row>
    <row r="74" spans="1:13">
      <c r="A74" s="50"/>
      <c r="B74" s="54" t="s">
        <v>96</v>
      </c>
      <c r="C74" s="52"/>
      <c r="D74" s="48" t="s">
        <v>80</v>
      </c>
      <c r="E74" s="49">
        <f t="shared" ref="E74:M74" si="15">E8-E51-E26+E37-E49-E50</f>
        <v>1.1368683772161603E-13</v>
      </c>
      <c r="F74" s="49"/>
      <c r="G74" s="49">
        <f t="shared" si="15"/>
        <v>0</v>
      </c>
      <c r="H74" s="49">
        <f t="shared" si="15"/>
        <v>0</v>
      </c>
      <c r="I74" s="49">
        <f t="shared" si="15"/>
        <v>0</v>
      </c>
      <c r="J74" s="49">
        <f t="shared" si="15"/>
        <v>-3.5527136788005009E-14</v>
      </c>
      <c r="K74" s="49">
        <f t="shared" si="15"/>
        <v>0</v>
      </c>
      <c r="L74" s="49">
        <f t="shared" si="15"/>
        <v>0</v>
      </c>
      <c r="M74" s="49">
        <f t="shared" si="15"/>
        <v>1.9895196601282805E-13</v>
      </c>
    </row>
    <row r="75" spans="1:13">
      <c r="A75" s="55"/>
      <c r="B75" s="56"/>
      <c r="C75" s="56"/>
      <c r="D75" s="56"/>
      <c r="E75" s="57"/>
      <c r="F75" s="57"/>
      <c r="G75" s="57"/>
      <c r="H75" s="57"/>
      <c r="I75" s="57"/>
      <c r="J75" s="57"/>
      <c r="K75" s="57"/>
      <c r="L75" s="57"/>
      <c r="M75" s="57"/>
    </row>
    <row r="76" spans="1:13" s="2" customFormat="1" ht="10.5" customHeight="1">
      <c r="A76" s="55"/>
      <c r="B76" s="56"/>
      <c r="C76" s="56"/>
      <c r="D76" s="56"/>
      <c r="E76" s="57"/>
      <c r="F76" s="57"/>
      <c r="G76" s="57"/>
      <c r="H76" s="57"/>
      <c r="I76" s="57"/>
      <c r="J76" s="57"/>
      <c r="K76" s="57"/>
      <c r="L76" s="57"/>
      <c r="M76" s="57"/>
    </row>
    <row r="77" spans="1:13" s="2" customFormat="1" ht="10.5" customHeight="1">
      <c r="A77" s="55"/>
      <c r="B77" s="58" t="s">
        <v>97</v>
      </c>
      <c r="C77" s="56"/>
      <c r="D77" s="56"/>
      <c r="E77" s="57"/>
      <c r="F77" s="57"/>
      <c r="G77" s="57"/>
      <c r="H77" s="57"/>
      <c r="I77" s="57"/>
      <c r="J77" s="57"/>
      <c r="K77" s="57"/>
      <c r="L77" s="57"/>
      <c r="M77" s="57"/>
    </row>
    <row r="78" spans="1:13">
      <c r="B78" s="47" t="s">
        <v>98</v>
      </c>
      <c r="E78" s="59">
        <f>E8-E13-E25</f>
        <v>89.000000000000114</v>
      </c>
      <c r="F78" s="59"/>
      <c r="G78" s="59">
        <f t="shared" ref="G78:M78" si="16">G8-G13-G25</f>
        <v>1.5</v>
      </c>
      <c r="H78" s="59">
        <f t="shared" si="16"/>
        <v>0</v>
      </c>
      <c r="I78" s="59">
        <f t="shared" si="16"/>
        <v>109.89999999999986</v>
      </c>
      <c r="J78" s="59">
        <f t="shared" si="16"/>
        <v>40.900000000000034</v>
      </c>
      <c r="K78" s="59">
        <f t="shared" si="16"/>
        <v>20.199999999999989</v>
      </c>
      <c r="L78" s="59">
        <f t="shared" si="16"/>
        <v>0</v>
      </c>
      <c r="M78" s="59">
        <f t="shared" si="16"/>
        <v>171.00000000000091</v>
      </c>
    </row>
    <row r="79" spans="1:13">
      <c r="B79" s="47" t="s">
        <v>99</v>
      </c>
      <c r="E79" s="60">
        <f t="shared" ref="E79:M79" si="17">E37-E46-E47</f>
        <v>-0.10000000000000231</v>
      </c>
      <c r="F79" s="60"/>
      <c r="G79" s="60">
        <f t="shared" si="17"/>
        <v>0</v>
      </c>
      <c r="H79" s="60">
        <f t="shared" si="17"/>
        <v>0</v>
      </c>
      <c r="I79" s="60">
        <f t="shared" si="17"/>
        <v>-9.9999999999998757E-2</v>
      </c>
      <c r="J79" s="60">
        <f t="shared" si="17"/>
        <v>0</v>
      </c>
      <c r="K79" s="60">
        <f t="shared" si="17"/>
        <v>0</v>
      </c>
      <c r="L79" s="60">
        <f t="shared" si="17"/>
        <v>0</v>
      </c>
      <c r="M79" s="60">
        <f t="shared" si="17"/>
        <v>-9.9999999999991651E-2</v>
      </c>
    </row>
    <row r="80" spans="1:13">
      <c r="B80" s="53" t="s">
        <v>100</v>
      </c>
      <c r="E80" s="60">
        <f>E37+E25-E49</f>
        <v>63.199999999999989</v>
      </c>
      <c r="F80" s="60"/>
      <c r="G80" s="60">
        <f t="shared" ref="G80:M80" si="18">G37+G25-G49</f>
        <v>20.9</v>
      </c>
      <c r="H80" s="60">
        <f t="shared" si="18"/>
        <v>0</v>
      </c>
      <c r="I80" s="60">
        <f t="shared" si="18"/>
        <v>18</v>
      </c>
      <c r="J80" s="60">
        <f t="shared" si="18"/>
        <v>-71.899999999999977</v>
      </c>
      <c r="K80" s="60">
        <f t="shared" si="18"/>
        <v>3.5000000000000018</v>
      </c>
      <c r="L80" s="60">
        <f t="shared" si="18"/>
        <v>-8.5</v>
      </c>
      <c r="M80" s="60">
        <f t="shared" si="18"/>
        <v>-58.900000000000944</v>
      </c>
    </row>
    <row r="81" spans="2:13" s="61" customFormat="1">
      <c r="B81" s="53" t="s">
        <v>101</v>
      </c>
      <c r="E81" s="62">
        <f t="shared" ref="E81:M81" si="19">E8-E13+E50</f>
        <v>400.90000000000009</v>
      </c>
      <c r="F81" s="62"/>
      <c r="G81" s="62">
        <f t="shared" si="19"/>
        <v>4.5</v>
      </c>
      <c r="H81" s="62">
        <f t="shared" si="19"/>
        <v>0</v>
      </c>
      <c r="I81" s="62">
        <f t="shared" si="19"/>
        <v>399.39999999999986</v>
      </c>
      <c r="J81" s="62">
        <f t="shared" si="19"/>
        <v>-126.79999999999995</v>
      </c>
      <c r="K81" s="62">
        <f t="shared" si="19"/>
        <v>-2.8000000000000114</v>
      </c>
      <c r="L81" s="62">
        <f t="shared" si="19"/>
        <v>0</v>
      </c>
      <c r="M81" s="62">
        <f t="shared" si="19"/>
        <v>269.79999999999995</v>
      </c>
    </row>
  </sheetData>
  <mergeCells count="12">
    <mergeCell ref="A57:B57"/>
    <mergeCell ref="A1:C1"/>
    <mergeCell ref="A2:B2"/>
    <mergeCell ref="A3:C3"/>
    <mergeCell ref="O4:P4"/>
    <mergeCell ref="E3:M3"/>
    <mergeCell ref="A4:B5"/>
    <mergeCell ref="E4:I4"/>
    <mergeCell ref="J4:J5"/>
    <mergeCell ref="K4:K5"/>
    <mergeCell ref="L4:L5"/>
    <mergeCell ref="M4:M5"/>
  </mergeCells>
  <phoneticPr fontId="0" type="noConversion"/>
  <pageMargins left="0.75" right="0.75" top="0.78" bottom="0.69" header="0.53" footer="0.43"/>
  <pageSetup paperSize="9" scale="78" orientation="landscape" r:id="rId1"/>
  <headerFooter alignWithMargins="0">
    <oddHeader>&amp;R&amp;P</oddHeader>
  </headerFooter>
  <rowBreaks count="1" manualBreakCount="1">
    <brk id="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 мвф 05</vt:lpstr>
      <vt:lpstr>'в мвф 05'!Заголовки_для_печати</vt:lpstr>
      <vt:lpstr>'в мвф 05'!Область_печати</vt:lpstr>
    </vt:vector>
  </TitlesOfParts>
  <Company>FSFK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2107</dc:creator>
  <cp:lastModifiedBy>2468</cp:lastModifiedBy>
  <cp:lastPrinted>2014-08-25T06:24:36Z</cp:lastPrinted>
  <dcterms:created xsi:type="dcterms:W3CDTF">2011-06-30T09:38:45Z</dcterms:created>
  <dcterms:modified xsi:type="dcterms:W3CDTF">2014-08-25T06:28:48Z</dcterms:modified>
</cp:coreProperties>
</file>